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auren/Desktop/Analysis Project /Crowdfunding Analysis/"/>
    </mc:Choice>
  </mc:AlternateContent>
  <xr:revisionPtr revIDLastSave="0" documentId="8_{DF0BA916-C935-F042-8447-A6F78EB4C895}" xr6:coauthVersionLast="45" xr6:coauthVersionMax="45" xr10:uidLastSave="{00000000-0000-0000-0000-000000000000}"/>
  <bookViews>
    <workbookView xWindow="0" yWindow="0" windowWidth="28800" windowHeight="18000" activeTab="1" xr2:uid="{B1806B72-B1EE-F342-8C8B-1F6906CD825A}"/>
  </bookViews>
  <sheets>
    <sheet name="Outcomes Based on Goals" sheetId="2" r:id="rId1"/>
    <sheet name="Outcomes Based on Launch Date" sheetId="8" r:id="rId2"/>
    <sheet name="Pivot Percent Outcomes_ Goals" sheetId="6" r:id="rId3"/>
    <sheet name="Theatre Data" sheetId="7" r:id="rId4"/>
    <sheet name="Play Data" sheetId="3" r:id="rId5"/>
  </sheets>
  <definedNames>
    <definedName name="_xlnm._FilterDatabase" localSheetId="4" hidden="1">'Play Data'!$A$1:$T$1067</definedName>
  </definedNames>
  <calcPr calcId="181029"/>
  <pivotCaches>
    <pivotCache cacheId="20" r:id="rId6"/>
    <pivotCache cacheId="2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94" i="7" l="1"/>
  <c r="S1394" i="7"/>
  <c r="P1394" i="7"/>
  <c r="O1394" i="7"/>
  <c r="T1393" i="7"/>
  <c r="S1393" i="7"/>
  <c r="P1393" i="7"/>
  <c r="O1393" i="7"/>
  <c r="T1392" i="7"/>
  <c r="S1392" i="7"/>
  <c r="P1392" i="7"/>
  <c r="O1392" i="7"/>
  <c r="T1391" i="7"/>
  <c r="S1391" i="7"/>
  <c r="P1391" i="7"/>
  <c r="O1391" i="7"/>
  <c r="T1390" i="7"/>
  <c r="S1390" i="7"/>
  <c r="P1390" i="7"/>
  <c r="O1390" i="7"/>
  <c r="T1389" i="7"/>
  <c r="S1389" i="7"/>
  <c r="P1389" i="7"/>
  <c r="O1389" i="7"/>
  <c r="T1388" i="7"/>
  <c r="S1388" i="7"/>
  <c r="P1388" i="7"/>
  <c r="O1388" i="7"/>
  <c r="T1387" i="7"/>
  <c r="S1387" i="7"/>
  <c r="P1387" i="7"/>
  <c r="O1387" i="7"/>
  <c r="T1386" i="7"/>
  <c r="S1386" i="7"/>
  <c r="P1386" i="7"/>
  <c r="O1386" i="7"/>
  <c r="T1385" i="7"/>
  <c r="S1385" i="7"/>
  <c r="P1385" i="7"/>
  <c r="O1385" i="7"/>
  <c r="T1384" i="7"/>
  <c r="S1384" i="7"/>
  <c r="P1384" i="7"/>
  <c r="O1384" i="7"/>
  <c r="T1383" i="7"/>
  <c r="S1383" i="7"/>
  <c r="P1383" i="7"/>
  <c r="O1383" i="7"/>
  <c r="T1382" i="7"/>
  <c r="S1382" i="7"/>
  <c r="P1382" i="7"/>
  <c r="O1382" i="7"/>
  <c r="T1381" i="7"/>
  <c r="S1381" i="7"/>
  <c r="P1381" i="7"/>
  <c r="O1381" i="7"/>
  <c r="T1380" i="7"/>
  <c r="S1380" i="7"/>
  <c r="P1380" i="7"/>
  <c r="O1380" i="7"/>
  <c r="T1379" i="7"/>
  <c r="S1379" i="7"/>
  <c r="P1379" i="7"/>
  <c r="O1379" i="7"/>
  <c r="T1378" i="7"/>
  <c r="S1378" i="7"/>
  <c r="P1378" i="7"/>
  <c r="O1378" i="7"/>
  <c r="T1377" i="7"/>
  <c r="S1377" i="7"/>
  <c r="P1377" i="7"/>
  <c r="O1377" i="7"/>
  <c r="T1376" i="7"/>
  <c r="S1376" i="7"/>
  <c r="P1376" i="7"/>
  <c r="O1376" i="7"/>
  <c r="T1375" i="7"/>
  <c r="S1375" i="7"/>
  <c r="P1375" i="7"/>
  <c r="O1375" i="7"/>
  <c r="T1374" i="7"/>
  <c r="S1374" i="7"/>
  <c r="P1374" i="7"/>
  <c r="O1374" i="7"/>
  <c r="T1373" i="7"/>
  <c r="S1373" i="7"/>
  <c r="P1373" i="7"/>
  <c r="O1373" i="7"/>
  <c r="T1372" i="7"/>
  <c r="S1372" i="7"/>
  <c r="P1372" i="7"/>
  <c r="O1372" i="7"/>
  <c r="T1371" i="7"/>
  <c r="S1371" i="7"/>
  <c r="P1371" i="7"/>
  <c r="O1371" i="7"/>
  <c r="T1370" i="7"/>
  <c r="S1370" i="7"/>
  <c r="P1370" i="7"/>
  <c r="O1370" i="7"/>
  <c r="T1369" i="7"/>
  <c r="S1369" i="7"/>
  <c r="P1369" i="7"/>
  <c r="O1369" i="7"/>
  <c r="T1368" i="7"/>
  <c r="S1368" i="7"/>
  <c r="P1368" i="7"/>
  <c r="O1368" i="7"/>
  <c r="T1367" i="7"/>
  <c r="S1367" i="7"/>
  <c r="P1367" i="7"/>
  <c r="O1367" i="7"/>
  <c r="T1366" i="7"/>
  <c r="S1366" i="7"/>
  <c r="P1366" i="7"/>
  <c r="O1366" i="7"/>
  <c r="T1365" i="7"/>
  <c r="S1365" i="7"/>
  <c r="P1365" i="7"/>
  <c r="O1365" i="7"/>
  <c r="T1364" i="7"/>
  <c r="S1364" i="7"/>
  <c r="P1364" i="7"/>
  <c r="O1364" i="7"/>
  <c r="T1363" i="7"/>
  <c r="S1363" i="7"/>
  <c r="P1363" i="7"/>
  <c r="O1363" i="7"/>
  <c r="T1362" i="7"/>
  <c r="S1362" i="7"/>
  <c r="P1362" i="7"/>
  <c r="O1362" i="7"/>
  <c r="T1361" i="7"/>
  <c r="S1361" i="7"/>
  <c r="P1361" i="7"/>
  <c r="O1361" i="7"/>
  <c r="T1360" i="7"/>
  <c r="S1360" i="7"/>
  <c r="P1360" i="7"/>
  <c r="O1360" i="7"/>
  <c r="T1359" i="7"/>
  <c r="S1359" i="7"/>
  <c r="P1359" i="7"/>
  <c r="O1359" i="7"/>
  <c r="T1358" i="7"/>
  <c r="S1358" i="7"/>
  <c r="P1358" i="7"/>
  <c r="O1358" i="7"/>
  <c r="T1357" i="7"/>
  <c r="S1357" i="7"/>
  <c r="P1357" i="7"/>
  <c r="O1357" i="7"/>
  <c r="T1356" i="7"/>
  <c r="S1356" i="7"/>
  <c r="P1356" i="7"/>
  <c r="O1356" i="7"/>
  <c r="T1355" i="7"/>
  <c r="S1355" i="7"/>
  <c r="P1355" i="7"/>
  <c r="O1355" i="7"/>
  <c r="T1354" i="7"/>
  <c r="S1354" i="7"/>
  <c r="P1354" i="7"/>
  <c r="O1354" i="7"/>
  <c r="T1353" i="7"/>
  <c r="S1353" i="7"/>
  <c r="P1353" i="7"/>
  <c r="O1353" i="7"/>
  <c r="T1352" i="7"/>
  <c r="S1352" i="7"/>
  <c r="P1352" i="7"/>
  <c r="O1352" i="7"/>
  <c r="T1351" i="7"/>
  <c r="S1351" i="7"/>
  <c r="P1351" i="7"/>
  <c r="O1351" i="7"/>
  <c r="T1350" i="7"/>
  <c r="S1350" i="7"/>
  <c r="P1350" i="7"/>
  <c r="O1350" i="7"/>
  <c r="T1349" i="7"/>
  <c r="S1349" i="7"/>
  <c r="P1349" i="7"/>
  <c r="O1349" i="7"/>
  <c r="T1348" i="7"/>
  <c r="S1348" i="7"/>
  <c r="P1348" i="7"/>
  <c r="O1348" i="7"/>
  <c r="T1347" i="7"/>
  <c r="S1347" i="7"/>
  <c r="P1347" i="7"/>
  <c r="O1347" i="7"/>
  <c r="T1346" i="7"/>
  <c r="S1346" i="7"/>
  <c r="P1346" i="7"/>
  <c r="O1346" i="7"/>
  <c r="T1345" i="7"/>
  <c r="S1345" i="7"/>
  <c r="P1345" i="7"/>
  <c r="O1345" i="7"/>
  <c r="T1344" i="7"/>
  <c r="S1344" i="7"/>
  <c r="P1344" i="7"/>
  <c r="O1344" i="7"/>
  <c r="T1343" i="7"/>
  <c r="S1343" i="7"/>
  <c r="P1343" i="7"/>
  <c r="O1343" i="7"/>
  <c r="T1342" i="7"/>
  <c r="S1342" i="7"/>
  <c r="P1342" i="7"/>
  <c r="O1342" i="7"/>
  <c r="T1341" i="7"/>
  <c r="S1341" i="7"/>
  <c r="P1341" i="7"/>
  <c r="O1341" i="7"/>
  <c r="T1340" i="7"/>
  <c r="S1340" i="7"/>
  <c r="P1340" i="7"/>
  <c r="O1340" i="7"/>
  <c r="T1339" i="7"/>
  <c r="S1339" i="7"/>
  <c r="P1339" i="7"/>
  <c r="O1339" i="7"/>
  <c r="T1338" i="7"/>
  <c r="S1338" i="7"/>
  <c r="P1338" i="7"/>
  <c r="O1338" i="7"/>
  <c r="T1337" i="7"/>
  <c r="S1337" i="7"/>
  <c r="P1337" i="7"/>
  <c r="O1337" i="7"/>
  <c r="T1336" i="7"/>
  <c r="S1336" i="7"/>
  <c r="P1336" i="7"/>
  <c r="O1336" i="7"/>
  <c r="T1335" i="7"/>
  <c r="S1335" i="7"/>
  <c r="P1335" i="7"/>
  <c r="O1335" i="7"/>
  <c r="T1334" i="7"/>
  <c r="S1334" i="7"/>
  <c r="P1334" i="7"/>
  <c r="O1334" i="7"/>
  <c r="T1333" i="7"/>
  <c r="S1333" i="7"/>
  <c r="P1333" i="7"/>
  <c r="O1333" i="7"/>
  <c r="T1332" i="7"/>
  <c r="S1332" i="7"/>
  <c r="P1332" i="7"/>
  <c r="O1332" i="7"/>
  <c r="T1331" i="7"/>
  <c r="S1331" i="7"/>
  <c r="P1331" i="7"/>
  <c r="O1331" i="7"/>
  <c r="T1330" i="7"/>
  <c r="S1330" i="7"/>
  <c r="P1330" i="7"/>
  <c r="O1330" i="7"/>
  <c r="T1329" i="7"/>
  <c r="S1329" i="7"/>
  <c r="P1329" i="7"/>
  <c r="O1329" i="7"/>
  <c r="T1328" i="7"/>
  <c r="S1328" i="7"/>
  <c r="P1328" i="7"/>
  <c r="O1328" i="7"/>
  <c r="T1327" i="7"/>
  <c r="S1327" i="7"/>
  <c r="P1327" i="7"/>
  <c r="O1327" i="7"/>
  <c r="T1326" i="7"/>
  <c r="S1326" i="7"/>
  <c r="P1326" i="7"/>
  <c r="O1326" i="7"/>
  <c r="T1325" i="7"/>
  <c r="S1325" i="7"/>
  <c r="P1325" i="7"/>
  <c r="O1325" i="7"/>
  <c r="T1324" i="7"/>
  <c r="S1324" i="7"/>
  <c r="P1324" i="7"/>
  <c r="O1324" i="7"/>
  <c r="T1323" i="7"/>
  <c r="S1323" i="7"/>
  <c r="P1323" i="7"/>
  <c r="O1323" i="7"/>
  <c r="T1322" i="7"/>
  <c r="S1322" i="7"/>
  <c r="P1322" i="7"/>
  <c r="O1322" i="7"/>
  <c r="T1321" i="7"/>
  <c r="S1321" i="7"/>
  <c r="P1321" i="7"/>
  <c r="O1321" i="7"/>
  <c r="T1320" i="7"/>
  <c r="S1320" i="7"/>
  <c r="P1320" i="7"/>
  <c r="O1320" i="7"/>
  <c r="T1319" i="7"/>
  <c r="S1319" i="7"/>
  <c r="P1319" i="7"/>
  <c r="O1319" i="7"/>
  <c r="T1318" i="7"/>
  <c r="S1318" i="7"/>
  <c r="P1318" i="7"/>
  <c r="O1318" i="7"/>
  <c r="T1317" i="7"/>
  <c r="S1317" i="7"/>
  <c r="P1317" i="7"/>
  <c r="O1317" i="7"/>
  <c r="T1316" i="7"/>
  <c r="S1316" i="7"/>
  <c r="P1316" i="7"/>
  <c r="O1316" i="7"/>
  <c r="T1315" i="7"/>
  <c r="S1315" i="7"/>
  <c r="P1315" i="7"/>
  <c r="O1315" i="7"/>
  <c r="T1314" i="7"/>
  <c r="S1314" i="7"/>
  <c r="P1314" i="7"/>
  <c r="O1314" i="7"/>
  <c r="T1313" i="7"/>
  <c r="S1313" i="7"/>
  <c r="P1313" i="7"/>
  <c r="O1313" i="7"/>
  <c r="T1312" i="7"/>
  <c r="S1312" i="7"/>
  <c r="P1312" i="7"/>
  <c r="O1312" i="7"/>
  <c r="T1311" i="7"/>
  <c r="S1311" i="7"/>
  <c r="P1311" i="7"/>
  <c r="O1311" i="7"/>
  <c r="T1310" i="7"/>
  <c r="S1310" i="7"/>
  <c r="P1310" i="7"/>
  <c r="O1310" i="7"/>
  <c r="T1309" i="7"/>
  <c r="S1309" i="7"/>
  <c r="P1309" i="7"/>
  <c r="O1309" i="7"/>
  <c r="T1308" i="7"/>
  <c r="S1308" i="7"/>
  <c r="P1308" i="7"/>
  <c r="O1308" i="7"/>
  <c r="T1307" i="7"/>
  <c r="S1307" i="7"/>
  <c r="P1307" i="7"/>
  <c r="O1307" i="7"/>
  <c r="T1306" i="7"/>
  <c r="S1306" i="7"/>
  <c r="P1306" i="7"/>
  <c r="O1306" i="7"/>
  <c r="T1305" i="7"/>
  <c r="S1305" i="7"/>
  <c r="P1305" i="7"/>
  <c r="O1305" i="7"/>
  <c r="T1304" i="7"/>
  <c r="S1304" i="7"/>
  <c r="P1304" i="7"/>
  <c r="O1304" i="7"/>
  <c r="T1303" i="7"/>
  <c r="S1303" i="7"/>
  <c r="P1303" i="7"/>
  <c r="O1303" i="7"/>
  <c r="T1302" i="7"/>
  <c r="S1302" i="7"/>
  <c r="P1302" i="7"/>
  <c r="O1302" i="7"/>
  <c r="T1301" i="7"/>
  <c r="S1301" i="7"/>
  <c r="P1301" i="7"/>
  <c r="O1301" i="7"/>
  <c r="T1300" i="7"/>
  <c r="S1300" i="7"/>
  <c r="P1300" i="7"/>
  <c r="O1300" i="7"/>
  <c r="T1299" i="7"/>
  <c r="S1299" i="7"/>
  <c r="P1299" i="7"/>
  <c r="O1299" i="7"/>
  <c r="T1298" i="7"/>
  <c r="S1298" i="7"/>
  <c r="P1298" i="7"/>
  <c r="O1298" i="7"/>
  <c r="T1297" i="7"/>
  <c r="S1297" i="7"/>
  <c r="P1297" i="7"/>
  <c r="O1297" i="7"/>
  <c r="T1296" i="7"/>
  <c r="S1296" i="7"/>
  <c r="P1296" i="7"/>
  <c r="O1296" i="7"/>
  <c r="T1295" i="7"/>
  <c r="S1295" i="7"/>
  <c r="P1295" i="7"/>
  <c r="O1295" i="7"/>
  <c r="T1294" i="7"/>
  <c r="S1294" i="7"/>
  <c r="P1294" i="7"/>
  <c r="O1294" i="7"/>
  <c r="T1293" i="7"/>
  <c r="S1293" i="7"/>
  <c r="P1293" i="7"/>
  <c r="O1293" i="7"/>
  <c r="T1292" i="7"/>
  <c r="S1292" i="7"/>
  <c r="P1292" i="7"/>
  <c r="O1292" i="7"/>
  <c r="T1291" i="7"/>
  <c r="S1291" i="7"/>
  <c r="P1291" i="7"/>
  <c r="O1291" i="7"/>
  <c r="T1290" i="7"/>
  <c r="S1290" i="7"/>
  <c r="P1290" i="7"/>
  <c r="O1290" i="7"/>
  <c r="T1289" i="7"/>
  <c r="S1289" i="7"/>
  <c r="P1289" i="7"/>
  <c r="O1289" i="7"/>
  <c r="T1288" i="7"/>
  <c r="S1288" i="7"/>
  <c r="P1288" i="7"/>
  <c r="O1288" i="7"/>
  <c r="T1287" i="7"/>
  <c r="S1287" i="7"/>
  <c r="P1287" i="7"/>
  <c r="O1287" i="7"/>
  <c r="T1286" i="7"/>
  <c r="S1286" i="7"/>
  <c r="P1286" i="7"/>
  <c r="O1286" i="7"/>
  <c r="T1285" i="7"/>
  <c r="S1285" i="7"/>
  <c r="P1285" i="7"/>
  <c r="O1285" i="7"/>
  <c r="T1284" i="7"/>
  <c r="S1284" i="7"/>
  <c r="P1284" i="7"/>
  <c r="O1284" i="7"/>
  <c r="T1283" i="7"/>
  <c r="S1283" i="7"/>
  <c r="P1283" i="7"/>
  <c r="O1283" i="7"/>
  <c r="T1282" i="7"/>
  <c r="S1282" i="7"/>
  <c r="P1282" i="7"/>
  <c r="O1282" i="7"/>
  <c r="T1281" i="7"/>
  <c r="S1281" i="7"/>
  <c r="P1281" i="7"/>
  <c r="O1281" i="7"/>
  <c r="T1280" i="7"/>
  <c r="S1280" i="7"/>
  <c r="P1280" i="7"/>
  <c r="O1280" i="7"/>
  <c r="T1279" i="7"/>
  <c r="S1279" i="7"/>
  <c r="P1279" i="7"/>
  <c r="O1279" i="7"/>
  <c r="T1278" i="7"/>
  <c r="S1278" i="7"/>
  <c r="P1278" i="7"/>
  <c r="O1278" i="7"/>
  <c r="T1277" i="7"/>
  <c r="S1277" i="7"/>
  <c r="P1277" i="7"/>
  <c r="O1277" i="7"/>
  <c r="T1276" i="7"/>
  <c r="S1276" i="7"/>
  <c r="P1276" i="7"/>
  <c r="O1276" i="7"/>
  <c r="T1275" i="7"/>
  <c r="S1275" i="7"/>
  <c r="P1275" i="7"/>
  <c r="O1275" i="7"/>
  <c r="T1274" i="7"/>
  <c r="S1274" i="7"/>
  <c r="P1274" i="7"/>
  <c r="O1274" i="7"/>
  <c r="T1273" i="7"/>
  <c r="S1273" i="7"/>
  <c r="P1273" i="7"/>
  <c r="O1273" i="7"/>
  <c r="T1272" i="7"/>
  <c r="S1272" i="7"/>
  <c r="P1272" i="7"/>
  <c r="O1272" i="7"/>
  <c r="T1271" i="7"/>
  <c r="S1271" i="7"/>
  <c r="P1271" i="7"/>
  <c r="O1271" i="7"/>
  <c r="T1270" i="7"/>
  <c r="S1270" i="7"/>
  <c r="P1270" i="7"/>
  <c r="O1270" i="7"/>
  <c r="T1269" i="7"/>
  <c r="S1269" i="7"/>
  <c r="P1269" i="7"/>
  <c r="O1269" i="7"/>
  <c r="T1268" i="7"/>
  <c r="S1268" i="7"/>
  <c r="P1268" i="7"/>
  <c r="O1268" i="7"/>
  <c r="T1267" i="7"/>
  <c r="S1267" i="7"/>
  <c r="P1267" i="7"/>
  <c r="O1267" i="7"/>
  <c r="T1266" i="7"/>
  <c r="S1266" i="7"/>
  <c r="P1266" i="7"/>
  <c r="O1266" i="7"/>
  <c r="T1265" i="7"/>
  <c r="S1265" i="7"/>
  <c r="P1265" i="7"/>
  <c r="O1265" i="7"/>
  <c r="T1264" i="7"/>
  <c r="S1264" i="7"/>
  <c r="P1264" i="7"/>
  <c r="O1264" i="7"/>
  <c r="T1263" i="7"/>
  <c r="S1263" i="7"/>
  <c r="P1263" i="7"/>
  <c r="O1263" i="7"/>
  <c r="T1262" i="7"/>
  <c r="S1262" i="7"/>
  <c r="P1262" i="7"/>
  <c r="O1262" i="7"/>
  <c r="T1261" i="7"/>
  <c r="S1261" i="7"/>
  <c r="P1261" i="7"/>
  <c r="O1261" i="7"/>
  <c r="T1260" i="7"/>
  <c r="S1260" i="7"/>
  <c r="P1260" i="7"/>
  <c r="O1260" i="7"/>
  <c r="T1259" i="7"/>
  <c r="S1259" i="7"/>
  <c r="P1259" i="7"/>
  <c r="O1259" i="7"/>
  <c r="T1258" i="7"/>
  <c r="S1258" i="7"/>
  <c r="P1258" i="7"/>
  <c r="O1258" i="7"/>
  <c r="T1257" i="7"/>
  <c r="S1257" i="7"/>
  <c r="P1257" i="7"/>
  <c r="O1257" i="7"/>
  <c r="T1256" i="7"/>
  <c r="S1256" i="7"/>
  <c r="P1256" i="7"/>
  <c r="O1256" i="7"/>
  <c r="T1255" i="7"/>
  <c r="S1255" i="7"/>
  <c r="P1255" i="7"/>
  <c r="O1255" i="7"/>
  <c r="T1254" i="7"/>
  <c r="S1254" i="7"/>
  <c r="P1254" i="7"/>
  <c r="O1254" i="7"/>
  <c r="T1253" i="7"/>
  <c r="S1253" i="7"/>
  <c r="P1253" i="7"/>
  <c r="O1253" i="7"/>
  <c r="T1252" i="7"/>
  <c r="S1252" i="7"/>
  <c r="P1252" i="7"/>
  <c r="O1252" i="7"/>
  <c r="T1251" i="7"/>
  <c r="S1251" i="7"/>
  <c r="P1251" i="7"/>
  <c r="O1251" i="7"/>
  <c r="T1250" i="7"/>
  <c r="S1250" i="7"/>
  <c r="P1250" i="7"/>
  <c r="O1250" i="7"/>
  <c r="T1249" i="7"/>
  <c r="S1249" i="7"/>
  <c r="P1249" i="7"/>
  <c r="O1249" i="7"/>
  <c r="T1248" i="7"/>
  <c r="S1248" i="7"/>
  <c r="P1248" i="7"/>
  <c r="O1248" i="7"/>
  <c r="T1247" i="7"/>
  <c r="S1247" i="7"/>
  <c r="P1247" i="7"/>
  <c r="O1247" i="7"/>
  <c r="T1246" i="7"/>
  <c r="S1246" i="7"/>
  <c r="P1246" i="7"/>
  <c r="O1246" i="7"/>
  <c r="T1245" i="7"/>
  <c r="S1245" i="7"/>
  <c r="P1245" i="7"/>
  <c r="O1245" i="7"/>
  <c r="T1244" i="7"/>
  <c r="S1244" i="7"/>
  <c r="P1244" i="7"/>
  <c r="O1244" i="7"/>
  <c r="T1243" i="7"/>
  <c r="S1243" i="7"/>
  <c r="P1243" i="7"/>
  <c r="O1243" i="7"/>
  <c r="T1242" i="7"/>
  <c r="S1242" i="7"/>
  <c r="P1242" i="7"/>
  <c r="O1242" i="7"/>
  <c r="T1241" i="7"/>
  <c r="S1241" i="7"/>
  <c r="P1241" i="7"/>
  <c r="O1241" i="7"/>
  <c r="T1240" i="7"/>
  <c r="S1240" i="7"/>
  <c r="P1240" i="7"/>
  <c r="O1240" i="7"/>
  <c r="T1239" i="7"/>
  <c r="S1239" i="7"/>
  <c r="P1239" i="7"/>
  <c r="O1239" i="7"/>
  <c r="T1238" i="7"/>
  <c r="S1238" i="7"/>
  <c r="P1238" i="7"/>
  <c r="O1238" i="7"/>
  <c r="T1237" i="7"/>
  <c r="S1237" i="7"/>
  <c r="P1237" i="7"/>
  <c r="O1237" i="7"/>
  <c r="T1236" i="7"/>
  <c r="S1236" i="7"/>
  <c r="P1236" i="7"/>
  <c r="O1236" i="7"/>
  <c r="T1235" i="7"/>
  <c r="S1235" i="7"/>
  <c r="P1235" i="7"/>
  <c r="O1235" i="7"/>
  <c r="T1234" i="7"/>
  <c r="S1234" i="7"/>
  <c r="P1234" i="7"/>
  <c r="O1234" i="7"/>
  <c r="T1233" i="7"/>
  <c r="S1233" i="7"/>
  <c r="P1233" i="7"/>
  <c r="O1233" i="7"/>
  <c r="T1232" i="7"/>
  <c r="S1232" i="7"/>
  <c r="P1232" i="7"/>
  <c r="O1232" i="7"/>
  <c r="T1231" i="7"/>
  <c r="S1231" i="7"/>
  <c r="P1231" i="7"/>
  <c r="O1231" i="7"/>
  <c r="T1230" i="7"/>
  <c r="S1230" i="7"/>
  <c r="P1230" i="7"/>
  <c r="O1230" i="7"/>
  <c r="T1229" i="7"/>
  <c r="S1229" i="7"/>
  <c r="P1229" i="7"/>
  <c r="O1229" i="7"/>
  <c r="T1228" i="7"/>
  <c r="S1228" i="7"/>
  <c r="P1228" i="7"/>
  <c r="O1228" i="7"/>
  <c r="T1227" i="7"/>
  <c r="S1227" i="7"/>
  <c r="P1227" i="7"/>
  <c r="O1227" i="7"/>
  <c r="T1226" i="7"/>
  <c r="S1226" i="7"/>
  <c r="P1226" i="7"/>
  <c r="O1226" i="7"/>
  <c r="T1225" i="7"/>
  <c r="S1225" i="7"/>
  <c r="P1225" i="7"/>
  <c r="O1225" i="7"/>
  <c r="T1224" i="7"/>
  <c r="S1224" i="7"/>
  <c r="P1224" i="7"/>
  <c r="O1224" i="7"/>
  <c r="T1223" i="7"/>
  <c r="S1223" i="7"/>
  <c r="P1223" i="7"/>
  <c r="O1223" i="7"/>
  <c r="T1222" i="7"/>
  <c r="S1222" i="7"/>
  <c r="P1222" i="7"/>
  <c r="O1222" i="7"/>
  <c r="T1221" i="7"/>
  <c r="S1221" i="7"/>
  <c r="P1221" i="7"/>
  <c r="O1221" i="7"/>
  <c r="T1220" i="7"/>
  <c r="S1220" i="7"/>
  <c r="P1220" i="7"/>
  <c r="O1220" i="7"/>
  <c r="T1219" i="7"/>
  <c r="S1219" i="7"/>
  <c r="P1219" i="7"/>
  <c r="O1219" i="7"/>
  <c r="T1218" i="7"/>
  <c r="S1218" i="7"/>
  <c r="P1218" i="7"/>
  <c r="O1218" i="7"/>
  <c r="T1217" i="7"/>
  <c r="S1217" i="7"/>
  <c r="P1217" i="7"/>
  <c r="O1217" i="7"/>
  <c r="T1216" i="7"/>
  <c r="S1216" i="7"/>
  <c r="P1216" i="7"/>
  <c r="O1216" i="7"/>
  <c r="T1215" i="7"/>
  <c r="S1215" i="7"/>
  <c r="P1215" i="7"/>
  <c r="O1215" i="7"/>
  <c r="T1214" i="7"/>
  <c r="S1214" i="7"/>
  <c r="P1214" i="7"/>
  <c r="O1214" i="7"/>
  <c r="T1213" i="7"/>
  <c r="S1213" i="7"/>
  <c r="P1213" i="7"/>
  <c r="O1213" i="7"/>
  <c r="T1212" i="7"/>
  <c r="S1212" i="7"/>
  <c r="P1212" i="7"/>
  <c r="O1212" i="7"/>
  <c r="T1211" i="7"/>
  <c r="S1211" i="7"/>
  <c r="P1211" i="7"/>
  <c r="O1211" i="7"/>
  <c r="T1210" i="7"/>
  <c r="S1210" i="7"/>
  <c r="P1210" i="7"/>
  <c r="O1210" i="7"/>
  <c r="T1209" i="7"/>
  <c r="S1209" i="7"/>
  <c r="P1209" i="7"/>
  <c r="O1209" i="7"/>
  <c r="T1208" i="7"/>
  <c r="S1208" i="7"/>
  <c r="P1208" i="7"/>
  <c r="O1208" i="7"/>
  <c r="T1207" i="7"/>
  <c r="S1207" i="7"/>
  <c r="P1207" i="7"/>
  <c r="O1207" i="7"/>
  <c r="T1206" i="7"/>
  <c r="S1206" i="7"/>
  <c r="P1206" i="7"/>
  <c r="O1206" i="7"/>
  <c r="T1205" i="7"/>
  <c r="S1205" i="7"/>
  <c r="P1205" i="7"/>
  <c r="O1205" i="7"/>
  <c r="T1204" i="7"/>
  <c r="S1204" i="7"/>
  <c r="P1204" i="7"/>
  <c r="O1204" i="7"/>
  <c r="T1203" i="7"/>
  <c r="S1203" i="7"/>
  <c r="P1203" i="7"/>
  <c r="O1203" i="7"/>
  <c r="T1202" i="7"/>
  <c r="S1202" i="7"/>
  <c r="P1202" i="7"/>
  <c r="O1202" i="7"/>
  <c r="T1201" i="7"/>
  <c r="S1201" i="7"/>
  <c r="P1201" i="7"/>
  <c r="O1201" i="7"/>
  <c r="T1200" i="7"/>
  <c r="S1200" i="7"/>
  <c r="P1200" i="7"/>
  <c r="O1200" i="7"/>
  <c r="T1199" i="7"/>
  <c r="S1199" i="7"/>
  <c r="P1199" i="7"/>
  <c r="O1199" i="7"/>
  <c r="T1198" i="7"/>
  <c r="S1198" i="7"/>
  <c r="P1198" i="7"/>
  <c r="O1198" i="7"/>
  <c r="T1197" i="7"/>
  <c r="S1197" i="7"/>
  <c r="P1197" i="7"/>
  <c r="O1197" i="7"/>
  <c r="T1196" i="7"/>
  <c r="S1196" i="7"/>
  <c r="P1196" i="7"/>
  <c r="O1196" i="7"/>
  <c r="T1195" i="7"/>
  <c r="S1195" i="7"/>
  <c r="P1195" i="7"/>
  <c r="O1195" i="7"/>
  <c r="T1194" i="7"/>
  <c r="S1194" i="7"/>
  <c r="P1194" i="7"/>
  <c r="O1194" i="7"/>
  <c r="T1193" i="7"/>
  <c r="S1193" i="7"/>
  <c r="P1193" i="7"/>
  <c r="O1193" i="7"/>
  <c r="T1192" i="7"/>
  <c r="S1192" i="7"/>
  <c r="P1192" i="7"/>
  <c r="O1192" i="7"/>
  <c r="T1191" i="7"/>
  <c r="S1191" i="7"/>
  <c r="P1191" i="7"/>
  <c r="O1191" i="7"/>
  <c r="T1190" i="7"/>
  <c r="S1190" i="7"/>
  <c r="P1190" i="7"/>
  <c r="O1190" i="7"/>
  <c r="T1189" i="7"/>
  <c r="S1189" i="7"/>
  <c r="P1189" i="7"/>
  <c r="O1189" i="7"/>
  <c r="T1188" i="7"/>
  <c r="S1188" i="7"/>
  <c r="P1188" i="7"/>
  <c r="O1188" i="7"/>
  <c r="T1187" i="7"/>
  <c r="S1187" i="7"/>
  <c r="P1187" i="7"/>
  <c r="O1187" i="7"/>
  <c r="T1186" i="7"/>
  <c r="S1186" i="7"/>
  <c r="P1186" i="7"/>
  <c r="O1186" i="7"/>
  <c r="T1185" i="7"/>
  <c r="S1185" i="7"/>
  <c r="P1185" i="7"/>
  <c r="O1185" i="7"/>
  <c r="T1184" i="7"/>
  <c r="S1184" i="7"/>
  <c r="P1184" i="7"/>
  <c r="O1184" i="7"/>
  <c r="T1183" i="7"/>
  <c r="S1183" i="7"/>
  <c r="P1183" i="7"/>
  <c r="O1183" i="7"/>
  <c r="T1182" i="7"/>
  <c r="S1182" i="7"/>
  <c r="P1182" i="7"/>
  <c r="O1182" i="7"/>
  <c r="T1181" i="7"/>
  <c r="S1181" i="7"/>
  <c r="P1181" i="7"/>
  <c r="O1181" i="7"/>
  <c r="T1180" i="7"/>
  <c r="S1180" i="7"/>
  <c r="P1180" i="7"/>
  <c r="O1180" i="7"/>
  <c r="T1179" i="7"/>
  <c r="S1179" i="7"/>
  <c r="P1179" i="7"/>
  <c r="O1179" i="7"/>
  <c r="T1178" i="7"/>
  <c r="S1178" i="7"/>
  <c r="P1178" i="7"/>
  <c r="O1178" i="7"/>
  <c r="T1177" i="7"/>
  <c r="S1177" i="7"/>
  <c r="P1177" i="7"/>
  <c r="O1177" i="7"/>
  <c r="T1176" i="7"/>
  <c r="S1176" i="7"/>
  <c r="P1176" i="7"/>
  <c r="O1176" i="7"/>
  <c r="T1175" i="7"/>
  <c r="S1175" i="7"/>
  <c r="P1175" i="7"/>
  <c r="O1175" i="7"/>
  <c r="T1174" i="7"/>
  <c r="S1174" i="7"/>
  <c r="P1174" i="7"/>
  <c r="O1174" i="7"/>
  <c r="T1173" i="7"/>
  <c r="S1173" i="7"/>
  <c r="P1173" i="7"/>
  <c r="O1173" i="7"/>
  <c r="T1172" i="7"/>
  <c r="S1172" i="7"/>
  <c r="P1172" i="7"/>
  <c r="O1172" i="7"/>
  <c r="T1171" i="7"/>
  <c r="S1171" i="7"/>
  <c r="P1171" i="7"/>
  <c r="O1171" i="7"/>
  <c r="T1170" i="7"/>
  <c r="S1170" i="7"/>
  <c r="P1170" i="7"/>
  <c r="O1170" i="7"/>
  <c r="T1169" i="7"/>
  <c r="S1169" i="7"/>
  <c r="P1169" i="7"/>
  <c r="O1169" i="7"/>
  <c r="T1168" i="7"/>
  <c r="S1168" i="7"/>
  <c r="P1168" i="7"/>
  <c r="O1168" i="7"/>
  <c r="T1167" i="7"/>
  <c r="S1167" i="7"/>
  <c r="P1167" i="7"/>
  <c r="O1167" i="7"/>
  <c r="T1166" i="7"/>
  <c r="S1166" i="7"/>
  <c r="P1166" i="7"/>
  <c r="O1166" i="7"/>
  <c r="T1165" i="7"/>
  <c r="S1165" i="7"/>
  <c r="P1165" i="7"/>
  <c r="O1165" i="7"/>
  <c r="T1164" i="7"/>
  <c r="S1164" i="7"/>
  <c r="P1164" i="7"/>
  <c r="O1164" i="7"/>
  <c r="T1163" i="7"/>
  <c r="S1163" i="7"/>
  <c r="P1163" i="7"/>
  <c r="O1163" i="7"/>
  <c r="T1162" i="7"/>
  <c r="S1162" i="7"/>
  <c r="P1162" i="7"/>
  <c r="O1162" i="7"/>
  <c r="T1161" i="7"/>
  <c r="S1161" i="7"/>
  <c r="P1161" i="7"/>
  <c r="O1161" i="7"/>
  <c r="T1160" i="7"/>
  <c r="S1160" i="7"/>
  <c r="P1160" i="7"/>
  <c r="O1160" i="7"/>
  <c r="T1159" i="7"/>
  <c r="S1159" i="7"/>
  <c r="P1159" i="7"/>
  <c r="O1159" i="7"/>
  <c r="T1158" i="7"/>
  <c r="S1158" i="7"/>
  <c r="P1158" i="7"/>
  <c r="O1158" i="7"/>
  <c r="T1157" i="7"/>
  <c r="S1157" i="7"/>
  <c r="P1157" i="7"/>
  <c r="O1157" i="7"/>
  <c r="T1156" i="7"/>
  <c r="S1156" i="7"/>
  <c r="P1156" i="7"/>
  <c r="O1156" i="7"/>
  <c r="T1155" i="7"/>
  <c r="S1155" i="7"/>
  <c r="P1155" i="7"/>
  <c r="O1155" i="7"/>
  <c r="T1154" i="7"/>
  <c r="S1154" i="7"/>
  <c r="P1154" i="7"/>
  <c r="O1154" i="7"/>
  <c r="T1153" i="7"/>
  <c r="S1153" i="7"/>
  <c r="P1153" i="7"/>
  <c r="O1153" i="7"/>
  <c r="T1152" i="7"/>
  <c r="S1152" i="7"/>
  <c r="P1152" i="7"/>
  <c r="O1152" i="7"/>
  <c r="T1151" i="7"/>
  <c r="S1151" i="7"/>
  <c r="P1151" i="7"/>
  <c r="O1151" i="7"/>
  <c r="T1150" i="7"/>
  <c r="S1150" i="7"/>
  <c r="P1150" i="7"/>
  <c r="O1150" i="7"/>
  <c r="T1149" i="7"/>
  <c r="S1149" i="7"/>
  <c r="P1149" i="7"/>
  <c r="O1149" i="7"/>
  <c r="T1148" i="7"/>
  <c r="S1148" i="7"/>
  <c r="P1148" i="7"/>
  <c r="O1148" i="7"/>
  <c r="T1147" i="7"/>
  <c r="S1147" i="7"/>
  <c r="P1147" i="7"/>
  <c r="O1147" i="7"/>
  <c r="T1146" i="7"/>
  <c r="S1146" i="7"/>
  <c r="P1146" i="7"/>
  <c r="O1146" i="7"/>
  <c r="T1145" i="7"/>
  <c r="S1145" i="7"/>
  <c r="P1145" i="7"/>
  <c r="O1145" i="7"/>
  <c r="T1144" i="7"/>
  <c r="S1144" i="7"/>
  <c r="P1144" i="7"/>
  <c r="O1144" i="7"/>
  <c r="T1143" i="7"/>
  <c r="S1143" i="7"/>
  <c r="P1143" i="7"/>
  <c r="O1143" i="7"/>
  <c r="T1142" i="7"/>
  <c r="S1142" i="7"/>
  <c r="P1142" i="7"/>
  <c r="O1142" i="7"/>
  <c r="T1141" i="7"/>
  <c r="S1141" i="7"/>
  <c r="P1141" i="7"/>
  <c r="O1141" i="7"/>
  <c r="T1140" i="7"/>
  <c r="S1140" i="7"/>
  <c r="P1140" i="7"/>
  <c r="O1140" i="7"/>
  <c r="T1139" i="7"/>
  <c r="S1139" i="7"/>
  <c r="P1139" i="7"/>
  <c r="O1139" i="7"/>
  <c r="T1138" i="7"/>
  <c r="S1138" i="7"/>
  <c r="P1138" i="7"/>
  <c r="O1138" i="7"/>
  <c r="T1137" i="7"/>
  <c r="S1137" i="7"/>
  <c r="P1137" i="7"/>
  <c r="O1137" i="7"/>
  <c r="T1136" i="7"/>
  <c r="S1136" i="7"/>
  <c r="P1136" i="7"/>
  <c r="O1136" i="7"/>
  <c r="T1135" i="7"/>
  <c r="S1135" i="7"/>
  <c r="P1135" i="7"/>
  <c r="O1135" i="7"/>
  <c r="T1134" i="7"/>
  <c r="S1134" i="7"/>
  <c r="P1134" i="7"/>
  <c r="O1134" i="7"/>
  <c r="T1133" i="7"/>
  <c r="S1133" i="7"/>
  <c r="P1133" i="7"/>
  <c r="O1133" i="7"/>
  <c r="T1132" i="7"/>
  <c r="S1132" i="7"/>
  <c r="P1132" i="7"/>
  <c r="O1132" i="7"/>
  <c r="T1131" i="7"/>
  <c r="S1131" i="7"/>
  <c r="P1131" i="7"/>
  <c r="O1131" i="7"/>
  <c r="T1130" i="7"/>
  <c r="S1130" i="7"/>
  <c r="P1130" i="7"/>
  <c r="O1130" i="7"/>
  <c r="T1129" i="7"/>
  <c r="S1129" i="7"/>
  <c r="P1129" i="7"/>
  <c r="O1129" i="7"/>
  <c r="T1128" i="7"/>
  <c r="S1128" i="7"/>
  <c r="P1128" i="7"/>
  <c r="O1128" i="7"/>
  <c r="T1127" i="7"/>
  <c r="S1127" i="7"/>
  <c r="P1127" i="7"/>
  <c r="O1127" i="7"/>
  <c r="T1126" i="7"/>
  <c r="S1126" i="7"/>
  <c r="P1126" i="7"/>
  <c r="O1126" i="7"/>
  <c r="T1125" i="7"/>
  <c r="S1125" i="7"/>
  <c r="P1125" i="7"/>
  <c r="O1125" i="7"/>
  <c r="T1124" i="7"/>
  <c r="S1124" i="7"/>
  <c r="P1124" i="7"/>
  <c r="O1124" i="7"/>
  <c r="T1123" i="7"/>
  <c r="S1123" i="7"/>
  <c r="P1123" i="7"/>
  <c r="O1123" i="7"/>
  <c r="T1122" i="7"/>
  <c r="S1122" i="7"/>
  <c r="P1122" i="7"/>
  <c r="O1122" i="7"/>
  <c r="T1121" i="7"/>
  <c r="S1121" i="7"/>
  <c r="P1121" i="7"/>
  <c r="O1121" i="7"/>
  <c r="T1120" i="7"/>
  <c r="S1120" i="7"/>
  <c r="P1120" i="7"/>
  <c r="O1120" i="7"/>
  <c r="T1119" i="7"/>
  <c r="S1119" i="7"/>
  <c r="P1119" i="7"/>
  <c r="O1119" i="7"/>
  <c r="T1118" i="7"/>
  <c r="S1118" i="7"/>
  <c r="P1118" i="7"/>
  <c r="O1118" i="7"/>
  <c r="T1117" i="7"/>
  <c r="S1117" i="7"/>
  <c r="P1117" i="7"/>
  <c r="O1117" i="7"/>
  <c r="T1116" i="7"/>
  <c r="S1116" i="7"/>
  <c r="P1116" i="7"/>
  <c r="O1116" i="7"/>
  <c r="T1115" i="7"/>
  <c r="S1115" i="7"/>
  <c r="P1115" i="7"/>
  <c r="O1115" i="7"/>
  <c r="T1114" i="7"/>
  <c r="S1114" i="7"/>
  <c r="P1114" i="7"/>
  <c r="O1114" i="7"/>
  <c r="T1113" i="7"/>
  <c r="S1113" i="7"/>
  <c r="P1113" i="7"/>
  <c r="O1113" i="7"/>
  <c r="T1112" i="7"/>
  <c r="S1112" i="7"/>
  <c r="P1112" i="7"/>
  <c r="O1112" i="7"/>
  <c r="T1111" i="7"/>
  <c r="S1111" i="7"/>
  <c r="P1111" i="7"/>
  <c r="O1111" i="7"/>
  <c r="T1110" i="7"/>
  <c r="S1110" i="7"/>
  <c r="P1110" i="7"/>
  <c r="O1110" i="7"/>
  <c r="T1109" i="7"/>
  <c r="S1109" i="7"/>
  <c r="P1109" i="7"/>
  <c r="O1109" i="7"/>
  <c r="T1108" i="7"/>
  <c r="S1108" i="7"/>
  <c r="P1108" i="7"/>
  <c r="O1108" i="7"/>
  <c r="T1107" i="7"/>
  <c r="S1107" i="7"/>
  <c r="P1107" i="7"/>
  <c r="O1107" i="7"/>
  <c r="T1106" i="7"/>
  <c r="S1106" i="7"/>
  <c r="P1106" i="7"/>
  <c r="O1106" i="7"/>
  <c r="T1105" i="7"/>
  <c r="S1105" i="7"/>
  <c r="P1105" i="7"/>
  <c r="O1105" i="7"/>
  <c r="T1104" i="7"/>
  <c r="S1104" i="7"/>
  <c r="P1104" i="7"/>
  <c r="O1104" i="7"/>
  <c r="T1103" i="7"/>
  <c r="S1103" i="7"/>
  <c r="P1103" i="7"/>
  <c r="O1103" i="7"/>
  <c r="T1102" i="7"/>
  <c r="S1102" i="7"/>
  <c r="P1102" i="7"/>
  <c r="O1102" i="7"/>
  <c r="T1101" i="7"/>
  <c r="S1101" i="7"/>
  <c r="P1101" i="7"/>
  <c r="O1101" i="7"/>
  <c r="T1100" i="7"/>
  <c r="S1100" i="7"/>
  <c r="P1100" i="7"/>
  <c r="O1100" i="7"/>
  <c r="T1099" i="7"/>
  <c r="S1099" i="7"/>
  <c r="P1099" i="7"/>
  <c r="O1099" i="7"/>
  <c r="T1098" i="7"/>
  <c r="S1098" i="7"/>
  <c r="P1098" i="7"/>
  <c r="O1098" i="7"/>
  <c r="T1097" i="7"/>
  <c r="S1097" i="7"/>
  <c r="P1097" i="7"/>
  <c r="O1097" i="7"/>
  <c r="T1096" i="7"/>
  <c r="S1096" i="7"/>
  <c r="P1096" i="7"/>
  <c r="O1096" i="7"/>
  <c r="T1095" i="7"/>
  <c r="S1095" i="7"/>
  <c r="P1095" i="7"/>
  <c r="O1095" i="7"/>
  <c r="T1094" i="7"/>
  <c r="S1094" i="7"/>
  <c r="P1094" i="7"/>
  <c r="O1094" i="7"/>
  <c r="T1093" i="7"/>
  <c r="S1093" i="7"/>
  <c r="P1093" i="7"/>
  <c r="O1093" i="7"/>
  <c r="T1092" i="7"/>
  <c r="S1092" i="7"/>
  <c r="P1092" i="7"/>
  <c r="O1092" i="7"/>
  <c r="T1091" i="7"/>
  <c r="S1091" i="7"/>
  <c r="P1091" i="7"/>
  <c r="O1091" i="7"/>
  <c r="T1090" i="7"/>
  <c r="S1090" i="7"/>
  <c r="P1090" i="7"/>
  <c r="O1090" i="7"/>
  <c r="T1089" i="7"/>
  <c r="S1089" i="7"/>
  <c r="P1089" i="7"/>
  <c r="O1089" i="7"/>
  <c r="T1088" i="7"/>
  <c r="S1088" i="7"/>
  <c r="P1088" i="7"/>
  <c r="O1088" i="7"/>
  <c r="T1087" i="7"/>
  <c r="S1087" i="7"/>
  <c r="P1087" i="7"/>
  <c r="O1087" i="7"/>
  <c r="T1086" i="7"/>
  <c r="S1086" i="7"/>
  <c r="P1086" i="7"/>
  <c r="O1086" i="7"/>
  <c r="T1085" i="7"/>
  <c r="S1085" i="7"/>
  <c r="P1085" i="7"/>
  <c r="O1085" i="7"/>
  <c r="T1084" i="7"/>
  <c r="S1084" i="7"/>
  <c r="P1084" i="7"/>
  <c r="O1084" i="7"/>
  <c r="T1083" i="7"/>
  <c r="S1083" i="7"/>
  <c r="P1083" i="7"/>
  <c r="O1083" i="7"/>
  <c r="T1082" i="7"/>
  <c r="S1082" i="7"/>
  <c r="P1082" i="7"/>
  <c r="O1082" i="7"/>
  <c r="T1081" i="7"/>
  <c r="S1081" i="7"/>
  <c r="P1081" i="7"/>
  <c r="O1081" i="7"/>
  <c r="T1080" i="7"/>
  <c r="S1080" i="7"/>
  <c r="P1080" i="7"/>
  <c r="O1080" i="7"/>
  <c r="T1079" i="7"/>
  <c r="S1079" i="7"/>
  <c r="P1079" i="7"/>
  <c r="O1079" i="7"/>
  <c r="T1078" i="7"/>
  <c r="S1078" i="7"/>
  <c r="P1078" i="7"/>
  <c r="O1078" i="7"/>
  <c r="T1077" i="7"/>
  <c r="S1077" i="7"/>
  <c r="P1077" i="7"/>
  <c r="O1077" i="7"/>
  <c r="T1076" i="7"/>
  <c r="S1076" i="7"/>
  <c r="P1076" i="7"/>
  <c r="O1076" i="7"/>
  <c r="T1075" i="7"/>
  <c r="S1075" i="7"/>
  <c r="P1075" i="7"/>
  <c r="O1075" i="7"/>
  <c r="T1074" i="7"/>
  <c r="S1074" i="7"/>
  <c r="P1074" i="7"/>
  <c r="O1074" i="7"/>
  <c r="T1073" i="7"/>
  <c r="S1073" i="7"/>
  <c r="P1073" i="7"/>
  <c r="O1073" i="7"/>
  <c r="T1072" i="7"/>
  <c r="S1072" i="7"/>
  <c r="P1072" i="7"/>
  <c r="O1072" i="7"/>
  <c r="T1071" i="7"/>
  <c r="S1071" i="7"/>
  <c r="P1071" i="7"/>
  <c r="O1071" i="7"/>
  <c r="T1070" i="7"/>
  <c r="S1070" i="7"/>
  <c r="P1070" i="7"/>
  <c r="O1070" i="7"/>
  <c r="T1069" i="7"/>
  <c r="S1069" i="7"/>
  <c r="P1069" i="7"/>
  <c r="O1069" i="7"/>
  <c r="T1068" i="7"/>
  <c r="S1068" i="7"/>
  <c r="P1068" i="7"/>
  <c r="O1068" i="7"/>
  <c r="T1067" i="7"/>
  <c r="S1067" i="7"/>
  <c r="P1067" i="7"/>
  <c r="O1067" i="7"/>
  <c r="T1066" i="7"/>
  <c r="S1066" i="7"/>
  <c r="P1066" i="7"/>
  <c r="O1066" i="7"/>
  <c r="T1065" i="7"/>
  <c r="S1065" i="7"/>
  <c r="P1065" i="7"/>
  <c r="O1065" i="7"/>
  <c r="T1064" i="7"/>
  <c r="S1064" i="7"/>
  <c r="P1064" i="7"/>
  <c r="O1064" i="7"/>
  <c r="T1063" i="7"/>
  <c r="S1063" i="7"/>
  <c r="P1063" i="7"/>
  <c r="O1063" i="7"/>
  <c r="T1062" i="7"/>
  <c r="S1062" i="7"/>
  <c r="P1062" i="7"/>
  <c r="O1062" i="7"/>
  <c r="T1061" i="7"/>
  <c r="S1061" i="7"/>
  <c r="P1061" i="7"/>
  <c r="O1061" i="7"/>
  <c r="T1060" i="7"/>
  <c r="S1060" i="7"/>
  <c r="P1060" i="7"/>
  <c r="O1060" i="7"/>
  <c r="T1059" i="7"/>
  <c r="S1059" i="7"/>
  <c r="P1059" i="7"/>
  <c r="O1059" i="7"/>
  <c r="T1058" i="7"/>
  <c r="S1058" i="7"/>
  <c r="P1058" i="7"/>
  <c r="O1058" i="7"/>
  <c r="T1057" i="7"/>
  <c r="S1057" i="7"/>
  <c r="P1057" i="7"/>
  <c r="O1057" i="7"/>
  <c r="T1056" i="7"/>
  <c r="S1056" i="7"/>
  <c r="P1056" i="7"/>
  <c r="O1056" i="7"/>
  <c r="T1055" i="7"/>
  <c r="S1055" i="7"/>
  <c r="P1055" i="7"/>
  <c r="O1055" i="7"/>
  <c r="T1054" i="7"/>
  <c r="S1054" i="7"/>
  <c r="P1054" i="7"/>
  <c r="O1054" i="7"/>
  <c r="T1053" i="7"/>
  <c r="S1053" i="7"/>
  <c r="P1053" i="7"/>
  <c r="O1053" i="7"/>
  <c r="T1052" i="7"/>
  <c r="S1052" i="7"/>
  <c r="P1052" i="7"/>
  <c r="O1052" i="7"/>
  <c r="T1051" i="7"/>
  <c r="S1051" i="7"/>
  <c r="P1051" i="7"/>
  <c r="O1051" i="7"/>
  <c r="T1050" i="7"/>
  <c r="S1050" i="7"/>
  <c r="P1050" i="7"/>
  <c r="O1050" i="7"/>
  <c r="T1049" i="7"/>
  <c r="S1049" i="7"/>
  <c r="P1049" i="7"/>
  <c r="O1049" i="7"/>
  <c r="T1048" i="7"/>
  <c r="S1048" i="7"/>
  <c r="P1048" i="7"/>
  <c r="O1048" i="7"/>
  <c r="T1047" i="7"/>
  <c r="S1047" i="7"/>
  <c r="P1047" i="7"/>
  <c r="O1047" i="7"/>
  <c r="T1046" i="7"/>
  <c r="S1046" i="7"/>
  <c r="P1046" i="7"/>
  <c r="O1046" i="7"/>
  <c r="T1045" i="7"/>
  <c r="S1045" i="7"/>
  <c r="P1045" i="7"/>
  <c r="O1045" i="7"/>
  <c r="T1044" i="7"/>
  <c r="S1044" i="7"/>
  <c r="P1044" i="7"/>
  <c r="O1044" i="7"/>
  <c r="T1043" i="7"/>
  <c r="S1043" i="7"/>
  <c r="P1043" i="7"/>
  <c r="O1043" i="7"/>
  <c r="T1042" i="7"/>
  <c r="S1042" i="7"/>
  <c r="P1042" i="7"/>
  <c r="O1042" i="7"/>
  <c r="T1041" i="7"/>
  <c r="S1041" i="7"/>
  <c r="P1041" i="7"/>
  <c r="O1041" i="7"/>
  <c r="T1040" i="7"/>
  <c r="S1040" i="7"/>
  <c r="P1040" i="7"/>
  <c r="O1040" i="7"/>
  <c r="T1039" i="7"/>
  <c r="S1039" i="7"/>
  <c r="P1039" i="7"/>
  <c r="O1039" i="7"/>
  <c r="T1038" i="7"/>
  <c r="S1038" i="7"/>
  <c r="P1038" i="7"/>
  <c r="O1038" i="7"/>
  <c r="T1037" i="7"/>
  <c r="S1037" i="7"/>
  <c r="P1037" i="7"/>
  <c r="O1037" i="7"/>
  <c r="T1036" i="7"/>
  <c r="S1036" i="7"/>
  <c r="P1036" i="7"/>
  <c r="O1036" i="7"/>
  <c r="T1035" i="7"/>
  <c r="S1035" i="7"/>
  <c r="P1035" i="7"/>
  <c r="O1035" i="7"/>
  <c r="T1034" i="7"/>
  <c r="S1034" i="7"/>
  <c r="P1034" i="7"/>
  <c r="O1034" i="7"/>
  <c r="T1033" i="7"/>
  <c r="S1033" i="7"/>
  <c r="P1033" i="7"/>
  <c r="O1033" i="7"/>
  <c r="T1032" i="7"/>
  <c r="S1032" i="7"/>
  <c r="P1032" i="7"/>
  <c r="O1032" i="7"/>
  <c r="T1031" i="7"/>
  <c r="S1031" i="7"/>
  <c r="P1031" i="7"/>
  <c r="O1031" i="7"/>
  <c r="T1030" i="7"/>
  <c r="S1030" i="7"/>
  <c r="P1030" i="7"/>
  <c r="O1030" i="7"/>
  <c r="T1029" i="7"/>
  <c r="S1029" i="7"/>
  <c r="P1029" i="7"/>
  <c r="O1029" i="7"/>
  <c r="T1028" i="7"/>
  <c r="S1028" i="7"/>
  <c r="P1028" i="7"/>
  <c r="O1028" i="7"/>
  <c r="T1027" i="7"/>
  <c r="S1027" i="7"/>
  <c r="P1027" i="7"/>
  <c r="O1027" i="7"/>
  <c r="T1026" i="7"/>
  <c r="S1026" i="7"/>
  <c r="P1026" i="7"/>
  <c r="O1026" i="7"/>
  <c r="T1025" i="7"/>
  <c r="S1025" i="7"/>
  <c r="P1025" i="7"/>
  <c r="O1025" i="7"/>
  <c r="T1024" i="7"/>
  <c r="S1024" i="7"/>
  <c r="P1024" i="7"/>
  <c r="O1024" i="7"/>
  <c r="T1023" i="7"/>
  <c r="S1023" i="7"/>
  <c r="P1023" i="7"/>
  <c r="O1023" i="7"/>
  <c r="T1022" i="7"/>
  <c r="S1022" i="7"/>
  <c r="P1022" i="7"/>
  <c r="O1022" i="7"/>
  <c r="T1021" i="7"/>
  <c r="S1021" i="7"/>
  <c r="P1021" i="7"/>
  <c r="O1021" i="7"/>
  <c r="T1020" i="7"/>
  <c r="S1020" i="7"/>
  <c r="P1020" i="7"/>
  <c r="O1020" i="7"/>
  <c r="T1019" i="7"/>
  <c r="S1019" i="7"/>
  <c r="P1019" i="7"/>
  <c r="O1019" i="7"/>
  <c r="T1018" i="7"/>
  <c r="S1018" i="7"/>
  <c r="P1018" i="7"/>
  <c r="O1018" i="7"/>
  <c r="T1017" i="7"/>
  <c r="S1017" i="7"/>
  <c r="P1017" i="7"/>
  <c r="O1017" i="7"/>
  <c r="T1016" i="7"/>
  <c r="S1016" i="7"/>
  <c r="P1016" i="7"/>
  <c r="O1016" i="7"/>
  <c r="T1015" i="7"/>
  <c r="S1015" i="7"/>
  <c r="P1015" i="7"/>
  <c r="O1015" i="7"/>
  <c r="T1014" i="7"/>
  <c r="S1014" i="7"/>
  <c r="P1014" i="7"/>
  <c r="O1014" i="7"/>
  <c r="T1013" i="7"/>
  <c r="S1013" i="7"/>
  <c r="P1013" i="7"/>
  <c r="O1013" i="7"/>
  <c r="T1012" i="7"/>
  <c r="S1012" i="7"/>
  <c r="P1012" i="7"/>
  <c r="O1012" i="7"/>
  <c r="T1011" i="7"/>
  <c r="S1011" i="7"/>
  <c r="P1011" i="7"/>
  <c r="O1011" i="7"/>
  <c r="T1010" i="7"/>
  <c r="S1010" i="7"/>
  <c r="P1010" i="7"/>
  <c r="O1010" i="7"/>
  <c r="T1009" i="7"/>
  <c r="S1009" i="7"/>
  <c r="P1009" i="7"/>
  <c r="O1009" i="7"/>
  <c r="T1008" i="7"/>
  <c r="S1008" i="7"/>
  <c r="P1008" i="7"/>
  <c r="O1008" i="7"/>
  <c r="T1007" i="7"/>
  <c r="S1007" i="7"/>
  <c r="P1007" i="7"/>
  <c r="O1007" i="7"/>
  <c r="T1006" i="7"/>
  <c r="S1006" i="7"/>
  <c r="P1006" i="7"/>
  <c r="O1006" i="7"/>
  <c r="T1005" i="7"/>
  <c r="S1005" i="7"/>
  <c r="P1005" i="7"/>
  <c r="O1005" i="7"/>
  <c r="T1004" i="7"/>
  <c r="S1004" i="7"/>
  <c r="P1004" i="7"/>
  <c r="O1004" i="7"/>
  <c r="T1003" i="7"/>
  <c r="S1003" i="7"/>
  <c r="P1003" i="7"/>
  <c r="O1003" i="7"/>
  <c r="T1002" i="7"/>
  <c r="S1002" i="7"/>
  <c r="P1002" i="7"/>
  <c r="O1002" i="7"/>
  <c r="T1001" i="7"/>
  <c r="S1001" i="7"/>
  <c r="P1001" i="7"/>
  <c r="O1001" i="7"/>
  <c r="T1000" i="7"/>
  <c r="S1000" i="7"/>
  <c r="P1000" i="7"/>
  <c r="O1000" i="7"/>
  <c r="T999" i="7"/>
  <c r="S999" i="7"/>
  <c r="P999" i="7"/>
  <c r="O999" i="7"/>
  <c r="T998" i="7"/>
  <c r="S998" i="7"/>
  <c r="P998" i="7"/>
  <c r="O998" i="7"/>
  <c r="T997" i="7"/>
  <c r="S997" i="7"/>
  <c r="P997" i="7"/>
  <c r="O997" i="7"/>
  <c r="T996" i="7"/>
  <c r="S996" i="7"/>
  <c r="P996" i="7"/>
  <c r="O996" i="7"/>
  <c r="T995" i="7"/>
  <c r="S995" i="7"/>
  <c r="P995" i="7"/>
  <c r="O995" i="7"/>
  <c r="T994" i="7"/>
  <c r="S994" i="7"/>
  <c r="P994" i="7"/>
  <c r="O994" i="7"/>
  <c r="T993" i="7"/>
  <c r="S993" i="7"/>
  <c r="P993" i="7"/>
  <c r="O993" i="7"/>
  <c r="T992" i="7"/>
  <c r="S992" i="7"/>
  <c r="P992" i="7"/>
  <c r="O992" i="7"/>
  <c r="T991" i="7"/>
  <c r="S991" i="7"/>
  <c r="P991" i="7"/>
  <c r="O991" i="7"/>
  <c r="T990" i="7"/>
  <c r="S990" i="7"/>
  <c r="P990" i="7"/>
  <c r="O990" i="7"/>
  <c r="T989" i="7"/>
  <c r="S989" i="7"/>
  <c r="P989" i="7"/>
  <c r="O989" i="7"/>
  <c r="T988" i="7"/>
  <c r="S988" i="7"/>
  <c r="P988" i="7"/>
  <c r="O988" i="7"/>
  <c r="T987" i="7"/>
  <c r="S987" i="7"/>
  <c r="P987" i="7"/>
  <c r="O987" i="7"/>
  <c r="T986" i="7"/>
  <c r="S986" i="7"/>
  <c r="P986" i="7"/>
  <c r="O986" i="7"/>
  <c r="T985" i="7"/>
  <c r="S985" i="7"/>
  <c r="P985" i="7"/>
  <c r="O985" i="7"/>
  <c r="T984" i="7"/>
  <c r="S984" i="7"/>
  <c r="P984" i="7"/>
  <c r="O984" i="7"/>
  <c r="T983" i="7"/>
  <c r="S983" i="7"/>
  <c r="P983" i="7"/>
  <c r="O983" i="7"/>
  <c r="T982" i="7"/>
  <c r="S982" i="7"/>
  <c r="P982" i="7"/>
  <c r="O982" i="7"/>
  <c r="T981" i="7"/>
  <c r="S981" i="7"/>
  <c r="P981" i="7"/>
  <c r="O981" i="7"/>
  <c r="T980" i="7"/>
  <c r="S980" i="7"/>
  <c r="P980" i="7"/>
  <c r="O980" i="7"/>
  <c r="T979" i="7"/>
  <c r="S979" i="7"/>
  <c r="P979" i="7"/>
  <c r="O979" i="7"/>
  <c r="T978" i="7"/>
  <c r="S978" i="7"/>
  <c r="P978" i="7"/>
  <c r="O978" i="7"/>
  <c r="T977" i="7"/>
  <c r="S977" i="7"/>
  <c r="P977" i="7"/>
  <c r="O977" i="7"/>
  <c r="T976" i="7"/>
  <c r="S976" i="7"/>
  <c r="P976" i="7"/>
  <c r="O976" i="7"/>
  <c r="T975" i="7"/>
  <c r="S975" i="7"/>
  <c r="P975" i="7"/>
  <c r="O975" i="7"/>
  <c r="T974" i="7"/>
  <c r="S974" i="7"/>
  <c r="P974" i="7"/>
  <c r="O974" i="7"/>
  <c r="T973" i="7"/>
  <c r="S973" i="7"/>
  <c r="P973" i="7"/>
  <c r="O973" i="7"/>
  <c r="T972" i="7"/>
  <c r="S972" i="7"/>
  <c r="P972" i="7"/>
  <c r="O972" i="7"/>
  <c r="T971" i="7"/>
  <c r="S971" i="7"/>
  <c r="P971" i="7"/>
  <c r="O971" i="7"/>
  <c r="T970" i="7"/>
  <c r="S970" i="7"/>
  <c r="P970" i="7"/>
  <c r="O970" i="7"/>
  <c r="T969" i="7"/>
  <c r="S969" i="7"/>
  <c r="P969" i="7"/>
  <c r="O969" i="7"/>
  <c r="T968" i="7"/>
  <c r="S968" i="7"/>
  <c r="P968" i="7"/>
  <c r="O968" i="7"/>
  <c r="T967" i="7"/>
  <c r="S967" i="7"/>
  <c r="P967" i="7"/>
  <c r="O967" i="7"/>
  <c r="T966" i="7"/>
  <c r="S966" i="7"/>
  <c r="P966" i="7"/>
  <c r="O966" i="7"/>
  <c r="T965" i="7"/>
  <c r="S965" i="7"/>
  <c r="P965" i="7"/>
  <c r="O965" i="7"/>
  <c r="T964" i="7"/>
  <c r="S964" i="7"/>
  <c r="P964" i="7"/>
  <c r="O964" i="7"/>
  <c r="T963" i="7"/>
  <c r="S963" i="7"/>
  <c r="P963" i="7"/>
  <c r="O963" i="7"/>
  <c r="T962" i="7"/>
  <c r="S962" i="7"/>
  <c r="P962" i="7"/>
  <c r="O962" i="7"/>
  <c r="T961" i="7"/>
  <c r="S961" i="7"/>
  <c r="P961" i="7"/>
  <c r="O961" i="7"/>
  <c r="T960" i="7"/>
  <c r="S960" i="7"/>
  <c r="P960" i="7"/>
  <c r="O960" i="7"/>
  <c r="T959" i="7"/>
  <c r="S959" i="7"/>
  <c r="P959" i="7"/>
  <c r="O959" i="7"/>
  <c r="T958" i="7"/>
  <c r="S958" i="7"/>
  <c r="P958" i="7"/>
  <c r="O958" i="7"/>
  <c r="T957" i="7"/>
  <c r="S957" i="7"/>
  <c r="P957" i="7"/>
  <c r="O957" i="7"/>
  <c r="T956" i="7"/>
  <c r="S956" i="7"/>
  <c r="P956" i="7"/>
  <c r="O956" i="7"/>
  <c r="T955" i="7"/>
  <c r="S955" i="7"/>
  <c r="P955" i="7"/>
  <c r="O955" i="7"/>
  <c r="T954" i="7"/>
  <c r="S954" i="7"/>
  <c r="P954" i="7"/>
  <c r="O954" i="7"/>
  <c r="T953" i="7"/>
  <c r="S953" i="7"/>
  <c r="P953" i="7"/>
  <c r="O953" i="7"/>
  <c r="T952" i="7"/>
  <c r="S952" i="7"/>
  <c r="P952" i="7"/>
  <c r="O952" i="7"/>
  <c r="T951" i="7"/>
  <c r="S951" i="7"/>
  <c r="P951" i="7"/>
  <c r="O951" i="7"/>
  <c r="T950" i="7"/>
  <c r="S950" i="7"/>
  <c r="P950" i="7"/>
  <c r="O950" i="7"/>
  <c r="T949" i="7"/>
  <c r="S949" i="7"/>
  <c r="P949" i="7"/>
  <c r="O949" i="7"/>
  <c r="T948" i="7"/>
  <c r="S948" i="7"/>
  <c r="P948" i="7"/>
  <c r="O948" i="7"/>
  <c r="T947" i="7"/>
  <c r="S947" i="7"/>
  <c r="P947" i="7"/>
  <c r="O947" i="7"/>
  <c r="T946" i="7"/>
  <c r="S946" i="7"/>
  <c r="P946" i="7"/>
  <c r="O946" i="7"/>
  <c r="T945" i="7"/>
  <c r="S945" i="7"/>
  <c r="P945" i="7"/>
  <c r="O945" i="7"/>
  <c r="T944" i="7"/>
  <c r="S944" i="7"/>
  <c r="P944" i="7"/>
  <c r="O944" i="7"/>
  <c r="T943" i="7"/>
  <c r="S943" i="7"/>
  <c r="P943" i="7"/>
  <c r="O943" i="7"/>
  <c r="T942" i="7"/>
  <c r="S942" i="7"/>
  <c r="P942" i="7"/>
  <c r="O942" i="7"/>
  <c r="T941" i="7"/>
  <c r="S941" i="7"/>
  <c r="P941" i="7"/>
  <c r="O941" i="7"/>
  <c r="T940" i="7"/>
  <c r="S940" i="7"/>
  <c r="P940" i="7"/>
  <c r="O940" i="7"/>
  <c r="T939" i="7"/>
  <c r="S939" i="7"/>
  <c r="P939" i="7"/>
  <c r="O939" i="7"/>
  <c r="T938" i="7"/>
  <c r="S938" i="7"/>
  <c r="P938" i="7"/>
  <c r="O938" i="7"/>
  <c r="T937" i="7"/>
  <c r="S937" i="7"/>
  <c r="P937" i="7"/>
  <c r="O937" i="7"/>
  <c r="T936" i="7"/>
  <c r="S936" i="7"/>
  <c r="P936" i="7"/>
  <c r="O936" i="7"/>
  <c r="T935" i="7"/>
  <c r="S935" i="7"/>
  <c r="P935" i="7"/>
  <c r="O935" i="7"/>
  <c r="T934" i="7"/>
  <c r="S934" i="7"/>
  <c r="P934" i="7"/>
  <c r="O934" i="7"/>
  <c r="T933" i="7"/>
  <c r="S933" i="7"/>
  <c r="P933" i="7"/>
  <c r="O933" i="7"/>
  <c r="T932" i="7"/>
  <c r="S932" i="7"/>
  <c r="P932" i="7"/>
  <c r="O932" i="7"/>
  <c r="T931" i="7"/>
  <c r="S931" i="7"/>
  <c r="P931" i="7"/>
  <c r="O931" i="7"/>
  <c r="T930" i="7"/>
  <c r="S930" i="7"/>
  <c r="P930" i="7"/>
  <c r="O930" i="7"/>
  <c r="T929" i="7"/>
  <c r="S929" i="7"/>
  <c r="P929" i="7"/>
  <c r="O929" i="7"/>
  <c r="T928" i="7"/>
  <c r="S928" i="7"/>
  <c r="P928" i="7"/>
  <c r="O928" i="7"/>
  <c r="T927" i="7"/>
  <c r="S927" i="7"/>
  <c r="P927" i="7"/>
  <c r="O927" i="7"/>
  <c r="T926" i="7"/>
  <c r="S926" i="7"/>
  <c r="P926" i="7"/>
  <c r="O926" i="7"/>
  <c r="T925" i="7"/>
  <c r="S925" i="7"/>
  <c r="P925" i="7"/>
  <c r="O925" i="7"/>
  <c r="T924" i="7"/>
  <c r="S924" i="7"/>
  <c r="P924" i="7"/>
  <c r="O924" i="7"/>
  <c r="T923" i="7"/>
  <c r="S923" i="7"/>
  <c r="P923" i="7"/>
  <c r="O923" i="7"/>
  <c r="T922" i="7"/>
  <c r="S922" i="7"/>
  <c r="P922" i="7"/>
  <c r="O922" i="7"/>
  <c r="T921" i="7"/>
  <c r="S921" i="7"/>
  <c r="P921" i="7"/>
  <c r="O921" i="7"/>
  <c r="T920" i="7"/>
  <c r="S920" i="7"/>
  <c r="P920" i="7"/>
  <c r="O920" i="7"/>
  <c r="T919" i="7"/>
  <c r="S919" i="7"/>
  <c r="P919" i="7"/>
  <c r="O919" i="7"/>
  <c r="T918" i="7"/>
  <c r="S918" i="7"/>
  <c r="P918" i="7"/>
  <c r="O918" i="7"/>
  <c r="T917" i="7"/>
  <c r="S917" i="7"/>
  <c r="P917" i="7"/>
  <c r="O917" i="7"/>
  <c r="T916" i="7"/>
  <c r="S916" i="7"/>
  <c r="P916" i="7"/>
  <c r="O916" i="7"/>
  <c r="T915" i="7"/>
  <c r="S915" i="7"/>
  <c r="P915" i="7"/>
  <c r="O915" i="7"/>
  <c r="T914" i="7"/>
  <c r="S914" i="7"/>
  <c r="P914" i="7"/>
  <c r="O914" i="7"/>
  <c r="T913" i="7"/>
  <c r="S913" i="7"/>
  <c r="P913" i="7"/>
  <c r="O913" i="7"/>
  <c r="T912" i="7"/>
  <c r="S912" i="7"/>
  <c r="P912" i="7"/>
  <c r="O912" i="7"/>
  <c r="T911" i="7"/>
  <c r="S911" i="7"/>
  <c r="P911" i="7"/>
  <c r="O911" i="7"/>
  <c r="T910" i="7"/>
  <c r="S910" i="7"/>
  <c r="P910" i="7"/>
  <c r="O910" i="7"/>
  <c r="T909" i="7"/>
  <c r="S909" i="7"/>
  <c r="P909" i="7"/>
  <c r="O909" i="7"/>
  <c r="T908" i="7"/>
  <c r="S908" i="7"/>
  <c r="P908" i="7"/>
  <c r="O908" i="7"/>
  <c r="T907" i="7"/>
  <c r="S907" i="7"/>
  <c r="P907" i="7"/>
  <c r="O907" i="7"/>
  <c r="T906" i="7"/>
  <c r="S906" i="7"/>
  <c r="P906" i="7"/>
  <c r="O906" i="7"/>
  <c r="T905" i="7"/>
  <c r="S905" i="7"/>
  <c r="P905" i="7"/>
  <c r="O905" i="7"/>
  <c r="T904" i="7"/>
  <c r="S904" i="7"/>
  <c r="P904" i="7"/>
  <c r="O904" i="7"/>
  <c r="T903" i="7"/>
  <c r="S903" i="7"/>
  <c r="P903" i="7"/>
  <c r="O903" i="7"/>
  <c r="T902" i="7"/>
  <c r="S902" i="7"/>
  <c r="P902" i="7"/>
  <c r="O902" i="7"/>
  <c r="T901" i="7"/>
  <c r="S901" i="7"/>
  <c r="P901" i="7"/>
  <c r="O901" i="7"/>
  <c r="T900" i="7"/>
  <c r="S900" i="7"/>
  <c r="P900" i="7"/>
  <c r="O900" i="7"/>
  <c r="T899" i="7"/>
  <c r="S899" i="7"/>
  <c r="P899" i="7"/>
  <c r="O899" i="7"/>
  <c r="T898" i="7"/>
  <c r="S898" i="7"/>
  <c r="P898" i="7"/>
  <c r="O898" i="7"/>
  <c r="T897" i="7"/>
  <c r="S897" i="7"/>
  <c r="P897" i="7"/>
  <c r="O897" i="7"/>
  <c r="T896" i="7"/>
  <c r="S896" i="7"/>
  <c r="P896" i="7"/>
  <c r="O896" i="7"/>
  <c r="T895" i="7"/>
  <c r="S895" i="7"/>
  <c r="P895" i="7"/>
  <c r="O895" i="7"/>
  <c r="T894" i="7"/>
  <c r="S894" i="7"/>
  <c r="P894" i="7"/>
  <c r="O894" i="7"/>
  <c r="T893" i="7"/>
  <c r="S893" i="7"/>
  <c r="P893" i="7"/>
  <c r="O893" i="7"/>
  <c r="T892" i="7"/>
  <c r="S892" i="7"/>
  <c r="P892" i="7"/>
  <c r="O892" i="7"/>
  <c r="T891" i="7"/>
  <c r="S891" i="7"/>
  <c r="P891" i="7"/>
  <c r="O891" i="7"/>
  <c r="T890" i="7"/>
  <c r="S890" i="7"/>
  <c r="P890" i="7"/>
  <c r="O890" i="7"/>
  <c r="T889" i="7"/>
  <c r="S889" i="7"/>
  <c r="P889" i="7"/>
  <c r="O889" i="7"/>
  <c r="T888" i="7"/>
  <c r="S888" i="7"/>
  <c r="P888" i="7"/>
  <c r="O888" i="7"/>
  <c r="T887" i="7"/>
  <c r="S887" i="7"/>
  <c r="P887" i="7"/>
  <c r="O887" i="7"/>
  <c r="T886" i="7"/>
  <c r="S886" i="7"/>
  <c r="P886" i="7"/>
  <c r="O886" i="7"/>
  <c r="T885" i="7"/>
  <c r="S885" i="7"/>
  <c r="P885" i="7"/>
  <c r="O885" i="7"/>
  <c r="T884" i="7"/>
  <c r="S884" i="7"/>
  <c r="P884" i="7"/>
  <c r="O884" i="7"/>
  <c r="T883" i="7"/>
  <c r="S883" i="7"/>
  <c r="P883" i="7"/>
  <c r="O883" i="7"/>
  <c r="T882" i="7"/>
  <c r="S882" i="7"/>
  <c r="P882" i="7"/>
  <c r="O882" i="7"/>
  <c r="T881" i="7"/>
  <c r="S881" i="7"/>
  <c r="P881" i="7"/>
  <c r="O881" i="7"/>
  <c r="T880" i="7"/>
  <c r="S880" i="7"/>
  <c r="P880" i="7"/>
  <c r="O880" i="7"/>
  <c r="T879" i="7"/>
  <c r="S879" i="7"/>
  <c r="P879" i="7"/>
  <c r="O879" i="7"/>
  <c r="T878" i="7"/>
  <c r="S878" i="7"/>
  <c r="P878" i="7"/>
  <c r="O878" i="7"/>
  <c r="T877" i="7"/>
  <c r="S877" i="7"/>
  <c r="P877" i="7"/>
  <c r="O877" i="7"/>
  <c r="T876" i="7"/>
  <c r="S876" i="7"/>
  <c r="P876" i="7"/>
  <c r="O876" i="7"/>
  <c r="T875" i="7"/>
  <c r="S875" i="7"/>
  <c r="P875" i="7"/>
  <c r="O875" i="7"/>
  <c r="T874" i="7"/>
  <c r="S874" i="7"/>
  <c r="P874" i="7"/>
  <c r="O874" i="7"/>
  <c r="T873" i="7"/>
  <c r="S873" i="7"/>
  <c r="P873" i="7"/>
  <c r="O873" i="7"/>
  <c r="T872" i="7"/>
  <c r="S872" i="7"/>
  <c r="P872" i="7"/>
  <c r="O872" i="7"/>
  <c r="T871" i="7"/>
  <c r="S871" i="7"/>
  <c r="P871" i="7"/>
  <c r="O871" i="7"/>
  <c r="T870" i="7"/>
  <c r="S870" i="7"/>
  <c r="P870" i="7"/>
  <c r="O870" i="7"/>
  <c r="T869" i="7"/>
  <c r="S869" i="7"/>
  <c r="P869" i="7"/>
  <c r="O869" i="7"/>
  <c r="T868" i="7"/>
  <c r="S868" i="7"/>
  <c r="P868" i="7"/>
  <c r="O868" i="7"/>
  <c r="T867" i="7"/>
  <c r="S867" i="7"/>
  <c r="P867" i="7"/>
  <c r="O867" i="7"/>
  <c r="T866" i="7"/>
  <c r="S866" i="7"/>
  <c r="P866" i="7"/>
  <c r="O866" i="7"/>
  <c r="T865" i="7"/>
  <c r="S865" i="7"/>
  <c r="P865" i="7"/>
  <c r="O865" i="7"/>
  <c r="T864" i="7"/>
  <c r="S864" i="7"/>
  <c r="P864" i="7"/>
  <c r="O864" i="7"/>
  <c r="T863" i="7"/>
  <c r="S863" i="7"/>
  <c r="P863" i="7"/>
  <c r="O863" i="7"/>
  <c r="T862" i="7"/>
  <c r="S862" i="7"/>
  <c r="P862" i="7"/>
  <c r="O862" i="7"/>
  <c r="T861" i="7"/>
  <c r="S861" i="7"/>
  <c r="P861" i="7"/>
  <c r="O861" i="7"/>
  <c r="T860" i="7"/>
  <c r="S860" i="7"/>
  <c r="P860" i="7"/>
  <c r="O860" i="7"/>
  <c r="T859" i="7"/>
  <c r="S859" i="7"/>
  <c r="P859" i="7"/>
  <c r="O859" i="7"/>
  <c r="T858" i="7"/>
  <c r="S858" i="7"/>
  <c r="P858" i="7"/>
  <c r="O858" i="7"/>
  <c r="T857" i="7"/>
  <c r="S857" i="7"/>
  <c r="P857" i="7"/>
  <c r="O857" i="7"/>
  <c r="T856" i="7"/>
  <c r="S856" i="7"/>
  <c r="P856" i="7"/>
  <c r="O856" i="7"/>
  <c r="T855" i="7"/>
  <c r="S855" i="7"/>
  <c r="P855" i="7"/>
  <c r="O855" i="7"/>
  <c r="T854" i="7"/>
  <c r="S854" i="7"/>
  <c r="P854" i="7"/>
  <c r="O854" i="7"/>
  <c r="T853" i="7"/>
  <c r="S853" i="7"/>
  <c r="P853" i="7"/>
  <c r="O853" i="7"/>
  <c r="T852" i="7"/>
  <c r="S852" i="7"/>
  <c r="P852" i="7"/>
  <c r="O852" i="7"/>
  <c r="T851" i="7"/>
  <c r="S851" i="7"/>
  <c r="P851" i="7"/>
  <c r="O851" i="7"/>
  <c r="T850" i="7"/>
  <c r="S850" i="7"/>
  <c r="P850" i="7"/>
  <c r="O850" i="7"/>
  <c r="T849" i="7"/>
  <c r="S849" i="7"/>
  <c r="P849" i="7"/>
  <c r="O849" i="7"/>
  <c r="T848" i="7"/>
  <c r="S848" i="7"/>
  <c r="P848" i="7"/>
  <c r="O848" i="7"/>
  <c r="T847" i="7"/>
  <c r="S847" i="7"/>
  <c r="P847" i="7"/>
  <c r="O847" i="7"/>
  <c r="T846" i="7"/>
  <c r="S846" i="7"/>
  <c r="P846" i="7"/>
  <c r="O846" i="7"/>
  <c r="T845" i="7"/>
  <c r="S845" i="7"/>
  <c r="P845" i="7"/>
  <c r="O845" i="7"/>
  <c r="T844" i="7"/>
  <c r="S844" i="7"/>
  <c r="P844" i="7"/>
  <c r="O844" i="7"/>
  <c r="T843" i="7"/>
  <c r="S843" i="7"/>
  <c r="P843" i="7"/>
  <c r="O843" i="7"/>
  <c r="T842" i="7"/>
  <c r="S842" i="7"/>
  <c r="P842" i="7"/>
  <c r="O842" i="7"/>
  <c r="T841" i="7"/>
  <c r="S841" i="7"/>
  <c r="P841" i="7"/>
  <c r="O841" i="7"/>
  <c r="T840" i="7"/>
  <c r="S840" i="7"/>
  <c r="P840" i="7"/>
  <c r="O840" i="7"/>
  <c r="T839" i="7"/>
  <c r="S839" i="7"/>
  <c r="P839" i="7"/>
  <c r="O839" i="7"/>
  <c r="T838" i="7"/>
  <c r="S838" i="7"/>
  <c r="P838" i="7"/>
  <c r="O838" i="7"/>
  <c r="T837" i="7"/>
  <c r="S837" i="7"/>
  <c r="P837" i="7"/>
  <c r="O837" i="7"/>
  <c r="T836" i="7"/>
  <c r="S836" i="7"/>
  <c r="P836" i="7"/>
  <c r="O836" i="7"/>
  <c r="T835" i="7"/>
  <c r="S835" i="7"/>
  <c r="P835" i="7"/>
  <c r="O835" i="7"/>
  <c r="T834" i="7"/>
  <c r="S834" i="7"/>
  <c r="P834" i="7"/>
  <c r="O834" i="7"/>
  <c r="T833" i="7"/>
  <c r="S833" i="7"/>
  <c r="P833" i="7"/>
  <c r="O833" i="7"/>
  <c r="T832" i="7"/>
  <c r="S832" i="7"/>
  <c r="P832" i="7"/>
  <c r="O832" i="7"/>
  <c r="T831" i="7"/>
  <c r="S831" i="7"/>
  <c r="P831" i="7"/>
  <c r="O831" i="7"/>
  <c r="T830" i="7"/>
  <c r="S830" i="7"/>
  <c r="P830" i="7"/>
  <c r="O830" i="7"/>
  <c r="T829" i="7"/>
  <c r="S829" i="7"/>
  <c r="P829" i="7"/>
  <c r="O829" i="7"/>
  <c r="T828" i="7"/>
  <c r="S828" i="7"/>
  <c r="P828" i="7"/>
  <c r="O828" i="7"/>
  <c r="T827" i="7"/>
  <c r="S827" i="7"/>
  <c r="P827" i="7"/>
  <c r="O827" i="7"/>
  <c r="T826" i="7"/>
  <c r="S826" i="7"/>
  <c r="P826" i="7"/>
  <c r="O826" i="7"/>
  <c r="T825" i="7"/>
  <c r="S825" i="7"/>
  <c r="P825" i="7"/>
  <c r="O825" i="7"/>
  <c r="T824" i="7"/>
  <c r="S824" i="7"/>
  <c r="P824" i="7"/>
  <c r="O824" i="7"/>
  <c r="T823" i="7"/>
  <c r="S823" i="7"/>
  <c r="P823" i="7"/>
  <c r="O823" i="7"/>
  <c r="T822" i="7"/>
  <c r="S822" i="7"/>
  <c r="P822" i="7"/>
  <c r="O822" i="7"/>
  <c r="T821" i="7"/>
  <c r="S821" i="7"/>
  <c r="P821" i="7"/>
  <c r="O821" i="7"/>
  <c r="T820" i="7"/>
  <c r="S820" i="7"/>
  <c r="P820" i="7"/>
  <c r="O820" i="7"/>
  <c r="T819" i="7"/>
  <c r="S819" i="7"/>
  <c r="P819" i="7"/>
  <c r="O819" i="7"/>
  <c r="T818" i="7"/>
  <c r="S818" i="7"/>
  <c r="P818" i="7"/>
  <c r="O818" i="7"/>
  <c r="T817" i="7"/>
  <c r="S817" i="7"/>
  <c r="P817" i="7"/>
  <c r="O817" i="7"/>
  <c r="T816" i="7"/>
  <c r="S816" i="7"/>
  <c r="P816" i="7"/>
  <c r="O816" i="7"/>
  <c r="T815" i="7"/>
  <c r="S815" i="7"/>
  <c r="P815" i="7"/>
  <c r="O815" i="7"/>
  <c r="T814" i="7"/>
  <c r="S814" i="7"/>
  <c r="P814" i="7"/>
  <c r="O814" i="7"/>
  <c r="T813" i="7"/>
  <c r="S813" i="7"/>
  <c r="P813" i="7"/>
  <c r="O813" i="7"/>
  <c r="T812" i="7"/>
  <c r="S812" i="7"/>
  <c r="P812" i="7"/>
  <c r="O812" i="7"/>
  <c r="T811" i="7"/>
  <c r="S811" i="7"/>
  <c r="P811" i="7"/>
  <c r="O811" i="7"/>
  <c r="T810" i="7"/>
  <c r="S810" i="7"/>
  <c r="P810" i="7"/>
  <c r="O810" i="7"/>
  <c r="T809" i="7"/>
  <c r="S809" i="7"/>
  <c r="P809" i="7"/>
  <c r="O809" i="7"/>
  <c r="T808" i="7"/>
  <c r="S808" i="7"/>
  <c r="P808" i="7"/>
  <c r="O808" i="7"/>
  <c r="T807" i="7"/>
  <c r="S807" i="7"/>
  <c r="P807" i="7"/>
  <c r="O807" i="7"/>
  <c r="T806" i="7"/>
  <c r="S806" i="7"/>
  <c r="P806" i="7"/>
  <c r="O806" i="7"/>
  <c r="T805" i="7"/>
  <c r="S805" i="7"/>
  <c r="P805" i="7"/>
  <c r="O805" i="7"/>
  <c r="T804" i="7"/>
  <c r="S804" i="7"/>
  <c r="P804" i="7"/>
  <c r="O804" i="7"/>
  <c r="T803" i="7"/>
  <c r="S803" i="7"/>
  <c r="P803" i="7"/>
  <c r="O803" i="7"/>
  <c r="T802" i="7"/>
  <c r="S802" i="7"/>
  <c r="P802" i="7"/>
  <c r="O802" i="7"/>
  <c r="T801" i="7"/>
  <c r="S801" i="7"/>
  <c r="P801" i="7"/>
  <c r="O801" i="7"/>
  <c r="T800" i="7"/>
  <c r="S800" i="7"/>
  <c r="P800" i="7"/>
  <c r="O800" i="7"/>
  <c r="T799" i="7"/>
  <c r="S799" i="7"/>
  <c r="P799" i="7"/>
  <c r="O799" i="7"/>
  <c r="T798" i="7"/>
  <c r="S798" i="7"/>
  <c r="P798" i="7"/>
  <c r="O798" i="7"/>
  <c r="T797" i="7"/>
  <c r="S797" i="7"/>
  <c r="P797" i="7"/>
  <c r="O797" i="7"/>
  <c r="T796" i="7"/>
  <c r="S796" i="7"/>
  <c r="P796" i="7"/>
  <c r="O796" i="7"/>
  <c r="T795" i="7"/>
  <c r="S795" i="7"/>
  <c r="P795" i="7"/>
  <c r="O795" i="7"/>
  <c r="T794" i="7"/>
  <c r="S794" i="7"/>
  <c r="P794" i="7"/>
  <c r="O794" i="7"/>
  <c r="T793" i="7"/>
  <c r="S793" i="7"/>
  <c r="P793" i="7"/>
  <c r="O793" i="7"/>
  <c r="T792" i="7"/>
  <c r="S792" i="7"/>
  <c r="P792" i="7"/>
  <c r="O792" i="7"/>
  <c r="T791" i="7"/>
  <c r="S791" i="7"/>
  <c r="P791" i="7"/>
  <c r="O791" i="7"/>
  <c r="T790" i="7"/>
  <c r="S790" i="7"/>
  <c r="P790" i="7"/>
  <c r="O790" i="7"/>
  <c r="T789" i="7"/>
  <c r="S789" i="7"/>
  <c r="P789" i="7"/>
  <c r="O789" i="7"/>
  <c r="T788" i="7"/>
  <c r="S788" i="7"/>
  <c r="P788" i="7"/>
  <c r="O788" i="7"/>
  <c r="T787" i="7"/>
  <c r="S787" i="7"/>
  <c r="P787" i="7"/>
  <c r="O787" i="7"/>
  <c r="T786" i="7"/>
  <c r="S786" i="7"/>
  <c r="P786" i="7"/>
  <c r="O786" i="7"/>
  <c r="T785" i="7"/>
  <c r="S785" i="7"/>
  <c r="P785" i="7"/>
  <c r="O785" i="7"/>
  <c r="T784" i="7"/>
  <c r="S784" i="7"/>
  <c r="P784" i="7"/>
  <c r="O784" i="7"/>
  <c r="T783" i="7"/>
  <c r="S783" i="7"/>
  <c r="P783" i="7"/>
  <c r="O783" i="7"/>
  <c r="T782" i="7"/>
  <c r="S782" i="7"/>
  <c r="P782" i="7"/>
  <c r="O782" i="7"/>
  <c r="T781" i="7"/>
  <c r="S781" i="7"/>
  <c r="P781" i="7"/>
  <c r="O781" i="7"/>
  <c r="T780" i="7"/>
  <c r="S780" i="7"/>
  <c r="P780" i="7"/>
  <c r="O780" i="7"/>
  <c r="T779" i="7"/>
  <c r="S779" i="7"/>
  <c r="P779" i="7"/>
  <c r="O779" i="7"/>
  <c r="T778" i="7"/>
  <c r="S778" i="7"/>
  <c r="P778" i="7"/>
  <c r="O778" i="7"/>
  <c r="T777" i="7"/>
  <c r="S777" i="7"/>
  <c r="P777" i="7"/>
  <c r="O777" i="7"/>
  <c r="T776" i="7"/>
  <c r="S776" i="7"/>
  <c r="P776" i="7"/>
  <c r="O776" i="7"/>
  <c r="T775" i="7"/>
  <c r="S775" i="7"/>
  <c r="P775" i="7"/>
  <c r="O775" i="7"/>
  <c r="T774" i="7"/>
  <c r="S774" i="7"/>
  <c r="P774" i="7"/>
  <c r="O774" i="7"/>
  <c r="T773" i="7"/>
  <c r="S773" i="7"/>
  <c r="P773" i="7"/>
  <c r="O773" i="7"/>
  <c r="T772" i="7"/>
  <c r="S772" i="7"/>
  <c r="P772" i="7"/>
  <c r="O772" i="7"/>
  <c r="T771" i="7"/>
  <c r="S771" i="7"/>
  <c r="P771" i="7"/>
  <c r="O771" i="7"/>
  <c r="T770" i="7"/>
  <c r="S770" i="7"/>
  <c r="P770" i="7"/>
  <c r="O770" i="7"/>
  <c r="T769" i="7"/>
  <c r="S769" i="7"/>
  <c r="P769" i="7"/>
  <c r="O769" i="7"/>
  <c r="T768" i="7"/>
  <c r="S768" i="7"/>
  <c r="P768" i="7"/>
  <c r="O768" i="7"/>
  <c r="T767" i="7"/>
  <c r="S767" i="7"/>
  <c r="P767" i="7"/>
  <c r="O767" i="7"/>
  <c r="T766" i="7"/>
  <c r="S766" i="7"/>
  <c r="P766" i="7"/>
  <c r="O766" i="7"/>
  <c r="T765" i="7"/>
  <c r="S765" i="7"/>
  <c r="P765" i="7"/>
  <c r="O765" i="7"/>
  <c r="T764" i="7"/>
  <c r="S764" i="7"/>
  <c r="P764" i="7"/>
  <c r="O764" i="7"/>
  <c r="T763" i="7"/>
  <c r="S763" i="7"/>
  <c r="P763" i="7"/>
  <c r="O763" i="7"/>
  <c r="T762" i="7"/>
  <c r="S762" i="7"/>
  <c r="P762" i="7"/>
  <c r="O762" i="7"/>
  <c r="T761" i="7"/>
  <c r="S761" i="7"/>
  <c r="P761" i="7"/>
  <c r="O761" i="7"/>
  <c r="T760" i="7"/>
  <c r="S760" i="7"/>
  <c r="P760" i="7"/>
  <c r="O760" i="7"/>
  <c r="T759" i="7"/>
  <c r="S759" i="7"/>
  <c r="P759" i="7"/>
  <c r="O759" i="7"/>
  <c r="T758" i="7"/>
  <c r="S758" i="7"/>
  <c r="P758" i="7"/>
  <c r="O758" i="7"/>
  <c r="T757" i="7"/>
  <c r="S757" i="7"/>
  <c r="P757" i="7"/>
  <c r="O757" i="7"/>
  <c r="T756" i="7"/>
  <c r="S756" i="7"/>
  <c r="P756" i="7"/>
  <c r="O756" i="7"/>
  <c r="T755" i="7"/>
  <c r="S755" i="7"/>
  <c r="P755" i="7"/>
  <c r="O755" i="7"/>
  <c r="T754" i="7"/>
  <c r="S754" i="7"/>
  <c r="P754" i="7"/>
  <c r="O754" i="7"/>
  <c r="T753" i="7"/>
  <c r="S753" i="7"/>
  <c r="P753" i="7"/>
  <c r="O753" i="7"/>
  <c r="T752" i="7"/>
  <c r="S752" i="7"/>
  <c r="P752" i="7"/>
  <c r="O752" i="7"/>
  <c r="T751" i="7"/>
  <c r="S751" i="7"/>
  <c r="P751" i="7"/>
  <c r="O751" i="7"/>
  <c r="T750" i="7"/>
  <c r="S750" i="7"/>
  <c r="P750" i="7"/>
  <c r="O750" i="7"/>
  <c r="T749" i="7"/>
  <c r="S749" i="7"/>
  <c r="P749" i="7"/>
  <c r="O749" i="7"/>
  <c r="T748" i="7"/>
  <c r="S748" i="7"/>
  <c r="P748" i="7"/>
  <c r="O748" i="7"/>
  <c r="T747" i="7"/>
  <c r="S747" i="7"/>
  <c r="P747" i="7"/>
  <c r="O747" i="7"/>
  <c r="T746" i="7"/>
  <c r="S746" i="7"/>
  <c r="P746" i="7"/>
  <c r="O746" i="7"/>
  <c r="T745" i="7"/>
  <c r="S745" i="7"/>
  <c r="P745" i="7"/>
  <c r="O745" i="7"/>
  <c r="T744" i="7"/>
  <c r="S744" i="7"/>
  <c r="P744" i="7"/>
  <c r="O744" i="7"/>
  <c r="T743" i="7"/>
  <c r="S743" i="7"/>
  <c r="P743" i="7"/>
  <c r="O743" i="7"/>
  <c r="T742" i="7"/>
  <c r="S742" i="7"/>
  <c r="P742" i="7"/>
  <c r="O742" i="7"/>
  <c r="T741" i="7"/>
  <c r="S741" i="7"/>
  <c r="P741" i="7"/>
  <c r="O741" i="7"/>
  <c r="T740" i="7"/>
  <c r="S740" i="7"/>
  <c r="P740" i="7"/>
  <c r="O740" i="7"/>
  <c r="T739" i="7"/>
  <c r="S739" i="7"/>
  <c r="P739" i="7"/>
  <c r="O739" i="7"/>
  <c r="T738" i="7"/>
  <c r="S738" i="7"/>
  <c r="P738" i="7"/>
  <c r="O738" i="7"/>
  <c r="T737" i="7"/>
  <c r="S737" i="7"/>
  <c r="P737" i="7"/>
  <c r="O737" i="7"/>
  <c r="T736" i="7"/>
  <c r="S736" i="7"/>
  <c r="P736" i="7"/>
  <c r="O736" i="7"/>
  <c r="T735" i="7"/>
  <c r="S735" i="7"/>
  <c r="P735" i="7"/>
  <c r="O735" i="7"/>
  <c r="T734" i="7"/>
  <c r="S734" i="7"/>
  <c r="P734" i="7"/>
  <c r="O734" i="7"/>
  <c r="T733" i="7"/>
  <c r="S733" i="7"/>
  <c r="P733" i="7"/>
  <c r="O733" i="7"/>
  <c r="T732" i="7"/>
  <c r="S732" i="7"/>
  <c r="P732" i="7"/>
  <c r="O732" i="7"/>
  <c r="T731" i="7"/>
  <c r="S731" i="7"/>
  <c r="P731" i="7"/>
  <c r="O731" i="7"/>
  <c r="T730" i="7"/>
  <c r="S730" i="7"/>
  <c r="P730" i="7"/>
  <c r="O730" i="7"/>
  <c r="T729" i="7"/>
  <c r="S729" i="7"/>
  <c r="P729" i="7"/>
  <c r="O729" i="7"/>
  <c r="T728" i="7"/>
  <c r="S728" i="7"/>
  <c r="P728" i="7"/>
  <c r="O728" i="7"/>
  <c r="T727" i="7"/>
  <c r="S727" i="7"/>
  <c r="P727" i="7"/>
  <c r="O727" i="7"/>
  <c r="T726" i="7"/>
  <c r="S726" i="7"/>
  <c r="P726" i="7"/>
  <c r="O726" i="7"/>
  <c r="T725" i="7"/>
  <c r="S725" i="7"/>
  <c r="P725" i="7"/>
  <c r="O725" i="7"/>
  <c r="T724" i="7"/>
  <c r="S724" i="7"/>
  <c r="P724" i="7"/>
  <c r="O724" i="7"/>
  <c r="T723" i="7"/>
  <c r="S723" i="7"/>
  <c r="P723" i="7"/>
  <c r="O723" i="7"/>
  <c r="T722" i="7"/>
  <c r="S722" i="7"/>
  <c r="P722" i="7"/>
  <c r="O722" i="7"/>
  <c r="T721" i="7"/>
  <c r="S721" i="7"/>
  <c r="P721" i="7"/>
  <c r="O721" i="7"/>
  <c r="T720" i="7"/>
  <c r="S720" i="7"/>
  <c r="P720" i="7"/>
  <c r="O720" i="7"/>
  <c r="T719" i="7"/>
  <c r="S719" i="7"/>
  <c r="P719" i="7"/>
  <c r="O719" i="7"/>
  <c r="T718" i="7"/>
  <c r="S718" i="7"/>
  <c r="P718" i="7"/>
  <c r="O718" i="7"/>
  <c r="T717" i="7"/>
  <c r="S717" i="7"/>
  <c r="P717" i="7"/>
  <c r="O717" i="7"/>
  <c r="T716" i="7"/>
  <c r="S716" i="7"/>
  <c r="P716" i="7"/>
  <c r="O716" i="7"/>
  <c r="T715" i="7"/>
  <c r="S715" i="7"/>
  <c r="P715" i="7"/>
  <c r="O715" i="7"/>
  <c r="T714" i="7"/>
  <c r="S714" i="7"/>
  <c r="P714" i="7"/>
  <c r="O714" i="7"/>
  <c r="T713" i="7"/>
  <c r="S713" i="7"/>
  <c r="P713" i="7"/>
  <c r="O713" i="7"/>
  <c r="T712" i="7"/>
  <c r="S712" i="7"/>
  <c r="P712" i="7"/>
  <c r="O712" i="7"/>
  <c r="T711" i="7"/>
  <c r="S711" i="7"/>
  <c r="P711" i="7"/>
  <c r="O711" i="7"/>
  <c r="T710" i="7"/>
  <c r="S710" i="7"/>
  <c r="P710" i="7"/>
  <c r="O710" i="7"/>
  <c r="T709" i="7"/>
  <c r="S709" i="7"/>
  <c r="P709" i="7"/>
  <c r="O709" i="7"/>
  <c r="T708" i="7"/>
  <c r="S708" i="7"/>
  <c r="P708" i="7"/>
  <c r="O708" i="7"/>
  <c r="T707" i="7"/>
  <c r="S707" i="7"/>
  <c r="P707" i="7"/>
  <c r="O707" i="7"/>
  <c r="T706" i="7"/>
  <c r="S706" i="7"/>
  <c r="P706" i="7"/>
  <c r="O706" i="7"/>
  <c r="T705" i="7"/>
  <c r="S705" i="7"/>
  <c r="P705" i="7"/>
  <c r="O705" i="7"/>
  <c r="T704" i="7"/>
  <c r="S704" i="7"/>
  <c r="P704" i="7"/>
  <c r="O704" i="7"/>
  <c r="T703" i="7"/>
  <c r="S703" i="7"/>
  <c r="P703" i="7"/>
  <c r="O703" i="7"/>
  <c r="T702" i="7"/>
  <c r="S702" i="7"/>
  <c r="P702" i="7"/>
  <c r="O702" i="7"/>
  <c r="T701" i="7"/>
  <c r="S701" i="7"/>
  <c r="P701" i="7"/>
  <c r="O701" i="7"/>
  <c r="T700" i="7"/>
  <c r="S700" i="7"/>
  <c r="P700" i="7"/>
  <c r="O700" i="7"/>
  <c r="T699" i="7"/>
  <c r="S699" i="7"/>
  <c r="P699" i="7"/>
  <c r="O699" i="7"/>
  <c r="T698" i="7"/>
  <c r="S698" i="7"/>
  <c r="P698" i="7"/>
  <c r="O698" i="7"/>
  <c r="T697" i="7"/>
  <c r="S697" i="7"/>
  <c r="P697" i="7"/>
  <c r="O697" i="7"/>
  <c r="T696" i="7"/>
  <c r="S696" i="7"/>
  <c r="P696" i="7"/>
  <c r="O696" i="7"/>
  <c r="T695" i="7"/>
  <c r="S695" i="7"/>
  <c r="P695" i="7"/>
  <c r="O695" i="7"/>
  <c r="T694" i="7"/>
  <c r="S694" i="7"/>
  <c r="P694" i="7"/>
  <c r="O694" i="7"/>
  <c r="T693" i="7"/>
  <c r="S693" i="7"/>
  <c r="P693" i="7"/>
  <c r="O693" i="7"/>
  <c r="T692" i="7"/>
  <c r="S692" i="7"/>
  <c r="P692" i="7"/>
  <c r="O692" i="7"/>
  <c r="T691" i="7"/>
  <c r="S691" i="7"/>
  <c r="P691" i="7"/>
  <c r="O691" i="7"/>
  <c r="T690" i="7"/>
  <c r="S690" i="7"/>
  <c r="P690" i="7"/>
  <c r="O690" i="7"/>
  <c r="T689" i="7"/>
  <c r="S689" i="7"/>
  <c r="P689" i="7"/>
  <c r="O689" i="7"/>
  <c r="T688" i="7"/>
  <c r="S688" i="7"/>
  <c r="P688" i="7"/>
  <c r="O688" i="7"/>
  <c r="T687" i="7"/>
  <c r="S687" i="7"/>
  <c r="P687" i="7"/>
  <c r="O687" i="7"/>
  <c r="T686" i="7"/>
  <c r="S686" i="7"/>
  <c r="P686" i="7"/>
  <c r="O686" i="7"/>
  <c r="T685" i="7"/>
  <c r="S685" i="7"/>
  <c r="P685" i="7"/>
  <c r="O685" i="7"/>
  <c r="T684" i="7"/>
  <c r="S684" i="7"/>
  <c r="P684" i="7"/>
  <c r="O684" i="7"/>
  <c r="T683" i="7"/>
  <c r="S683" i="7"/>
  <c r="P683" i="7"/>
  <c r="O683" i="7"/>
  <c r="T682" i="7"/>
  <c r="S682" i="7"/>
  <c r="P682" i="7"/>
  <c r="O682" i="7"/>
  <c r="T681" i="7"/>
  <c r="S681" i="7"/>
  <c r="P681" i="7"/>
  <c r="O681" i="7"/>
  <c r="T680" i="7"/>
  <c r="S680" i="7"/>
  <c r="P680" i="7"/>
  <c r="O680" i="7"/>
  <c r="T679" i="7"/>
  <c r="S679" i="7"/>
  <c r="P679" i="7"/>
  <c r="O679" i="7"/>
  <c r="T678" i="7"/>
  <c r="S678" i="7"/>
  <c r="P678" i="7"/>
  <c r="O678" i="7"/>
  <c r="T677" i="7"/>
  <c r="S677" i="7"/>
  <c r="P677" i="7"/>
  <c r="O677" i="7"/>
  <c r="T676" i="7"/>
  <c r="S676" i="7"/>
  <c r="P676" i="7"/>
  <c r="O676" i="7"/>
  <c r="T675" i="7"/>
  <c r="S675" i="7"/>
  <c r="P675" i="7"/>
  <c r="O675" i="7"/>
  <c r="T674" i="7"/>
  <c r="S674" i="7"/>
  <c r="P674" i="7"/>
  <c r="O674" i="7"/>
  <c r="T673" i="7"/>
  <c r="S673" i="7"/>
  <c r="P673" i="7"/>
  <c r="O673" i="7"/>
  <c r="T672" i="7"/>
  <c r="S672" i="7"/>
  <c r="P672" i="7"/>
  <c r="O672" i="7"/>
  <c r="T671" i="7"/>
  <c r="S671" i="7"/>
  <c r="P671" i="7"/>
  <c r="O671" i="7"/>
  <c r="T670" i="7"/>
  <c r="S670" i="7"/>
  <c r="P670" i="7"/>
  <c r="O670" i="7"/>
  <c r="T669" i="7"/>
  <c r="S669" i="7"/>
  <c r="P669" i="7"/>
  <c r="O669" i="7"/>
  <c r="T668" i="7"/>
  <c r="S668" i="7"/>
  <c r="P668" i="7"/>
  <c r="O668" i="7"/>
  <c r="T667" i="7"/>
  <c r="S667" i="7"/>
  <c r="P667" i="7"/>
  <c r="O667" i="7"/>
  <c r="T666" i="7"/>
  <c r="S666" i="7"/>
  <c r="P666" i="7"/>
  <c r="O666" i="7"/>
  <c r="T665" i="7"/>
  <c r="S665" i="7"/>
  <c r="P665" i="7"/>
  <c r="O665" i="7"/>
  <c r="T664" i="7"/>
  <c r="S664" i="7"/>
  <c r="P664" i="7"/>
  <c r="O664" i="7"/>
  <c r="T663" i="7"/>
  <c r="S663" i="7"/>
  <c r="P663" i="7"/>
  <c r="O663" i="7"/>
  <c r="T662" i="7"/>
  <c r="S662" i="7"/>
  <c r="P662" i="7"/>
  <c r="O662" i="7"/>
  <c r="T661" i="7"/>
  <c r="S661" i="7"/>
  <c r="P661" i="7"/>
  <c r="O661" i="7"/>
  <c r="T660" i="7"/>
  <c r="S660" i="7"/>
  <c r="P660" i="7"/>
  <c r="O660" i="7"/>
  <c r="T659" i="7"/>
  <c r="S659" i="7"/>
  <c r="P659" i="7"/>
  <c r="O659" i="7"/>
  <c r="T658" i="7"/>
  <c r="S658" i="7"/>
  <c r="P658" i="7"/>
  <c r="O658" i="7"/>
  <c r="T657" i="7"/>
  <c r="S657" i="7"/>
  <c r="P657" i="7"/>
  <c r="O657" i="7"/>
  <c r="T656" i="7"/>
  <c r="S656" i="7"/>
  <c r="P656" i="7"/>
  <c r="O656" i="7"/>
  <c r="T655" i="7"/>
  <c r="S655" i="7"/>
  <c r="P655" i="7"/>
  <c r="O655" i="7"/>
  <c r="T654" i="7"/>
  <c r="S654" i="7"/>
  <c r="P654" i="7"/>
  <c r="O654" i="7"/>
  <c r="T653" i="7"/>
  <c r="S653" i="7"/>
  <c r="P653" i="7"/>
  <c r="O653" i="7"/>
  <c r="T652" i="7"/>
  <c r="S652" i="7"/>
  <c r="P652" i="7"/>
  <c r="O652" i="7"/>
  <c r="T651" i="7"/>
  <c r="S651" i="7"/>
  <c r="P651" i="7"/>
  <c r="O651" i="7"/>
  <c r="T650" i="7"/>
  <c r="S650" i="7"/>
  <c r="P650" i="7"/>
  <c r="O650" i="7"/>
  <c r="T649" i="7"/>
  <c r="S649" i="7"/>
  <c r="P649" i="7"/>
  <c r="O649" i="7"/>
  <c r="T648" i="7"/>
  <c r="S648" i="7"/>
  <c r="P648" i="7"/>
  <c r="O648" i="7"/>
  <c r="T647" i="7"/>
  <c r="S647" i="7"/>
  <c r="P647" i="7"/>
  <c r="O647" i="7"/>
  <c r="T646" i="7"/>
  <c r="S646" i="7"/>
  <c r="P646" i="7"/>
  <c r="O646" i="7"/>
  <c r="T645" i="7"/>
  <c r="S645" i="7"/>
  <c r="P645" i="7"/>
  <c r="O645" i="7"/>
  <c r="T644" i="7"/>
  <c r="S644" i="7"/>
  <c r="P644" i="7"/>
  <c r="O644" i="7"/>
  <c r="T643" i="7"/>
  <c r="S643" i="7"/>
  <c r="P643" i="7"/>
  <c r="O643" i="7"/>
  <c r="T642" i="7"/>
  <c r="S642" i="7"/>
  <c r="P642" i="7"/>
  <c r="O642" i="7"/>
  <c r="T641" i="7"/>
  <c r="S641" i="7"/>
  <c r="P641" i="7"/>
  <c r="O641" i="7"/>
  <c r="T640" i="7"/>
  <c r="S640" i="7"/>
  <c r="P640" i="7"/>
  <c r="O640" i="7"/>
  <c r="T639" i="7"/>
  <c r="S639" i="7"/>
  <c r="P639" i="7"/>
  <c r="O639" i="7"/>
  <c r="T638" i="7"/>
  <c r="S638" i="7"/>
  <c r="P638" i="7"/>
  <c r="O638" i="7"/>
  <c r="T637" i="7"/>
  <c r="S637" i="7"/>
  <c r="P637" i="7"/>
  <c r="O637" i="7"/>
  <c r="T636" i="7"/>
  <c r="S636" i="7"/>
  <c r="P636" i="7"/>
  <c r="O636" i="7"/>
  <c r="T635" i="7"/>
  <c r="S635" i="7"/>
  <c r="P635" i="7"/>
  <c r="O635" i="7"/>
  <c r="T634" i="7"/>
  <c r="S634" i="7"/>
  <c r="P634" i="7"/>
  <c r="O634" i="7"/>
  <c r="T633" i="7"/>
  <c r="S633" i="7"/>
  <c r="P633" i="7"/>
  <c r="O633" i="7"/>
  <c r="T632" i="7"/>
  <c r="S632" i="7"/>
  <c r="P632" i="7"/>
  <c r="O632" i="7"/>
  <c r="T631" i="7"/>
  <c r="S631" i="7"/>
  <c r="P631" i="7"/>
  <c r="O631" i="7"/>
  <c r="T630" i="7"/>
  <c r="S630" i="7"/>
  <c r="P630" i="7"/>
  <c r="O630" i="7"/>
  <c r="T629" i="7"/>
  <c r="S629" i="7"/>
  <c r="P629" i="7"/>
  <c r="O629" i="7"/>
  <c r="T628" i="7"/>
  <c r="S628" i="7"/>
  <c r="P628" i="7"/>
  <c r="O628" i="7"/>
  <c r="T627" i="7"/>
  <c r="S627" i="7"/>
  <c r="P627" i="7"/>
  <c r="O627" i="7"/>
  <c r="T626" i="7"/>
  <c r="S626" i="7"/>
  <c r="P626" i="7"/>
  <c r="O626" i="7"/>
  <c r="T625" i="7"/>
  <c r="S625" i="7"/>
  <c r="P625" i="7"/>
  <c r="O625" i="7"/>
  <c r="T624" i="7"/>
  <c r="S624" i="7"/>
  <c r="P624" i="7"/>
  <c r="O624" i="7"/>
  <c r="T623" i="7"/>
  <c r="S623" i="7"/>
  <c r="P623" i="7"/>
  <c r="O623" i="7"/>
  <c r="T622" i="7"/>
  <c r="S622" i="7"/>
  <c r="P622" i="7"/>
  <c r="O622" i="7"/>
  <c r="T621" i="7"/>
  <c r="S621" i="7"/>
  <c r="P621" i="7"/>
  <c r="O621" i="7"/>
  <c r="T620" i="7"/>
  <c r="S620" i="7"/>
  <c r="P620" i="7"/>
  <c r="O620" i="7"/>
  <c r="T619" i="7"/>
  <c r="S619" i="7"/>
  <c r="P619" i="7"/>
  <c r="O619" i="7"/>
  <c r="T618" i="7"/>
  <c r="S618" i="7"/>
  <c r="P618" i="7"/>
  <c r="O618" i="7"/>
  <c r="T617" i="7"/>
  <c r="S617" i="7"/>
  <c r="P617" i="7"/>
  <c r="O617" i="7"/>
  <c r="T616" i="7"/>
  <c r="S616" i="7"/>
  <c r="P616" i="7"/>
  <c r="O616" i="7"/>
  <c r="T615" i="7"/>
  <c r="S615" i="7"/>
  <c r="P615" i="7"/>
  <c r="O615" i="7"/>
  <c r="T614" i="7"/>
  <c r="S614" i="7"/>
  <c r="P614" i="7"/>
  <c r="O614" i="7"/>
  <c r="T613" i="7"/>
  <c r="S613" i="7"/>
  <c r="P613" i="7"/>
  <c r="O613" i="7"/>
  <c r="T612" i="7"/>
  <c r="S612" i="7"/>
  <c r="P612" i="7"/>
  <c r="O612" i="7"/>
  <c r="T611" i="7"/>
  <c r="S611" i="7"/>
  <c r="P611" i="7"/>
  <c r="O611" i="7"/>
  <c r="T610" i="7"/>
  <c r="S610" i="7"/>
  <c r="P610" i="7"/>
  <c r="O610" i="7"/>
  <c r="T609" i="7"/>
  <c r="S609" i="7"/>
  <c r="P609" i="7"/>
  <c r="O609" i="7"/>
  <c r="T608" i="7"/>
  <c r="S608" i="7"/>
  <c r="P608" i="7"/>
  <c r="O608" i="7"/>
  <c r="T607" i="7"/>
  <c r="S607" i="7"/>
  <c r="P607" i="7"/>
  <c r="O607" i="7"/>
  <c r="T606" i="7"/>
  <c r="S606" i="7"/>
  <c r="P606" i="7"/>
  <c r="O606" i="7"/>
  <c r="T605" i="7"/>
  <c r="S605" i="7"/>
  <c r="P605" i="7"/>
  <c r="O605" i="7"/>
  <c r="T604" i="7"/>
  <c r="S604" i="7"/>
  <c r="P604" i="7"/>
  <c r="O604" i="7"/>
  <c r="T603" i="7"/>
  <c r="S603" i="7"/>
  <c r="P603" i="7"/>
  <c r="O603" i="7"/>
  <c r="T602" i="7"/>
  <c r="S602" i="7"/>
  <c r="P602" i="7"/>
  <c r="O602" i="7"/>
  <c r="T601" i="7"/>
  <c r="S601" i="7"/>
  <c r="P601" i="7"/>
  <c r="O601" i="7"/>
  <c r="T600" i="7"/>
  <c r="S600" i="7"/>
  <c r="P600" i="7"/>
  <c r="O600" i="7"/>
  <c r="T599" i="7"/>
  <c r="S599" i="7"/>
  <c r="P599" i="7"/>
  <c r="O599" i="7"/>
  <c r="T598" i="7"/>
  <c r="S598" i="7"/>
  <c r="P598" i="7"/>
  <c r="O598" i="7"/>
  <c r="T597" i="7"/>
  <c r="S597" i="7"/>
  <c r="P597" i="7"/>
  <c r="O597" i="7"/>
  <c r="T596" i="7"/>
  <c r="S596" i="7"/>
  <c r="P596" i="7"/>
  <c r="O596" i="7"/>
  <c r="T595" i="7"/>
  <c r="S595" i="7"/>
  <c r="P595" i="7"/>
  <c r="O595" i="7"/>
  <c r="T594" i="7"/>
  <c r="S594" i="7"/>
  <c r="P594" i="7"/>
  <c r="O594" i="7"/>
  <c r="T593" i="7"/>
  <c r="S593" i="7"/>
  <c r="P593" i="7"/>
  <c r="O593" i="7"/>
  <c r="T592" i="7"/>
  <c r="S592" i="7"/>
  <c r="P592" i="7"/>
  <c r="O592" i="7"/>
  <c r="T591" i="7"/>
  <c r="S591" i="7"/>
  <c r="P591" i="7"/>
  <c r="O591" i="7"/>
  <c r="T590" i="7"/>
  <c r="S590" i="7"/>
  <c r="P590" i="7"/>
  <c r="O590" i="7"/>
  <c r="T589" i="7"/>
  <c r="S589" i="7"/>
  <c r="P589" i="7"/>
  <c r="O589" i="7"/>
  <c r="T588" i="7"/>
  <c r="S588" i="7"/>
  <c r="P588" i="7"/>
  <c r="O588" i="7"/>
  <c r="T587" i="7"/>
  <c r="S587" i="7"/>
  <c r="P587" i="7"/>
  <c r="O587" i="7"/>
  <c r="T586" i="7"/>
  <c r="S586" i="7"/>
  <c r="P586" i="7"/>
  <c r="O586" i="7"/>
  <c r="T585" i="7"/>
  <c r="S585" i="7"/>
  <c r="P585" i="7"/>
  <c r="O585" i="7"/>
  <c r="T584" i="7"/>
  <c r="S584" i="7"/>
  <c r="P584" i="7"/>
  <c r="O584" i="7"/>
  <c r="T583" i="7"/>
  <c r="S583" i="7"/>
  <c r="P583" i="7"/>
  <c r="O583" i="7"/>
  <c r="T582" i="7"/>
  <c r="S582" i="7"/>
  <c r="P582" i="7"/>
  <c r="O582" i="7"/>
  <c r="T581" i="7"/>
  <c r="S581" i="7"/>
  <c r="P581" i="7"/>
  <c r="O581" i="7"/>
  <c r="T580" i="7"/>
  <c r="S580" i="7"/>
  <c r="P580" i="7"/>
  <c r="O580" i="7"/>
  <c r="T579" i="7"/>
  <c r="S579" i="7"/>
  <c r="P579" i="7"/>
  <c r="O579" i="7"/>
  <c r="T578" i="7"/>
  <c r="S578" i="7"/>
  <c r="P578" i="7"/>
  <c r="O578" i="7"/>
  <c r="T577" i="7"/>
  <c r="S577" i="7"/>
  <c r="P577" i="7"/>
  <c r="O577" i="7"/>
  <c r="T576" i="7"/>
  <c r="S576" i="7"/>
  <c r="P576" i="7"/>
  <c r="O576" i="7"/>
  <c r="T575" i="7"/>
  <c r="S575" i="7"/>
  <c r="P575" i="7"/>
  <c r="O575" i="7"/>
  <c r="T574" i="7"/>
  <c r="S574" i="7"/>
  <c r="P574" i="7"/>
  <c r="O574" i="7"/>
  <c r="T573" i="7"/>
  <c r="S573" i="7"/>
  <c r="P573" i="7"/>
  <c r="O573" i="7"/>
  <c r="T572" i="7"/>
  <c r="S572" i="7"/>
  <c r="P572" i="7"/>
  <c r="O572" i="7"/>
  <c r="T571" i="7"/>
  <c r="S571" i="7"/>
  <c r="P571" i="7"/>
  <c r="O571" i="7"/>
  <c r="T570" i="7"/>
  <c r="S570" i="7"/>
  <c r="P570" i="7"/>
  <c r="O570" i="7"/>
  <c r="T569" i="7"/>
  <c r="S569" i="7"/>
  <c r="P569" i="7"/>
  <c r="O569" i="7"/>
  <c r="T568" i="7"/>
  <c r="S568" i="7"/>
  <c r="P568" i="7"/>
  <c r="O568" i="7"/>
  <c r="T567" i="7"/>
  <c r="S567" i="7"/>
  <c r="P567" i="7"/>
  <c r="O567" i="7"/>
  <c r="T566" i="7"/>
  <c r="S566" i="7"/>
  <c r="P566" i="7"/>
  <c r="O566" i="7"/>
  <c r="T565" i="7"/>
  <c r="S565" i="7"/>
  <c r="P565" i="7"/>
  <c r="O565" i="7"/>
  <c r="T564" i="7"/>
  <c r="S564" i="7"/>
  <c r="P564" i="7"/>
  <c r="O564" i="7"/>
  <c r="T563" i="7"/>
  <c r="S563" i="7"/>
  <c r="P563" i="7"/>
  <c r="O563" i="7"/>
  <c r="T562" i="7"/>
  <c r="S562" i="7"/>
  <c r="P562" i="7"/>
  <c r="O562" i="7"/>
  <c r="T561" i="7"/>
  <c r="S561" i="7"/>
  <c r="P561" i="7"/>
  <c r="O561" i="7"/>
  <c r="T560" i="7"/>
  <c r="S560" i="7"/>
  <c r="P560" i="7"/>
  <c r="O560" i="7"/>
  <c r="T559" i="7"/>
  <c r="S559" i="7"/>
  <c r="P559" i="7"/>
  <c r="O559" i="7"/>
  <c r="T558" i="7"/>
  <c r="S558" i="7"/>
  <c r="P558" i="7"/>
  <c r="O558" i="7"/>
  <c r="T557" i="7"/>
  <c r="S557" i="7"/>
  <c r="P557" i="7"/>
  <c r="O557" i="7"/>
  <c r="T556" i="7"/>
  <c r="S556" i="7"/>
  <c r="P556" i="7"/>
  <c r="O556" i="7"/>
  <c r="T555" i="7"/>
  <c r="S555" i="7"/>
  <c r="P555" i="7"/>
  <c r="O555" i="7"/>
  <c r="T554" i="7"/>
  <c r="S554" i="7"/>
  <c r="P554" i="7"/>
  <c r="O554" i="7"/>
  <c r="T553" i="7"/>
  <c r="S553" i="7"/>
  <c r="P553" i="7"/>
  <c r="O553" i="7"/>
  <c r="T552" i="7"/>
  <c r="S552" i="7"/>
  <c r="P552" i="7"/>
  <c r="O552" i="7"/>
  <c r="T551" i="7"/>
  <c r="S551" i="7"/>
  <c r="P551" i="7"/>
  <c r="O551" i="7"/>
  <c r="T550" i="7"/>
  <c r="S550" i="7"/>
  <c r="P550" i="7"/>
  <c r="O550" i="7"/>
  <c r="T549" i="7"/>
  <c r="S549" i="7"/>
  <c r="P549" i="7"/>
  <c r="O549" i="7"/>
  <c r="T548" i="7"/>
  <c r="S548" i="7"/>
  <c r="P548" i="7"/>
  <c r="O548" i="7"/>
  <c r="T547" i="7"/>
  <c r="S547" i="7"/>
  <c r="P547" i="7"/>
  <c r="O547" i="7"/>
  <c r="T546" i="7"/>
  <c r="S546" i="7"/>
  <c r="P546" i="7"/>
  <c r="O546" i="7"/>
  <c r="T545" i="7"/>
  <c r="S545" i="7"/>
  <c r="P545" i="7"/>
  <c r="O545" i="7"/>
  <c r="T544" i="7"/>
  <c r="S544" i="7"/>
  <c r="P544" i="7"/>
  <c r="O544" i="7"/>
  <c r="T543" i="7"/>
  <c r="S543" i="7"/>
  <c r="P543" i="7"/>
  <c r="O543" i="7"/>
  <c r="T542" i="7"/>
  <c r="S542" i="7"/>
  <c r="P542" i="7"/>
  <c r="O542" i="7"/>
  <c r="T541" i="7"/>
  <c r="S541" i="7"/>
  <c r="P541" i="7"/>
  <c r="O541" i="7"/>
  <c r="T540" i="7"/>
  <c r="S540" i="7"/>
  <c r="P540" i="7"/>
  <c r="O540" i="7"/>
  <c r="T539" i="7"/>
  <c r="S539" i="7"/>
  <c r="P539" i="7"/>
  <c r="O539" i="7"/>
  <c r="T538" i="7"/>
  <c r="S538" i="7"/>
  <c r="P538" i="7"/>
  <c r="O538" i="7"/>
  <c r="T537" i="7"/>
  <c r="S537" i="7"/>
  <c r="P537" i="7"/>
  <c r="O537" i="7"/>
  <c r="T536" i="7"/>
  <c r="S536" i="7"/>
  <c r="P536" i="7"/>
  <c r="O536" i="7"/>
  <c r="T535" i="7"/>
  <c r="S535" i="7"/>
  <c r="P535" i="7"/>
  <c r="O535" i="7"/>
  <c r="T534" i="7"/>
  <c r="S534" i="7"/>
  <c r="P534" i="7"/>
  <c r="O534" i="7"/>
  <c r="T533" i="7"/>
  <c r="S533" i="7"/>
  <c r="P533" i="7"/>
  <c r="O533" i="7"/>
  <c r="T532" i="7"/>
  <c r="S532" i="7"/>
  <c r="P532" i="7"/>
  <c r="O532" i="7"/>
  <c r="T531" i="7"/>
  <c r="S531" i="7"/>
  <c r="P531" i="7"/>
  <c r="O531" i="7"/>
  <c r="T530" i="7"/>
  <c r="S530" i="7"/>
  <c r="P530" i="7"/>
  <c r="O530" i="7"/>
  <c r="T529" i="7"/>
  <c r="S529" i="7"/>
  <c r="P529" i="7"/>
  <c r="O529" i="7"/>
  <c r="T528" i="7"/>
  <c r="S528" i="7"/>
  <c r="P528" i="7"/>
  <c r="O528" i="7"/>
  <c r="T527" i="7"/>
  <c r="S527" i="7"/>
  <c r="P527" i="7"/>
  <c r="O527" i="7"/>
  <c r="T526" i="7"/>
  <c r="S526" i="7"/>
  <c r="P526" i="7"/>
  <c r="O526" i="7"/>
  <c r="T525" i="7"/>
  <c r="S525" i="7"/>
  <c r="P525" i="7"/>
  <c r="O525" i="7"/>
  <c r="T524" i="7"/>
  <c r="S524" i="7"/>
  <c r="P524" i="7"/>
  <c r="O524" i="7"/>
  <c r="T523" i="7"/>
  <c r="S523" i="7"/>
  <c r="P523" i="7"/>
  <c r="O523" i="7"/>
  <c r="T522" i="7"/>
  <c r="S522" i="7"/>
  <c r="P522" i="7"/>
  <c r="O522" i="7"/>
  <c r="T521" i="7"/>
  <c r="S521" i="7"/>
  <c r="P521" i="7"/>
  <c r="O521" i="7"/>
  <c r="T520" i="7"/>
  <c r="S520" i="7"/>
  <c r="P520" i="7"/>
  <c r="O520" i="7"/>
  <c r="T519" i="7"/>
  <c r="S519" i="7"/>
  <c r="P519" i="7"/>
  <c r="O519" i="7"/>
  <c r="T518" i="7"/>
  <c r="S518" i="7"/>
  <c r="P518" i="7"/>
  <c r="O518" i="7"/>
  <c r="T517" i="7"/>
  <c r="S517" i="7"/>
  <c r="P517" i="7"/>
  <c r="O517" i="7"/>
  <c r="T516" i="7"/>
  <c r="S516" i="7"/>
  <c r="P516" i="7"/>
  <c r="O516" i="7"/>
  <c r="T515" i="7"/>
  <c r="S515" i="7"/>
  <c r="P515" i="7"/>
  <c r="O515" i="7"/>
  <c r="T514" i="7"/>
  <c r="S514" i="7"/>
  <c r="P514" i="7"/>
  <c r="O514" i="7"/>
  <c r="T513" i="7"/>
  <c r="S513" i="7"/>
  <c r="P513" i="7"/>
  <c r="O513" i="7"/>
  <c r="T512" i="7"/>
  <c r="S512" i="7"/>
  <c r="P512" i="7"/>
  <c r="O512" i="7"/>
  <c r="T511" i="7"/>
  <c r="S511" i="7"/>
  <c r="P511" i="7"/>
  <c r="O511" i="7"/>
  <c r="T510" i="7"/>
  <c r="S510" i="7"/>
  <c r="P510" i="7"/>
  <c r="O510" i="7"/>
  <c r="T509" i="7"/>
  <c r="S509" i="7"/>
  <c r="P509" i="7"/>
  <c r="O509" i="7"/>
  <c r="T508" i="7"/>
  <c r="S508" i="7"/>
  <c r="P508" i="7"/>
  <c r="O508" i="7"/>
  <c r="T507" i="7"/>
  <c r="S507" i="7"/>
  <c r="P507" i="7"/>
  <c r="O507" i="7"/>
  <c r="T506" i="7"/>
  <c r="S506" i="7"/>
  <c r="P506" i="7"/>
  <c r="O506" i="7"/>
  <c r="T505" i="7"/>
  <c r="S505" i="7"/>
  <c r="P505" i="7"/>
  <c r="O505" i="7"/>
  <c r="T504" i="7"/>
  <c r="S504" i="7"/>
  <c r="P504" i="7"/>
  <c r="O504" i="7"/>
  <c r="T503" i="7"/>
  <c r="S503" i="7"/>
  <c r="P503" i="7"/>
  <c r="O503" i="7"/>
  <c r="T502" i="7"/>
  <c r="S502" i="7"/>
  <c r="P502" i="7"/>
  <c r="O502" i="7"/>
  <c r="T501" i="7"/>
  <c r="S501" i="7"/>
  <c r="P501" i="7"/>
  <c r="O501" i="7"/>
  <c r="T500" i="7"/>
  <c r="S500" i="7"/>
  <c r="P500" i="7"/>
  <c r="O500" i="7"/>
  <c r="T499" i="7"/>
  <c r="S499" i="7"/>
  <c r="P499" i="7"/>
  <c r="O499" i="7"/>
  <c r="T498" i="7"/>
  <c r="S498" i="7"/>
  <c r="P498" i="7"/>
  <c r="O498" i="7"/>
  <c r="T497" i="7"/>
  <c r="S497" i="7"/>
  <c r="P497" i="7"/>
  <c r="O497" i="7"/>
  <c r="T496" i="7"/>
  <c r="S496" i="7"/>
  <c r="P496" i="7"/>
  <c r="O496" i="7"/>
  <c r="T495" i="7"/>
  <c r="S495" i="7"/>
  <c r="P495" i="7"/>
  <c r="O495" i="7"/>
  <c r="T494" i="7"/>
  <c r="S494" i="7"/>
  <c r="P494" i="7"/>
  <c r="O494" i="7"/>
  <c r="T493" i="7"/>
  <c r="S493" i="7"/>
  <c r="P493" i="7"/>
  <c r="O493" i="7"/>
  <c r="T492" i="7"/>
  <c r="S492" i="7"/>
  <c r="P492" i="7"/>
  <c r="O492" i="7"/>
  <c r="T491" i="7"/>
  <c r="S491" i="7"/>
  <c r="P491" i="7"/>
  <c r="O491" i="7"/>
  <c r="T490" i="7"/>
  <c r="S490" i="7"/>
  <c r="P490" i="7"/>
  <c r="O490" i="7"/>
  <c r="T489" i="7"/>
  <c r="S489" i="7"/>
  <c r="P489" i="7"/>
  <c r="O489" i="7"/>
  <c r="T488" i="7"/>
  <c r="S488" i="7"/>
  <c r="P488" i="7"/>
  <c r="O488" i="7"/>
  <c r="T487" i="7"/>
  <c r="S487" i="7"/>
  <c r="P487" i="7"/>
  <c r="O487" i="7"/>
  <c r="T486" i="7"/>
  <c r="S486" i="7"/>
  <c r="P486" i="7"/>
  <c r="O486" i="7"/>
  <c r="T485" i="7"/>
  <c r="S485" i="7"/>
  <c r="P485" i="7"/>
  <c r="O485" i="7"/>
  <c r="T484" i="7"/>
  <c r="S484" i="7"/>
  <c r="P484" i="7"/>
  <c r="O484" i="7"/>
  <c r="T483" i="7"/>
  <c r="S483" i="7"/>
  <c r="P483" i="7"/>
  <c r="O483" i="7"/>
  <c r="T482" i="7"/>
  <c r="S482" i="7"/>
  <c r="P482" i="7"/>
  <c r="O482" i="7"/>
  <c r="T481" i="7"/>
  <c r="S481" i="7"/>
  <c r="P481" i="7"/>
  <c r="O481" i="7"/>
  <c r="T480" i="7"/>
  <c r="S480" i="7"/>
  <c r="P480" i="7"/>
  <c r="O480" i="7"/>
  <c r="T479" i="7"/>
  <c r="S479" i="7"/>
  <c r="P479" i="7"/>
  <c r="O479" i="7"/>
  <c r="T478" i="7"/>
  <c r="S478" i="7"/>
  <c r="P478" i="7"/>
  <c r="O478" i="7"/>
  <c r="T477" i="7"/>
  <c r="S477" i="7"/>
  <c r="P477" i="7"/>
  <c r="O477" i="7"/>
  <c r="T476" i="7"/>
  <c r="S476" i="7"/>
  <c r="P476" i="7"/>
  <c r="O476" i="7"/>
  <c r="T475" i="7"/>
  <c r="S475" i="7"/>
  <c r="P475" i="7"/>
  <c r="O475" i="7"/>
  <c r="T474" i="7"/>
  <c r="S474" i="7"/>
  <c r="P474" i="7"/>
  <c r="O474" i="7"/>
  <c r="T473" i="7"/>
  <c r="S473" i="7"/>
  <c r="P473" i="7"/>
  <c r="O473" i="7"/>
  <c r="T472" i="7"/>
  <c r="S472" i="7"/>
  <c r="P472" i="7"/>
  <c r="O472" i="7"/>
  <c r="T471" i="7"/>
  <c r="S471" i="7"/>
  <c r="P471" i="7"/>
  <c r="O471" i="7"/>
  <c r="T470" i="7"/>
  <c r="S470" i="7"/>
  <c r="P470" i="7"/>
  <c r="O470" i="7"/>
  <c r="T469" i="7"/>
  <c r="S469" i="7"/>
  <c r="P469" i="7"/>
  <c r="O469" i="7"/>
  <c r="T468" i="7"/>
  <c r="S468" i="7"/>
  <c r="P468" i="7"/>
  <c r="O468" i="7"/>
  <c r="T467" i="7"/>
  <c r="S467" i="7"/>
  <c r="P467" i="7"/>
  <c r="O467" i="7"/>
  <c r="T466" i="7"/>
  <c r="S466" i="7"/>
  <c r="P466" i="7"/>
  <c r="O466" i="7"/>
  <c r="T465" i="7"/>
  <c r="S465" i="7"/>
  <c r="P465" i="7"/>
  <c r="O465" i="7"/>
  <c r="T464" i="7"/>
  <c r="S464" i="7"/>
  <c r="P464" i="7"/>
  <c r="O464" i="7"/>
  <c r="T463" i="7"/>
  <c r="S463" i="7"/>
  <c r="P463" i="7"/>
  <c r="O463" i="7"/>
  <c r="T462" i="7"/>
  <c r="S462" i="7"/>
  <c r="P462" i="7"/>
  <c r="O462" i="7"/>
  <c r="T461" i="7"/>
  <c r="S461" i="7"/>
  <c r="P461" i="7"/>
  <c r="O461" i="7"/>
  <c r="T460" i="7"/>
  <c r="S460" i="7"/>
  <c r="P460" i="7"/>
  <c r="O460" i="7"/>
  <c r="T459" i="7"/>
  <c r="S459" i="7"/>
  <c r="P459" i="7"/>
  <c r="O459" i="7"/>
  <c r="T458" i="7"/>
  <c r="S458" i="7"/>
  <c r="P458" i="7"/>
  <c r="O458" i="7"/>
  <c r="T457" i="7"/>
  <c r="S457" i="7"/>
  <c r="P457" i="7"/>
  <c r="O457" i="7"/>
  <c r="T456" i="7"/>
  <c r="S456" i="7"/>
  <c r="P456" i="7"/>
  <c r="O456" i="7"/>
  <c r="T455" i="7"/>
  <c r="S455" i="7"/>
  <c r="P455" i="7"/>
  <c r="O455" i="7"/>
  <c r="T454" i="7"/>
  <c r="S454" i="7"/>
  <c r="P454" i="7"/>
  <c r="O454" i="7"/>
  <c r="T453" i="7"/>
  <c r="S453" i="7"/>
  <c r="P453" i="7"/>
  <c r="O453" i="7"/>
  <c r="T452" i="7"/>
  <c r="S452" i="7"/>
  <c r="P452" i="7"/>
  <c r="O452" i="7"/>
  <c r="T451" i="7"/>
  <c r="S451" i="7"/>
  <c r="P451" i="7"/>
  <c r="O451" i="7"/>
  <c r="T450" i="7"/>
  <c r="S450" i="7"/>
  <c r="P450" i="7"/>
  <c r="O450" i="7"/>
  <c r="T449" i="7"/>
  <c r="S449" i="7"/>
  <c r="P449" i="7"/>
  <c r="O449" i="7"/>
  <c r="T448" i="7"/>
  <c r="S448" i="7"/>
  <c r="P448" i="7"/>
  <c r="O448" i="7"/>
  <c r="T447" i="7"/>
  <c r="S447" i="7"/>
  <c r="P447" i="7"/>
  <c r="O447" i="7"/>
  <c r="T446" i="7"/>
  <c r="S446" i="7"/>
  <c r="P446" i="7"/>
  <c r="O446" i="7"/>
  <c r="T445" i="7"/>
  <c r="S445" i="7"/>
  <c r="P445" i="7"/>
  <c r="O445" i="7"/>
  <c r="T444" i="7"/>
  <c r="S444" i="7"/>
  <c r="P444" i="7"/>
  <c r="O444" i="7"/>
  <c r="T443" i="7"/>
  <c r="S443" i="7"/>
  <c r="P443" i="7"/>
  <c r="O443" i="7"/>
  <c r="T442" i="7"/>
  <c r="S442" i="7"/>
  <c r="P442" i="7"/>
  <c r="O442" i="7"/>
  <c r="T441" i="7"/>
  <c r="S441" i="7"/>
  <c r="P441" i="7"/>
  <c r="O441" i="7"/>
  <c r="T440" i="7"/>
  <c r="S440" i="7"/>
  <c r="P440" i="7"/>
  <c r="O440" i="7"/>
  <c r="T439" i="7"/>
  <c r="S439" i="7"/>
  <c r="P439" i="7"/>
  <c r="O439" i="7"/>
  <c r="T438" i="7"/>
  <c r="S438" i="7"/>
  <c r="P438" i="7"/>
  <c r="O438" i="7"/>
  <c r="T437" i="7"/>
  <c r="S437" i="7"/>
  <c r="P437" i="7"/>
  <c r="O437" i="7"/>
  <c r="T436" i="7"/>
  <c r="S436" i="7"/>
  <c r="P436" i="7"/>
  <c r="O436" i="7"/>
  <c r="T435" i="7"/>
  <c r="S435" i="7"/>
  <c r="P435" i="7"/>
  <c r="O435" i="7"/>
  <c r="T434" i="7"/>
  <c r="S434" i="7"/>
  <c r="P434" i="7"/>
  <c r="O434" i="7"/>
  <c r="T433" i="7"/>
  <c r="S433" i="7"/>
  <c r="P433" i="7"/>
  <c r="O433" i="7"/>
  <c r="T432" i="7"/>
  <c r="S432" i="7"/>
  <c r="P432" i="7"/>
  <c r="O432" i="7"/>
  <c r="T431" i="7"/>
  <c r="S431" i="7"/>
  <c r="P431" i="7"/>
  <c r="O431" i="7"/>
  <c r="T430" i="7"/>
  <c r="S430" i="7"/>
  <c r="P430" i="7"/>
  <c r="O430" i="7"/>
  <c r="T429" i="7"/>
  <c r="S429" i="7"/>
  <c r="P429" i="7"/>
  <c r="O429" i="7"/>
  <c r="T428" i="7"/>
  <c r="S428" i="7"/>
  <c r="P428" i="7"/>
  <c r="O428" i="7"/>
  <c r="T427" i="7"/>
  <c r="S427" i="7"/>
  <c r="P427" i="7"/>
  <c r="O427" i="7"/>
  <c r="T426" i="7"/>
  <c r="S426" i="7"/>
  <c r="P426" i="7"/>
  <c r="O426" i="7"/>
  <c r="T425" i="7"/>
  <c r="S425" i="7"/>
  <c r="P425" i="7"/>
  <c r="O425" i="7"/>
  <c r="T424" i="7"/>
  <c r="S424" i="7"/>
  <c r="P424" i="7"/>
  <c r="O424" i="7"/>
  <c r="T423" i="7"/>
  <c r="S423" i="7"/>
  <c r="P423" i="7"/>
  <c r="O423" i="7"/>
  <c r="T422" i="7"/>
  <c r="S422" i="7"/>
  <c r="P422" i="7"/>
  <c r="O422" i="7"/>
  <c r="T421" i="7"/>
  <c r="S421" i="7"/>
  <c r="P421" i="7"/>
  <c r="O421" i="7"/>
  <c r="T420" i="7"/>
  <c r="S420" i="7"/>
  <c r="P420" i="7"/>
  <c r="O420" i="7"/>
  <c r="T419" i="7"/>
  <c r="S419" i="7"/>
  <c r="P419" i="7"/>
  <c r="O419" i="7"/>
  <c r="T418" i="7"/>
  <c r="S418" i="7"/>
  <c r="P418" i="7"/>
  <c r="O418" i="7"/>
  <c r="T417" i="7"/>
  <c r="S417" i="7"/>
  <c r="P417" i="7"/>
  <c r="O417" i="7"/>
  <c r="T416" i="7"/>
  <c r="S416" i="7"/>
  <c r="P416" i="7"/>
  <c r="O416" i="7"/>
  <c r="T415" i="7"/>
  <c r="S415" i="7"/>
  <c r="P415" i="7"/>
  <c r="O415" i="7"/>
  <c r="T414" i="7"/>
  <c r="S414" i="7"/>
  <c r="P414" i="7"/>
  <c r="O414" i="7"/>
  <c r="T413" i="7"/>
  <c r="S413" i="7"/>
  <c r="P413" i="7"/>
  <c r="O413" i="7"/>
  <c r="T412" i="7"/>
  <c r="S412" i="7"/>
  <c r="P412" i="7"/>
  <c r="O412" i="7"/>
  <c r="T411" i="7"/>
  <c r="S411" i="7"/>
  <c r="P411" i="7"/>
  <c r="O411" i="7"/>
  <c r="T410" i="7"/>
  <c r="S410" i="7"/>
  <c r="P410" i="7"/>
  <c r="O410" i="7"/>
  <c r="T409" i="7"/>
  <c r="S409" i="7"/>
  <c r="P409" i="7"/>
  <c r="O409" i="7"/>
  <c r="T408" i="7"/>
  <c r="S408" i="7"/>
  <c r="P408" i="7"/>
  <c r="O408" i="7"/>
  <c r="T407" i="7"/>
  <c r="S407" i="7"/>
  <c r="P407" i="7"/>
  <c r="O407" i="7"/>
  <c r="T406" i="7"/>
  <c r="S406" i="7"/>
  <c r="P406" i="7"/>
  <c r="O406" i="7"/>
  <c r="T405" i="7"/>
  <c r="S405" i="7"/>
  <c r="P405" i="7"/>
  <c r="O405" i="7"/>
  <c r="T404" i="7"/>
  <c r="S404" i="7"/>
  <c r="P404" i="7"/>
  <c r="O404" i="7"/>
  <c r="T403" i="7"/>
  <c r="S403" i="7"/>
  <c r="P403" i="7"/>
  <c r="O403" i="7"/>
  <c r="T402" i="7"/>
  <c r="S402" i="7"/>
  <c r="P402" i="7"/>
  <c r="O402" i="7"/>
  <c r="T401" i="7"/>
  <c r="S401" i="7"/>
  <c r="P401" i="7"/>
  <c r="O401" i="7"/>
  <c r="T400" i="7"/>
  <c r="S400" i="7"/>
  <c r="P400" i="7"/>
  <c r="O400" i="7"/>
  <c r="T399" i="7"/>
  <c r="S399" i="7"/>
  <c r="P399" i="7"/>
  <c r="O399" i="7"/>
  <c r="T398" i="7"/>
  <c r="S398" i="7"/>
  <c r="P398" i="7"/>
  <c r="O398" i="7"/>
  <c r="T397" i="7"/>
  <c r="S397" i="7"/>
  <c r="P397" i="7"/>
  <c r="O397" i="7"/>
  <c r="T396" i="7"/>
  <c r="S396" i="7"/>
  <c r="P396" i="7"/>
  <c r="O396" i="7"/>
  <c r="T395" i="7"/>
  <c r="S395" i="7"/>
  <c r="P395" i="7"/>
  <c r="O395" i="7"/>
  <c r="T394" i="7"/>
  <c r="S394" i="7"/>
  <c r="P394" i="7"/>
  <c r="O394" i="7"/>
  <c r="T393" i="7"/>
  <c r="S393" i="7"/>
  <c r="P393" i="7"/>
  <c r="O393" i="7"/>
  <c r="T392" i="7"/>
  <c r="S392" i="7"/>
  <c r="P392" i="7"/>
  <c r="O392" i="7"/>
  <c r="T391" i="7"/>
  <c r="S391" i="7"/>
  <c r="P391" i="7"/>
  <c r="O391" i="7"/>
  <c r="T390" i="7"/>
  <c r="S390" i="7"/>
  <c r="P390" i="7"/>
  <c r="O390" i="7"/>
  <c r="T389" i="7"/>
  <c r="S389" i="7"/>
  <c r="P389" i="7"/>
  <c r="O389" i="7"/>
  <c r="T388" i="7"/>
  <c r="S388" i="7"/>
  <c r="P388" i="7"/>
  <c r="O388" i="7"/>
  <c r="T387" i="7"/>
  <c r="S387" i="7"/>
  <c r="P387" i="7"/>
  <c r="O387" i="7"/>
  <c r="T386" i="7"/>
  <c r="S386" i="7"/>
  <c r="P386" i="7"/>
  <c r="O386" i="7"/>
  <c r="T385" i="7"/>
  <c r="S385" i="7"/>
  <c r="P385" i="7"/>
  <c r="O385" i="7"/>
  <c r="T384" i="7"/>
  <c r="S384" i="7"/>
  <c r="P384" i="7"/>
  <c r="O384" i="7"/>
  <c r="T383" i="7"/>
  <c r="S383" i="7"/>
  <c r="P383" i="7"/>
  <c r="O383" i="7"/>
  <c r="T382" i="7"/>
  <c r="S382" i="7"/>
  <c r="P382" i="7"/>
  <c r="O382" i="7"/>
  <c r="T381" i="7"/>
  <c r="S381" i="7"/>
  <c r="P381" i="7"/>
  <c r="O381" i="7"/>
  <c r="T380" i="7"/>
  <c r="S380" i="7"/>
  <c r="P380" i="7"/>
  <c r="O380" i="7"/>
  <c r="T379" i="7"/>
  <c r="S379" i="7"/>
  <c r="P379" i="7"/>
  <c r="O379" i="7"/>
  <c r="T378" i="7"/>
  <c r="S378" i="7"/>
  <c r="P378" i="7"/>
  <c r="O378" i="7"/>
  <c r="T377" i="7"/>
  <c r="S377" i="7"/>
  <c r="P377" i="7"/>
  <c r="O377" i="7"/>
  <c r="T376" i="7"/>
  <c r="S376" i="7"/>
  <c r="P376" i="7"/>
  <c r="O376" i="7"/>
  <c r="T375" i="7"/>
  <c r="S375" i="7"/>
  <c r="P375" i="7"/>
  <c r="O375" i="7"/>
  <c r="T374" i="7"/>
  <c r="S374" i="7"/>
  <c r="P374" i="7"/>
  <c r="O374" i="7"/>
  <c r="T373" i="7"/>
  <c r="S373" i="7"/>
  <c r="P373" i="7"/>
  <c r="O373" i="7"/>
  <c r="T372" i="7"/>
  <c r="S372" i="7"/>
  <c r="P372" i="7"/>
  <c r="O372" i="7"/>
  <c r="T371" i="7"/>
  <c r="S371" i="7"/>
  <c r="P371" i="7"/>
  <c r="O371" i="7"/>
  <c r="T370" i="7"/>
  <c r="S370" i="7"/>
  <c r="P370" i="7"/>
  <c r="O370" i="7"/>
  <c r="T369" i="7"/>
  <c r="S369" i="7"/>
  <c r="P369" i="7"/>
  <c r="O369" i="7"/>
  <c r="T368" i="7"/>
  <c r="S368" i="7"/>
  <c r="P368" i="7"/>
  <c r="O368" i="7"/>
  <c r="T367" i="7"/>
  <c r="S367" i="7"/>
  <c r="P367" i="7"/>
  <c r="O367" i="7"/>
  <c r="T366" i="7"/>
  <c r="S366" i="7"/>
  <c r="P366" i="7"/>
  <c r="O366" i="7"/>
  <c r="T365" i="7"/>
  <c r="S365" i="7"/>
  <c r="P365" i="7"/>
  <c r="O365" i="7"/>
  <c r="T364" i="7"/>
  <c r="S364" i="7"/>
  <c r="P364" i="7"/>
  <c r="O364" i="7"/>
  <c r="T363" i="7"/>
  <c r="S363" i="7"/>
  <c r="P363" i="7"/>
  <c r="O363" i="7"/>
  <c r="T362" i="7"/>
  <c r="S362" i="7"/>
  <c r="P362" i="7"/>
  <c r="O362" i="7"/>
  <c r="T361" i="7"/>
  <c r="S361" i="7"/>
  <c r="P361" i="7"/>
  <c r="O361" i="7"/>
  <c r="T360" i="7"/>
  <c r="S360" i="7"/>
  <c r="P360" i="7"/>
  <c r="O360" i="7"/>
  <c r="T359" i="7"/>
  <c r="S359" i="7"/>
  <c r="P359" i="7"/>
  <c r="O359" i="7"/>
  <c r="T358" i="7"/>
  <c r="S358" i="7"/>
  <c r="P358" i="7"/>
  <c r="O358" i="7"/>
  <c r="T357" i="7"/>
  <c r="S357" i="7"/>
  <c r="P357" i="7"/>
  <c r="O357" i="7"/>
  <c r="T356" i="7"/>
  <c r="S356" i="7"/>
  <c r="P356" i="7"/>
  <c r="O356" i="7"/>
  <c r="T355" i="7"/>
  <c r="S355" i="7"/>
  <c r="P355" i="7"/>
  <c r="O355" i="7"/>
  <c r="T354" i="7"/>
  <c r="S354" i="7"/>
  <c r="P354" i="7"/>
  <c r="O354" i="7"/>
  <c r="T353" i="7"/>
  <c r="S353" i="7"/>
  <c r="P353" i="7"/>
  <c r="O353" i="7"/>
  <c r="T352" i="7"/>
  <c r="S352" i="7"/>
  <c r="P352" i="7"/>
  <c r="O352" i="7"/>
  <c r="T351" i="7"/>
  <c r="S351" i="7"/>
  <c r="P351" i="7"/>
  <c r="O351" i="7"/>
  <c r="T350" i="7"/>
  <c r="S350" i="7"/>
  <c r="P350" i="7"/>
  <c r="O350" i="7"/>
  <c r="T349" i="7"/>
  <c r="S349" i="7"/>
  <c r="P349" i="7"/>
  <c r="O349" i="7"/>
  <c r="T348" i="7"/>
  <c r="S348" i="7"/>
  <c r="P348" i="7"/>
  <c r="O348" i="7"/>
  <c r="T347" i="7"/>
  <c r="S347" i="7"/>
  <c r="P347" i="7"/>
  <c r="O347" i="7"/>
  <c r="T346" i="7"/>
  <c r="S346" i="7"/>
  <c r="P346" i="7"/>
  <c r="O346" i="7"/>
  <c r="T345" i="7"/>
  <c r="S345" i="7"/>
  <c r="P345" i="7"/>
  <c r="O345" i="7"/>
  <c r="T344" i="7"/>
  <c r="S344" i="7"/>
  <c r="P344" i="7"/>
  <c r="O344" i="7"/>
  <c r="T343" i="7"/>
  <c r="S343" i="7"/>
  <c r="P343" i="7"/>
  <c r="O343" i="7"/>
  <c r="T342" i="7"/>
  <c r="S342" i="7"/>
  <c r="P342" i="7"/>
  <c r="O342" i="7"/>
  <c r="T341" i="7"/>
  <c r="S341" i="7"/>
  <c r="P341" i="7"/>
  <c r="O341" i="7"/>
  <c r="T340" i="7"/>
  <c r="S340" i="7"/>
  <c r="P340" i="7"/>
  <c r="O340" i="7"/>
  <c r="T339" i="7"/>
  <c r="S339" i="7"/>
  <c r="P339" i="7"/>
  <c r="O339" i="7"/>
  <c r="T338" i="7"/>
  <c r="S338" i="7"/>
  <c r="P338" i="7"/>
  <c r="O338" i="7"/>
  <c r="T337" i="7"/>
  <c r="S337" i="7"/>
  <c r="P337" i="7"/>
  <c r="O337" i="7"/>
  <c r="T336" i="7"/>
  <c r="S336" i="7"/>
  <c r="P336" i="7"/>
  <c r="O336" i="7"/>
  <c r="T335" i="7"/>
  <c r="S335" i="7"/>
  <c r="P335" i="7"/>
  <c r="O335" i="7"/>
  <c r="T334" i="7"/>
  <c r="S334" i="7"/>
  <c r="P334" i="7"/>
  <c r="O334" i="7"/>
  <c r="T333" i="7"/>
  <c r="S333" i="7"/>
  <c r="P333" i="7"/>
  <c r="O333" i="7"/>
  <c r="T332" i="7"/>
  <c r="S332" i="7"/>
  <c r="P332" i="7"/>
  <c r="O332" i="7"/>
  <c r="T331" i="7"/>
  <c r="S331" i="7"/>
  <c r="P331" i="7"/>
  <c r="O331" i="7"/>
  <c r="T330" i="7"/>
  <c r="S330" i="7"/>
  <c r="P330" i="7"/>
  <c r="O330" i="7"/>
  <c r="T329" i="7"/>
  <c r="S329" i="7"/>
  <c r="P329" i="7"/>
  <c r="O329" i="7"/>
  <c r="T328" i="7"/>
  <c r="S328" i="7"/>
  <c r="P328" i="7"/>
  <c r="O328" i="7"/>
  <c r="T327" i="7"/>
  <c r="S327" i="7"/>
  <c r="P327" i="7"/>
  <c r="O327" i="7"/>
  <c r="T326" i="7"/>
  <c r="S326" i="7"/>
  <c r="P326" i="7"/>
  <c r="O326" i="7"/>
  <c r="T325" i="7"/>
  <c r="S325" i="7"/>
  <c r="P325" i="7"/>
  <c r="O325" i="7"/>
  <c r="T324" i="7"/>
  <c r="S324" i="7"/>
  <c r="P324" i="7"/>
  <c r="O324" i="7"/>
  <c r="T323" i="7"/>
  <c r="S323" i="7"/>
  <c r="P323" i="7"/>
  <c r="O323" i="7"/>
  <c r="T322" i="7"/>
  <c r="S322" i="7"/>
  <c r="P322" i="7"/>
  <c r="O322" i="7"/>
  <c r="T321" i="7"/>
  <c r="S321" i="7"/>
  <c r="P321" i="7"/>
  <c r="O321" i="7"/>
  <c r="T320" i="7"/>
  <c r="S320" i="7"/>
  <c r="P320" i="7"/>
  <c r="O320" i="7"/>
  <c r="T319" i="7"/>
  <c r="S319" i="7"/>
  <c r="P319" i="7"/>
  <c r="O319" i="7"/>
  <c r="T318" i="7"/>
  <c r="S318" i="7"/>
  <c r="P318" i="7"/>
  <c r="O318" i="7"/>
  <c r="T317" i="7"/>
  <c r="S317" i="7"/>
  <c r="P317" i="7"/>
  <c r="O317" i="7"/>
  <c r="T316" i="7"/>
  <c r="S316" i="7"/>
  <c r="P316" i="7"/>
  <c r="O316" i="7"/>
  <c r="T315" i="7"/>
  <c r="S315" i="7"/>
  <c r="P315" i="7"/>
  <c r="O315" i="7"/>
  <c r="T314" i="7"/>
  <c r="S314" i="7"/>
  <c r="P314" i="7"/>
  <c r="O314" i="7"/>
  <c r="T313" i="7"/>
  <c r="S313" i="7"/>
  <c r="P313" i="7"/>
  <c r="O313" i="7"/>
  <c r="T312" i="7"/>
  <c r="S312" i="7"/>
  <c r="P312" i="7"/>
  <c r="O312" i="7"/>
  <c r="T311" i="7"/>
  <c r="S311" i="7"/>
  <c r="P311" i="7"/>
  <c r="O311" i="7"/>
  <c r="T310" i="7"/>
  <c r="S310" i="7"/>
  <c r="P310" i="7"/>
  <c r="O310" i="7"/>
  <c r="T309" i="7"/>
  <c r="S309" i="7"/>
  <c r="P309" i="7"/>
  <c r="O309" i="7"/>
  <c r="T308" i="7"/>
  <c r="S308" i="7"/>
  <c r="P308" i="7"/>
  <c r="O308" i="7"/>
  <c r="T307" i="7"/>
  <c r="S307" i="7"/>
  <c r="P307" i="7"/>
  <c r="O307" i="7"/>
  <c r="T306" i="7"/>
  <c r="S306" i="7"/>
  <c r="P306" i="7"/>
  <c r="O306" i="7"/>
  <c r="T305" i="7"/>
  <c r="S305" i="7"/>
  <c r="P305" i="7"/>
  <c r="O305" i="7"/>
  <c r="T304" i="7"/>
  <c r="S304" i="7"/>
  <c r="P304" i="7"/>
  <c r="O304" i="7"/>
  <c r="T303" i="7"/>
  <c r="S303" i="7"/>
  <c r="P303" i="7"/>
  <c r="O303" i="7"/>
  <c r="T302" i="7"/>
  <c r="S302" i="7"/>
  <c r="P302" i="7"/>
  <c r="O302" i="7"/>
  <c r="T301" i="7"/>
  <c r="S301" i="7"/>
  <c r="P301" i="7"/>
  <c r="O301" i="7"/>
  <c r="T300" i="7"/>
  <c r="S300" i="7"/>
  <c r="P300" i="7"/>
  <c r="O300" i="7"/>
  <c r="T299" i="7"/>
  <c r="S299" i="7"/>
  <c r="P299" i="7"/>
  <c r="O299" i="7"/>
  <c r="T298" i="7"/>
  <c r="S298" i="7"/>
  <c r="P298" i="7"/>
  <c r="O298" i="7"/>
  <c r="T297" i="7"/>
  <c r="S297" i="7"/>
  <c r="P297" i="7"/>
  <c r="O297" i="7"/>
  <c r="T296" i="7"/>
  <c r="S296" i="7"/>
  <c r="P296" i="7"/>
  <c r="O296" i="7"/>
  <c r="T295" i="7"/>
  <c r="S295" i="7"/>
  <c r="P295" i="7"/>
  <c r="O295" i="7"/>
  <c r="T294" i="7"/>
  <c r="S294" i="7"/>
  <c r="P294" i="7"/>
  <c r="O294" i="7"/>
  <c r="T293" i="7"/>
  <c r="S293" i="7"/>
  <c r="P293" i="7"/>
  <c r="O293" i="7"/>
  <c r="T292" i="7"/>
  <c r="S292" i="7"/>
  <c r="P292" i="7"/>
  <c r="O292" i="7"/>
  <c r="T291" i="7"/>
  <c r="S291" i="7"/>
  <c r="P291" i="7"/>
  <c r="O291" i="7"/>
  <c r="T290" i="7"/>
  <c r="S290" i="7"/>
  <c r="P290" i="7"/>
  <c r="O290" i="7"/>
  <c r="T289" i="7"/>
  <c r="S289" i="7"/>
  <c r="P289" i="7"/>
  <c r="O289" i="7"/>
  <c r="T288" i="7"/>
  <c r="S288" i="7"/>
  <c r="P288" i="7"/>
  <c r="O288" i="7"/>
  <c r="T287" i="7"/>
  <c r="S287" i="7"/>
  <c r="P287" i="7"/>
  <c r="O287" i="7"/>
  <c r="T286" i="7"/>
  <c r="S286" i="7"/>
  <c r="P286" i="7"/>
  <c r="O286" i="7"/>
  <c r="T285" i="7"/>
  <c r="S285" i="7"/>
  <c r="P285" i="7"/>
  <c r="O285" i="7"/>
  <c r="T284" i="7"/>
  <c r="S284" i="7"/>
  <c r="P284" i="7"/>
  <c r="O284" i="7"/>
  <c r="T283" i="7"/>
  <c r="S283" i="7"/>
  <c r="P283" i="7"/>
  <c r="O283" i="7"/>
  <c r="T282" i="7"/>
  <c r="S282" i="7"/>
  <c r="P282" i="7"/>
  <c r="O282" i="7"/>
  <c r="T281" i="7"/>
  <c r="S281" i="7"/>
  <c r="P281" i="7"/>
  <c r="O281" i="7"/>
  <c r="T280" i="7"/>
  <c r="S280" i="7"/>
  <c r="P280" i="7"/>
  <c r="O280" i="7"/>
  <c r="T279" i="7"/>
  <c r="S279" i="7"/>
  <c r="P279" i="7"/>
  <c r="O279" i="7"/>
  <c r="T278" i="7"/>
  <c r="S278" i="7"/>
  <c r="P278" i="7"/>
  <c r="O278" i="7"/>
  <c r="T277" i="7"/>
  <c r="S277" i="7"/>
  <c r="P277" i="7"/>
  <c r="O277" i="7"/>
  <c r="T276" i="7"/>
  <c r="S276" i="7"/>
  <c r="P276" i="7"/>
  <c r="O276" i="7"/>
  <c r="T275" i="7"/>
  <c r="S275" i="7"/>
  <c r="P275" i="7"/>
  <c r="O275" i="7"/>
  <c r="T274" i="7"/>
  <c r="S274" i="7"/>
  <c r="P274" i="7"/>
  <c r="O274" i="7"/>
  <c r="T273" i="7"/>
  <c r="S273" i="7"/>
  <c r="P273" i="7"/>
  <c r="O273" i="7"/>
  <c r="T272" i="7"/>
  <c r="S272" i="7"/>
  <c r="P272" i="7"/>
  <c r="O272" i="7"/>
  <c r="T271" i="7"/>
  <c r="S271" i="7"/>
  <c r="P271" i="7"/>
  <c r="O271" i="7"/>
  <c r="T270" i="7"/>
  <c r="S270" i="7"/>
  <c r="P270" i="7"/>
  <c r="O270" i="7"/>
  <c r="T269" i="7"/>
  <c r="S269" i="7"/>
  <c r="P269" i="7"/>
  <c r="O269" i="7"/>
  <c r="T268" i="7"/>
  <c r="S268" i="7"/>
  <c r="P268" i="7"/>
  <c r="O268" i="7"/>
  <c r="T267" i="7"/>
  <c r="S267" i="7"/>
  <c r="P267" i="7"/>
  <c r="O267" i="7"/>
  <c r="T266" i="7"/>
  <c r="S266" i="7"/>
  <c r="P266" i="7"/>
  <c r="O266" i="7"/>
  <c r="T265" i="7"/>
  <c r="S265" i="7"/>
  <c r="P265" i="7"/>
  <c r="O265" i="7"/>
  <c r="T264" i="7"/>
  <c r="S264" i="7"/>
  <c r="P264" i="7"/>
  <c r="O264" i="7"/>
  <c r="T263" i="7"/>
  <c r="S263" i="7"/>
  <c r="P263" i="7"/>
  <c r="O263" i="7"/>
  <c r="T262" i="7"/>
  <c r="S262" i="7"/>
  <c r="P262" i="7"/>
  <c r="O262" i="7"/>
  <c r="T261" i="7"/>
  <c r="S261" i="7"/>
  <c r="P261" i="7"/>
  <c r="O261" i="7"/>
  <c r="T260" i="7"/>
  <c r="S260" i="7"/>
  <c r="P260" i="7"/>
  <c r="O260" i="7"/>
  <c r="T259" i="7"/>
  <c r="S259" i="7"/>
  <c r="P259" i="7"/>
  <c r="O259" i="7"/>
  <c r="T258" i="7"/>
  <c r="S258" i="7"/>
  <c r="P258" i="7"/>
  <c r="O258" i="7"/>
  <c r="T257" i="7"/>
  <c r="S257" i="7"/>
  <c r="P257" i="7"/>
  <c r="O257" i="7"/>
  <c r="T256" i="7"/>
  <c r="S256" i="7"/>
  <c r="P256" i="7"/>
  <c r="O256" i="7"/>
  <c r="T255" i="7"/>
  <c r="S255" i="7"/>
  <c r="P255" i="7"/>
  <c r="O255" i="7"/>
  <c r="T254" i="7"/>
  <c r="S254" i="7"/>
  <c r="P254" i="7"/>
  <c r="O254" i="7"/>
  <c r="T253" i="7"/>
  <c r="S253" i="7"/>
  <c r="P253" i="7"/>
  <c r="O253" i="7"/>
  <c r="T252" i="7"/>
  <c r="S252" i="7"/>
  <c r="P252" i="7"/>
  <c r="O252" i="7"/>
  <c r="T251" i="7"/>
  <c r="S251" i="7"/>
  <c r="P251" i="7"/>
  <c r="O251" i="7"/>
  <c r="T250" i="7"/>
  <c r="S250" i="7"/>
  <c r="P250" i="7"/>
  <c r="O250" i="7"/>
  <c r="T249" i="7"/>
  <c r="S249" i="7"/>
  <c r="P249" i="7"/>
  <c r="O249" i="7"/>
  <c r="T248" i="7"/>
  <c r="S248" i="7"/>
  <c r="P248" i="7"/>
  <c r="O248" i="7"/>
  <c r="T247" i="7"/>
  <c r="S247" i="7"/>
  <c r="P247" i="7"/>
  <c r="O247" i="7"/>
  <c r="T246" i="7"/>
  <c r="S246" i="7"/>
  <c r="P246" i="7"/>
  <c r="O246" i="7"/>
  <c r="T245" i="7"/>
  <c r="S245" i="7"/>
  <c r="P245" i="7"/>
  <c r="O245" i="7"/>
  <c r="T244" i="7"/>
  <c r="S244" i="7"/>
  <c r="P244" i="7"/>
  <c r="O244" i="7"/>
  <c r="T243" i="7"/>
  <c r="S243" i="7"/>
  <c r="P243" i="7"/>
  <c r="O243" i="7"/>
  <c r="T242" i="7"/>
  <c r="S242" i="7"/>
  <c r="P242" i="7"/>
  <c r="O242" i="7"/>
  <c r="T241" i="7"/>
  <c r="S241" i="7"/>
  <c r="P241" i="7"/>
  <c r="O241" i="7"/>
  <c r="T240" i="7"/>
  <c r="S240" i="7"/>
  <c r="P240" i="7"/>
  <c r="O240" i="7"/>
  <c r="T239" i="7"/>
  <c r="S239" i="7"/>
  <c r="P239" i="7"/>
  <c r="O239" i="7"/>
  <c r="T238" i="7"/>
  <c r="S238" i="7"/>
  <c r="P238" i="7"/>
  <c r="O238" i="7"/>
  <c r="T237" i="7"/>
  <c r="S237" i="7"/>
  <c r="P237" i="7"/>
  <c r="O237" i="7"/>
  <c r="T236" i="7"/>
  <c r="S236" i="7"/>
  <c r="P236" i="7"/>
  <c r="O236" i="7"/>
  <c r="T235" i="7"/>
  <c r="S235" i="7"/>
  <c r="P235" i="7"/>
  <c r="O235" i="7"/>
  <c r="T234" i="7"/>
  <c r="S234" i="7"/>
  <c r="P234" i="7"/>
  <c r="O234" i="7"/>
  <c r="T233" i="7"/>
  <c r="S233" i="7"/>
  <c r="P233" i="7"/>
  <c r="O233" i="7"/>
  <c r="T232" i="7"/>
  <c r="S232" i="7"/>
  <c r="P232" i="7"/>
  <c r="O232" i="7"/>
  <c r="T231" i="7"/>
  <c r="S231" i="7"/>
  <c r="P231" i="7"/>
  <c r="O231" i="7"/>
  <c r="T230" i="7"/>
  <c r="S230" i="7"/>
  <c r="P230" i="7"/>
  <c r="O230" i="7"/>
  <c r="T229" i="7"/>
  <c r="S229" i="7"/>
  <c r="P229" i="7"/>
  <c r="O229" i="7"/>
  <c r="T228" i="7"/>
  <c r="S228" i="7"/>
  <c r="P228" i="7"/>
  <c r="O228" i="7"/>
  <c r="T227" i="7"/>
  <c r="S227" i="7"/>
  <c r="P227" i="7"/>
  <c r="O227" i="7"/>
  <c r="T226" i="7"/>
  <c r="S226" i="7"/>
  <c r="P226" i="7"/>
  <c r="O226" i="7"/>
  <c r="T225" i="7"/>
  <c r="S225" i="7"/>
  <c r="P225" i="7"/>
  <c r="O225" i="7"/>
  <c r="T224" i="7"/>
  <c r="S224" i="7"/>
  <c r="P224" i="7"/>
  <c r="O224" i="7"/>
  <c r="T223" i="7"/>
  <c r="S223" i="7"/>
  <c r="P223" i="7"/>
  <c r="O223" i="7"/>
  <c r="T222" i="7"/>
  <c r="S222" i="7"/>
  <c r="P222" i="7"/>
  <c r="O222" i="7"/>
  <c r="T221" i="7"/>
  <c r="S221" i="7"/>
  <c r="P221" i="7"/>
  <c r="O221" i="7"/>
  <c r="T220" i="7"/>
  <c r="S220" i="7"/>
  <c r="P220" i="7"/>
  <c r="O220" i="7"/>
  <c r="T219" i="7"/>
  <c r="S219" i="7"/>
  <c r="P219" i="7"/>
  <c r="O219" i="7"/>
  <c r="T218" i="7"/>
  <c r="S218" i="7"/>
  <c r="P218" i="7"/>
  <c r="O218" i="7"/>
  <c r="T217" i="7"/>
  <c r="S217" i="7"/>
  <c r="P217" i="7"/>
  <c r="O217" i="7"/>
  <c r="T216" i="7"/>
  <c r="S216" i="7"/>
  <c r="P216" i="7"/>
  <c r="O216" i="7"/>
  <c r="T215" i="7"/>
  <c r="S215" i="7"/>
  <c r="P215" i="7"/>
  <c r="O215" i="7"/>
  <c r="T214" i="7"/>
  <c r="S214" i="7"/>
  <c r="P214" i="7"/>
  <c r="O214" i="7"/>
  <c r="T213" i="7"/>
  <c r="S213" i="7"/>
  <c r="P213" i="7"/>
  <c r="O213" i="7"/>
  <c r="T212" i="7"/>
  <c r="S212" i="7"/>
  <c r="P212" i="7"/>
  <c r="O212" i="7"/>
  <c r="T211" i="7"/>
  <c r="S211" i="7"/>
  <c r="P211" i="7"/>
  <c r="O211" i="7"/>
  <c r="T210" i="7"/>
  <c r="S210" i="7"/>
  <c r="P210" i="7"/>
  <c r="O210" i="7"/>
  <c r="T209" i="7"/>
  <c r="S209" i="7"/>
  <c r="P209" i="7"/>
  <c r="O209" i="7"/>
  <c r="T208" i="7"/>
  <c r="S208" i="7"/>
  <c r="P208" i="7"/>
  <c r="O208" i="7"/>
  <c r="T207" i="7"/>
  <c r="S207" i="7"/>
  <c r="P207" i="7"/>
  <c r="O207" i="7"/>
  <c r="T206" i="7"/>
  <c r="S206" i="7"/>
  <c r="P206" i="7"/>
  <c r="O206" i="7"/>
  <c r="T205" i="7"/>
  <c r="S205" i="7"/>
  <c r="P205" i="7"/>
  <c r="O205" i="7"/>
  <c r="T204" i="7"/>
  <c r="S204" i="7"/>
  <c r="P204" i="7"/>
  <c r="O204" i="7"/>
  <c r="T203" i="7"/>
  <c r="S203" i="7"/>
  <c r="P203" i="7"/>
  <c r="O203" i="7"/>
  <c r="T202" i="7"/>
  <c r="S202" i="7"/>
  <c r="P202" i="7"/>
  <c r="O202" i="7"/>
  <c r="T201" i="7"/>
  <c r="S201" i="7"/>
  <c r="P201" i="7"/>
  <c r="O201" i="7"/>
  <c r="T200" i="7"/>
  <c r="S200" i="7"/>
  <c r="P200" i="7"/>
  <c r="O200" i="7"/>
  <c r="T199" i="7"/>
  <c r="S199" i="7"/>
  <c r="P199" i="7"/>
  <c r="O199" i="7"/>
  <c r="T198" i="7"/>
  <c r="S198" i="7"/>
  <c r="P198" i="7"/>
  <c r="O198" i="7"/>
  <c r="T197" i="7"/>
  <c r="S197" i="7"/>
  <c r="P197" i="7"/>
  <c r="O197" i="7"/>
  <c r="T196" i="7"/>
  <c r="S196" i="7"/>
  <c r="P196" i="7"/>
  <c r="O196" i="7"/>
  <c r="T195" i="7"/>
  <c r="S195" i="7"/>
  <c r="P195" i="7"/>
  <c r="O195" i="7"/>
  <c r="T194" i="7"/>
  <c r="S194" i="7"/>
  <c r="P194" i="7"/>
  <c r="O194" i="7"/>
  <c r="T193" i="7"/>
  <c r="S193" i="7"/>
  <c r="P193" i="7"/>
  <c r="O193" i="7"/>
  <c r="T192" i="7"/>
  <c r="S192" i="7"/>
  <c r="P192" i="7"/>
  <c r="O192" i="7"/>
  <c r="T191" i="7"/>
  <c r="S191" i="7"/>
  <c r="P191" i="7"/>
  <c r="O191" i="7"/>
  <c r="T190" i="7"/>
  <c r="S190" i="7"/>
  <c r="P190" i="7"/>
  <c r="O190" i="7"/>
  <c r="T189" i="7"/>
  <c r="S189" i="7"/>
  <c r="P189" i="7"/>
  <c r="O189" i="7"/>
  <c r="T188" i="7"/>
  <c r="S188" i="7"/>
  <c r="P188" i="7"/>
  <c r="O188" i="7"/>
  <c r="T187" i="7"/>
  <c r="S187" i="7"/>
  <c r="P187" i="7"/>
  <c r="O187" i="7"/>
  <c r="T186" i="7"/>
  <c r="S186" i="7"/>
  <c r="P186" i="7"/>
  <c r="O186" i="7"/>
  <c r="T185" i="7"/>
  <c r="S185" i="7"/>
  <c r="P185" i="7"/>
  <c r="O185" i="7"/>
  <c r="T184" i="7"/>
  <c r="S184" i="7"/>
  <c r="P184" i="7"/>
  <c r="O184" i="7"/>
  <c r="T183" i="7"/>
  <c r="S183" i="7"/>
  <c r="P183" i="7"/>
  <c r="O183" i="7"/>
  <c r="T182" i="7"/>
  <c r="S182" i="7"/>
  <c r="P182" i="7"/>
  <c r="O182" i="7"/>
  <c r="T181" i="7"/>
  <c r="S181" i="7"/>
  <c r="P181" i="7"/>
  <c r="O181" i="7"/>
  <c r="T180" i="7"/>
  <c r="S180" i="7"/>
  <c r="P180" i="7"/>
  <c r="O180" i="7"/>
  <c r="T179" i="7"/>
  <c r="S179" i="7"/>
  <c r="P179" i="7"/>
  <c r="O179" i="7"/>
  <c r="T178" i="7"/>
  <c r="S178" i="7"/>
  <c r="P178" i="7"/>
  <c r="O178" i="7"/>
  <c r="T177" i="7"/>
  <c r="S177" i="7"/>
  <c r="P177" i="7"/>
  <c r="O177" i="7"/>
  <c r="T176" i="7"/>
  <c r="S176" i="7"/>
  <c r="P176" i="7"/>
  <c r="O176" i="7"/>
  <c r="T175" i="7"/>
  <c r="S175" i="7"/>
  <c r="P175" i="7"/>
  <c r="O175" i="7"/>
  <c r="T174" i="7"/>
  <c r="S174" i="7"/>
  <c r="P174" i="7"/>
  <c r="O174" i="7"/>
  <c r="T173" i="7"/>
  <c r="S173" i="7"/>
  <c r="P173" i="7"/>
  <c r="O173" i="7"/>
  <c r="T172" i="7"/>
  <c r="S172" i="7"/>
  <c r="P172" i="7"/>
  <c r="O172" i="7"/>
  <c r="T171" i="7"/>
  <c r="S171" i="7"/>
  <c r="P171" i="7"/>
  <c r="O171" i="7"/>
  <c r="T170" i="7"/>
  <c r="S170" i="7"/>
  <c r="P170" i="7"/>
  <c r="O170" i="7"/>
  <c r="T169" i="7"/>
  <c r="S169" i="7"/>
  <c r="P169" i="7"/>
  <c r="O169" i="7"/>
  <c r="T168" i="7"/>
  <c r="S168" i="7"/>
  <c r="P168" i="7"/>
  <c r="O168" i="7"/>
  <c r="T167" i="7"/>
  <c r="S167" i="7"/>
  <c r="P167" i="7"/>
  <c r="O167" i="7"/>
  <c r="T166" i="7"/>
  <c r="S166" i="7"/>
  <c r="P166" i="7"/>
  <c r="O166" i="7"/>
  <c r="T165" i="7"/>
  <c r="S165" i="7"/>
  <c r="P165" i="7"/>
  <c r="O165" i="7"/>
  <c r="T164" i="7"/>
  <c r="S164" i="7"/>
  <c r="P164" i="7"/>
  <c r="O164" i="7"/>
  <c r="T163" i="7"/>
  <c r="S163" i="7"/>
  <c r="P163" i="7"/>
  <c r="O163" i="7"/>
  <c r="T162" i="7"/>
  <c r="S162" i="7"/>
  <c r="P162" i="7"/>
  <c r="O162" i="7"/>
  <c r="T161" i="7"/>
  <c r="S161" i="7"/>
  <c r="P161" i="7"/>
  <c r="O161" i="7"/>
  <c r="T160" i="7"/>
  <c r="S160" i="7"/>
  <c r="P160" i="7"/>
  <c r="O160" i="7"/>
  <c r="T159" i="7"/>
  <c r="S159" i="7"/>
  <c r="P159" i="7"/>
  <c r="O159" i="7"/>
  <c r="T158" i="7"/>
  <c r="S158" i="7"/>
  <c r="P158" i="7"/>
  <c r="O158" i="7"/>
  <c r="T157" i="7"/>
  <c r="S157" i="7"/>
  <c r="P157" i="7"/>
  <c r="O157" i="7"/>
  <c r="T156" i="7"/>
  <c r="S156" i="7"/>
  <c r="P156" i="7"/>
  <c r="O156" i="7"/>
  <c r="T155" i="7"/>
  <c r="S155" i="7"/>
  <c r="P155" i="7"/>
  <c r="O155" i="7"/>
  <c r="T154" i="7"/>
  <c r="S154" i="7"/>
  <c r="P154" i="7"/>
  <c r="O154" i="7"/>
  <c r="T153" i="7"/>
  <c r="S153" i="7"/>
  <c r="P153" i="7"/>
  <c r="O153" i="7"/>
  <c r="T152" i="7"/>
  <c r="S152" i="7"/>
  <c r="P152" i="7"/>
  <c r="O152" i="7"/>
  <c r="T151" i="7"/>
  <c r="S151" i="7"/>
  <c r="P151" i="7"/>
  <c r="O151" i="7"/>
  <c r="T150" i="7"/>
  <c r="S150" i="7"/>
  <c r="P150" i="7"/>
  <c r="O150" i="7"/>
  <c r="T149" i="7"/>
  <c r="S149" i="7"/>
  <c r="P149" i="7"/>
  <c r="O149" i="7"/>
  <c r="T148" i="7"/>
  <c r="S148" i="7"/>
  <c r="P148" i="7"/>
  <c r="O148" i="7"/>
  <c r="T147" i="7"/>
  <c r="S147" i="7"/>
  <c r="P147" i="7"/>
  <c r="O147" i="7"/>
  <c r="T146" i="7"/>
  <c r="S146" i="7"/>
  <c r="P146" i="7"/>
  <c r="O146" i="7"/>
  <c r="T145" i="7"/>
  <c r="S145" i="7"/>
  <c r="P145" i="7"/>
  <c r="O145" i="7"/>
  <c r="T144" i="7"/>
  <c r="S144" i="7"/>
  <c r="P144" i="7"/>
  <c r="O144" i="7"/>
  <c r="T143" i="7"/>
  <c r="S143" i="7"/>
  <c r="P143" i="7"/>
  <c r="O143" i="7"/>
  <c r="T142" i="7"/>
  <c r="S142" i="7"/>
  <c r="P142" i="7"/>
  <c r="O142" i="7"/>
  <c r="T141" i="7"/>
  <c r="S141" i="7"/>
  <c r="P141" i="7"/>
  <c r="O141" i="7"/>
  <c r="T140" i="7"/>
  <c r="S140" i="7"/>
  <c r="P140" i="7"/>
  <c r="O140" i="7"/>
  <c r="T139" i="7"/>
  <c r="S139" i="7"/>
  <c r="P139" i="7"/>
  <c r="O139" i="7"/>
  <c r="T138" i="7"/>
  <c r="S138" i="7"/>
  <c r="P138" i="7"/>
  <c r="O138" i="7"/>
  <c r="T137" i="7"/>
  <c r="S137" i="7"/>
  <c r="P137" i="7"/>
  <c r="O137" i="7"/>
  <c r="T136" i="7"/>
  <c r="S136" i="7"/>
  <c r="P136" i="7"/>
  <c r="O136" i="7"/>
  <c r="T135" i="7"/>
  <c r="S135" i="7"/>
  <c r="P135" i="7"/>
  <c r="O135" i="7"/>
  <c r="T134" i="7"/>
  <c r="S134" i="7"/>
  <c r="P134" i="7"/>
  <c r="O134" i="7"/>
  <c r="T133" i="7"/>
  <c r="S133" i="7"/>
  <c r="P133" i="7"/>
  <c r="O133" i="7"/>
  <c r="T132" i="7"/>
  <c r="S132" i="7"/>
  <c r="P132" i="7"/>
  <c r="O132" i="7"/>
  <c r="T131" i="7"/>
  <c r="S131" i="7"/>
  <c r="P131" i="7"/>
  <c r="O131" i="7"/>
  <c r="T130" i="7"/>
  <c r="S130" i="7"/>
  <c r="P130" i="7"/>
  <c r="O130" i="7"/>
  <c r="T129" i="7"/>
  <c r="S129" i="7"/>
  <c r="P129" i="7"/>
  <c r="O129" i="7"/>
  <c r="T128" i="7"/>
  <c r="S128" i="7"/>
  <c r="P128" i="7"/>
  <c r="O128" i="7"/>
  <c r="T127" i="7"/>
  <c r="S127" i="7"/>
  <c r="P127" i="7"/>
  <c r="O127" i="7"/>
  <c r="T126" i="7"/>
  <c r="S126" i="7"/>
  <c r="P126" i="7"/>
  <c r="O126" i="7"/>
  <c r="T125" i="7"/>
  <c r="S125" i="7"/>
  <c r="P125" i="7"/>
  <c r="O125" i="7"/>
  <c r="T124" i="7"/>
  <c r="S124" i="7"/>
  <c r="P124" i="7"/>
  <c r="O124" i="7"/>
  <c r="T123" i="7"/>
  <c r="S123" i="7"/>
  <c r="P123" i="7"/>
  <c r="O123" i="7"/>
  <c r="T122" i="7"/>
  <c r="S122" i="7"/>
  <c r="P122" i="7"/>
  <c r="O122" i="7"/>
  <c r="T121" i="7"/>
  <c r="S121" i="7"/>
  <c r="P121" i="7"/>
  <c r="O121" i="7"/>
  <c r="T120" i="7"/>
  <c r="S120" i="7"/>
  <c r="P120" i="7"/>
  <c r="O120" i="7"/>
  <c r="T119" i="7"/>
  <c r="S119" i="7"/>
  <c r="P119" i="7"/>
  <c r="O119" i="7"/>
  <c r="T118" i="7"/>
  <c r="S118" i="7"/>
  <c r="P118" i="7"/>
  <c r="O118" i="7"/>
  <c r="T117" i="7"/>
  <c r="S117" i="7"/>
  <c r="P117" i="7"/>
  <c r="O117" i="7"/>
  <c r="T116" i="7"/>
  <c r="S116" i="7"/>
  <c r="P116" i="7"/>
  <c r="O116" i="7"/>
  <c r="T115" i="7"/>
  <c r="S115" i="7"/>
  <c r="P115" i="7"/>
  <c r="O115" i="7"/>
  <c r="T114" i="7"/>
  <c r="S114" i="7"/>
  <c r="P114" i="7"/>
  <c r="O114" i="7"/>
  <c r="T113" i="7"/>
  <c r="S113" i="7"/>
  <c r="P113" i="7"/>
  <c r="O113" i="7"/>
  <c r="T112" i="7"/>
  <c r="S112" i="7"/>
  <c r="P112" i="7"/>
  <c r="O112" i="7"/>
  <c r="T111" i="7"/>
  <c r="S111" i="7"/>
  <c r="P111" i="7"/>
  <c r="O111" i="7"/>
  <c r="T110" i="7"/>
  <c r="S110" i="7"/>
  <c r="P110" i="7"/>
  <c r="O110" i="7"/>
  <c r="T109" i="7"/>
  <c r="S109" i="7"/>
  <c r="P109" i="7"/>
  <c r="O109" i="7"/>
  <c r="T108" i="7"/>
  <c r="S108" i="7"/>
  <c r="P108" i="7"/>
  <c r="O108" i="7"/>
  <c r="T107" i="7"/>
  <c r="S107" i="7"/>
  <c r="P107" i="7"/>
  <c r="O107" i="7"/>
  <c r="T106" i="7"/>
  <c r="S106" i="7"/>
  <c r="P106" i="7"/>
  <c r="O106" i="7"/>
  <c r="T105" i="7"/>
  <c r="S105" i="7"/>
  <c r="P105" i="7"/>
  <c r="O105" i="7"/>
  <c r="T104" i="7"/>
  <c r="S104" i="7"/>
  <c r="P104" i="7"/>
  <c r="O104" i="7"/>
  <c r="T103" i="7"/>
  <c r="S103" i="7"/>
  <c r="P103" i="7"/>
  <c r="O103" i="7"/>
  <c r="T102" i="7"/>
  <c r="S102" i="7"/>
  <c r="P102" i="7"/>
  <c r="O102" i="7"/>
  <c r="T101" i="7"/>
  <c r="S101" i="7"/>
  <c r="P101" i="7"/>
  <c r="O101" i="7"/>
  <c r="T100" i="7"/>
  <c r="S100" i="7"/>
  <c r="P100" i="7"/>
  <c r="O100" i="7"/>
  <c r="T99" i="7"/>
  <c r="S99" i="7"/>
  <c r="P99" i="7"/>
  <c r="O99" i="7"/>
  <c r="T98" i="7"/>
  <c r="S98" i="7"/>
  <c r="P98" i="7"/>
  <c r="O98" i="7"/>
  <c r="T97" i="7"/>
  <c r="S97" i="7"/>
  <c r="P97" i="7"/>
  <c r="O97" i="7"/>
  <c r="T96" i="7"/>
  <c r="S96" i="7"/>
  <c r="P96" i="7"/>
  <c r="O96" i="7"/>
  <c r="T95" i="7"/>
  <c r="S95" i="7"/>
  <c r="P95" i="7"/>
  <c r="O95" i="7"/>
  <c r="T94" i="7"/>
  <c r="S94" i="7"/>
  <c r="P94" i="7"/>
  <c r="O94" i="7"/>
  <c r="T93" i="7"/>
  <c r="S93" i="7"/>
  <c r="P93" i="7"/>
  <c r="O93" i="7"/>
  <c r="T92" i="7"/>
  <c r="S92" i="7"/>
  <c r="P92" i="7"/>
  <c r="O92" i="7"/>
  <c r="T91" i="7"/>
  <c r="S91" i="7"/>
  <c r="P91" i="7"/>
  <c r="O91" i="7"/>
  <c r="T90" i="7"/>
  <c r="S90" i="7"/>
  <c r="P90" i="7"/>
  <c r="O90" i="7"/>
  <c r="T89" i="7"/>
  <c r="S89" i="7"/>
  <c r="P89" i="7"/>
  <c r="O89" i="7"/>
  <c r="T88" i="7"/>
  <c r="S88" i="7"/>
  <c r="P88" i="7"/>
  <c r="O88" i="7"/>
  <c r="T87" i="7"/>
  <c r="S87" i="7"/>
  <c r="P87" i="7"/>
  <c r="O87" i="7"/>
  <c r="T86" i="7"/>
  <c r="S86" i="7"/>
  <c r="P86" i="7"/>
  <c r="O86" i="7"/>
  <c r="T85" i="7"/>
  <c r="S85" i="7"/>
  <c r="P85" i="7"/>
  <c r="O85" i="7"/>
  <c r="T84" i="7"/>
  <c r="S84" i="7"/>
  <c r="P84" i="7"/>
  <c r="O84" i="7"/>
  <c r="T83" i="7"/>
  <c r="S83" i="7"/>
  <c r="P83" i="7"/>
  <c r="O83" i="7"/>
  <c r="T82" i="7"/>
  <c r="S82" i="7"/>
  <c r="P82" i="7"/>
  <c r="O82" i="7"/>
  <c r="T81" i="7"/>
  <c r="S81" i="7"/>
  <c r="P81" i="7"/>
  <c r="O81" i="7"/>
  <c r="T80" i="7"/>
  <c r="S80" i="7"/>
  <c r="P80" i="7"/>
  <c r="O80" i="7"/>
  <c r="T79" i="7"/>
  <c r="S79" i="7"/>
  <c r="P79" i="7"/>
  <c r="O79" i="7"/>
  <c r="T78" i="7"/>
  <c r="S78" i="7"/>
  <c r="P78" i="7"/>
  <c r="O78" i="7"/>
  <c r="T77" i="7"/>
  <c r="S77" i="7"/>
  <c r="P77" i="7"/>
  <c r="O77" i="7"/>
  <c r="T76" i="7"/>
  <c r="S76" i="7"/>
  <c r="P76" i="7"/>
  <c r="O76" i="7"/>
  <c r="T75" i="7"/>
  <c r="S75" i="7"/>
  <c r="P75" i="7"/>
  <c r="O75" i="7"/>
  <c r="T74" i="7"/>
  <c r="S74" i="7"/>
  <c r="P74" i="7"/>
  <c r="O74" i="7"/>
  <c r="T73" i="7"/>
  <c r="S73" i="7"/>
  <c r="P73" i="7"/>
  <c r="O73" i="7"/>
  <c r="T72" i="7"/>
  <c r="S72" i="7"/>
  <c r="P72" i="7"/>
  <c r="O72" i="7"/>
  <c r="T71" i="7"/>
  <c r="S71" i="7"/>
  <c r="P71" i="7"/>
  <c r="O71" i="7"/>
  <c r="T70" i="7"/>
  <c r="S70" i="7"/>
  <c r="P70" i="7"/>
  <c r="O70" i="7"/>
  <c r="T69" i="7"/>
  <c r="S69" i="7"/>
  <c r="P69" i="7"/>
  <c r="O69" i="7"/>
  <c r="T68" i="7"/>
  <c r="S68" i="7"/>
  <c r="P68" i="7"/>
  <c r="O68" i="7"/>
  <c r="T67" i="7"/>
  <c r="S67" i="7"/>
  <c r="P67" i="7"/>
  <c r="O67" i="7"/>
  <c r="T66" i="7"/>
  <c r="S66" i="7"/>
  <c r="P66" i="7"/>
  <c r="O66" i="7"/>
  <c r="T65" i="7"/>
  <c r="S65" i="7"/>
  <c r="P65" i="7"/>
  <c r="O65" i="7"/>
  <c r="T64" i="7"/>
  <c r="S64" i="7"/>
  <c r="P64" i="7"/>
  <c r="O64" i="7"/>
  <c r="T63" i="7"/>
  <c r="S63" i="7"/>
  <c r="P63" i="7"/>
  <c r="O63" i="7"/>
  <c r="T62" i="7"/>
  <c r="S62" i="7"/>
  <c r="P62" i="7"/>
  <c r="O62" i="7"/>
  <c r="T61" i="7"/>
  <c r="S61" i="7"/>
  <c r="P61" i="7"/>
  <c r="O61" i="7"/>
  <c r="T60" i="7"/>
  <c r="S60" i="7"/>
  <c r="P60" i="7"/>
  <c r="O60" i="7"/>
  <c r="T59" i="7"/>
  <c r="S59" i="7"/>
  <c r="P59" i="7"/>
  <c r="O59" i="7"/>
  <c r="T58" i="7"/>
  <c r="S58" i="7"/>
  <c r="P58" i="7"/>
  <c r="O58" i="7"/>
  <c r="T57" i="7"/>
  <c r="S57" i="7"/>
  <c r="P57" i="7"/>
  <c r="O57" i="7"/>
  <c r="T56" i="7"/>
  <c r="S56" i="7"/>
  <c r="P56" i="7"/>
  <c r="O56" i="7"/>
  <c r="T55" i="7"/>
  <c r="S55" i="7"/>
  <c r="P55" i="7"/>
  <c r="O55" i="7"/>
  <c r="T54" i="7"/>
  <c r="S54" i="7"/>
  <c r="P54" i="7"/>
  <c r="O54" i="7"/>
  <c r="T53" i="7"/>
  <c r="S53" i="7"/>
  <c r="P53" i="7"/>
  <c r="O53" i="7"/>
  <c r="T52" i="7"/>
  <c r="S52" i="7"/>
  <c r="P52" i="7"/>
  <c r="O52" i="7"/>
  <c r="T51" i="7"/>
  <c r="S51" i="7"/>
  <c r="P51" i="7"/>
  <c r="O51" i="7"/>
  <c r="T50" i="7"/>
  <c r="S50" i="7"/>
  <c r="P50" i="7"/>
  <c r="O50" i="7"/>
  <c r="T49" i="7"/>
  <c r="S49" i="7"/>
  <c r="P49" i="7"/>
  <c r="O49" i="7"/>
  <c r="T48" i="7"/>
  <c r="S48" i="7"/>
  <c r="P48" i="7"/>
  <c r="O48" i="7"/>
  <c r="T47" i="7"/>
  <c r="S47" i="7"/>
  <c r="P47" i="7"/>
  <c r="O47" i="7"/>
  <c r="T46" i="7"/>
  <c r="S46" i="7"/>
  <c r="P46" i="7"/>
  <c r="O46" i="7"/>
  <c r="T45" i="7"/>
  <c r="S45" i="7"/>
  <c r="P45" i="7"/>
  <c r="O45" i="7"/>
  <c r="T44" i="7"/>
  <c r="S44" i="7"/>
  <c r="P44" i="7"/>
  <c r="O44" i="7"/>
  <c r="T43" i="7"/>
  <c r="S43" i="7"/>
  <c r="P43" i="7"/>
  <c r="O43" i="7"/>
  <c r="T42" i="7"/>
  <c r="S42" i="7"/>
  <c r="P42" i="7"/>
  <c r="O42" i="7"/>
  <c r="T41" i="7"/>
  <c r="S41" i="7"/>
  <c r="P41" i="7"/>
  <c r="O41" i="7"/>
  <c r="T40" i="7"/>
  <c r="S40" i="7"/>
  <c r="P40" i="7"/>
  <c r="O40" i="7"/>
  <c r="T39" i="7"/>
  <c r="S39" i="7"/>
  <c r="P39" i="7"/>
  <c r="O39" i="7"/>
  <c r="T38" i="7"/>
  <c r="S38" i="7"/>
  <c r="P38" i="7"/>
  <c r="O38" i="7"/>
  <c r="T37" i="7"/>
  <c r="S37" i="7"/>
  <c r="P37" i="7"/>
  <c r="O37" i="7"/>
  <c r="T36" i="7"/>
  <c r="S36" i="7"/>
  <c r="P36" i="7"/>
  <c r="O36" i="7"/>
  <c r="T35" i="7"/>
  <c r="S35" i="7"/>
  <c r="P35" i="7"/>
  <c r="O35" i="7"/>
  <c r="T34" i="7"/>
  <c r="S34" i="7"/>
  <c r="P34" i="7"/>
  <c r="O34" i="7"/>
  <c r="T33" i="7"/>
  <c r="S33" i="7"/>
  <c r="P33" i="7"/>
  <c r="O33" i="7"/>
  <c r="T32" i="7"/>
  <c r="S32" i="7"/>
  <c r="P32" i="7"/>
  <c r="O32" i="7"/>
  <c r="T31" i="7"/>
  <c r="S31" i="7"/>
  <c r="P31" i="7"/>
  <c r="O31" i="7"/>
  <c r="T30" i="7"/>
  <c r="S30" i="7"/>
  <c r="P30" i="7"/>
  <c r="O30" i="7"/>
  <c r="T29" i="7"/>
  <c r="S29" i="7"/>
  <c r="P29" i="7"/>
  <c r="O29" i="7"/>
  <c r="T28" i="7"/>
  <c r="S28" i="7"/>
  <c r="P28" i="7"/>
  <c r="O28" i="7"/>
  <c r="T27" i="7"/>
  <c r="S27" i="7"/>
  <c r="P27" i="7"/>
  <c r="O27" i="7"/>
  <c r="T26" i="7"/>
  <c r="S26" i="7"/>
  <c r="P26" i="7"/>
  <c r="O26" i="7"/>
  <c r="T25" i="7"/>
  <c r="S25" i="7"/>
  <c r="P25" i="7"/>
  <c r="O25" i="7"/>
  <c r="T24" i="7"/>
  <c r="S24" i="7"/>
  <c r="P24" i="7"/>
  <c r="O24" i="7"/>
  <c r="T23" i="7"/>
  <c r="S23" i="7"/>
  <c r="P23" i="7"/>
  <c r="O23" i="7"/>
  <c r="T22" i="7"/>
  <c r="S22" i="7"/>
  <c r="P22" i="7"/>
  <c r="O22" i="7"/>
  <c r="T21" i="7"/>
  <c r="S21" i="7"/>
  <c r="P21" i="7"/>
  <c r="O21" i="7"/>
  <c r="T20" i="7"/>
  <c r="S20" i="7"/>
  <c r="P20" i="7"/>
  <c r="O20" i="7"/>
  <c r="T19" i="7"/>
  <c r="S19" i="7"/>
  <c r="P19" i="7"/>
  <c r="O19" i="7"/>
  <c r="T18" i="7"/>
  <c r="S18" i="7"/>
  <c r="P18" i="7"/>
  <c r="O18" i="7"/>
  <c r="T17" i="7"/>
  <c r="S17" i="7"/>
  <c r="P17" i="7"/>
  <c r="O17" i="7"/>
  <c r="T16" i="7"/>
  <c r="S16" i="7"/>
  <c r="P16" i="7"/>
  <c r="O16" i="7"/>
  <c r="T15" i="7"/>
  <c r="S15" i="7"/>
  <c r="P15" i="7"/>
  <c r="O15" i="7"/>
  <c r="T14" i="7"/>
  <c r="S14" i="7"/>
  <c r="P14" i="7"/>
  <c r="O14" i="7"/>
  <c r="T13" i="7"/>
  <c r="S13" i="7"/>
  <c r="P13" i="7"/>
  <c r="O13" i="7"/>
  <c r="T12" i="7"/>
  <c r="S12" i="7"/>
  <c r="P12" i="7"/>
  <c r="O12" i="7"/>
  <c r="T11" i="7"/>
  <c r="S11" i="7"/>
  <c r="P11" i="7"/>
  <c r="O11" i="7"/>
  <c r="T10" i="7"/>
  <c r="S10" i="7"/>
  <c r="P10" i="7"/>
  <c r="O10" i="7"/>
  <c r="T9" i="7"/>
  <c r="S9" i="7"/>
  <c r="P9" i="7"/>
  <c r="O9" i="7"/>
  <c r="T8" i="7"/>
  <c r="S8" i="7"/>
  <c r="P8" i="7"/>
  <c r="O8" i="7"/>
  <c r="T7" i="7"/>
  <c r="S7" i="7"/>
  <c r="P7" i="7"/>
  <c r="O7" i="7"/>
  <c r="T6" i="7"/>
  <c r="S6" i="7"/>
  <c r="P6" i="7"/>
  <c r="O6" i="7"/>
  <c r="T5" i="7"/>
  <c r="S5" i="7"/>
  <c r="P5" i="7"/>
  <c r="O5" i="7"/>
  <c r="T4" i="7"/>
  <c r="S4" i="7"/>
  <c r="P4" i="7"/>
  <c r="O4" i="7"/>
  <c r="T3" i="7"/>
  <c r="S3" i="7"/>
  <c r="P3" i="7"/>
  <c r="O3" i="7"/>
  <c r="T2" i="7"/>
  <c r="S2" i="7"/>
  <c r="P2" i="7"/>
  <c r="O2" i="7"/>
  <c r="E2" i="2"/>
  <c r="H2" i="2" s="1"/>
  <c r="C5" i="2"/>
  <c r="G5" i="2" s="1"/>
  <c r="B11" i="2"/>
  <c r="B10" i="2"/>
  <c r="E10" i="2" s="1"/>
  <c r="B9" i="2"/>
  <c r="E9" i="2" s="1"/>
  <c r="H9" i="2" s="1"/>
  <c r="B8" i="2"/>
  <c r="E8" i="2" s="1"/>
  <c r="H8" i="2" s="1"/>
  <c r="B7" i="2"/>
  <c r="B6" i="2"/>
  <c r="E6" i="2" s="1"/>
  <c r="B5" i="2"/>
  <c r="E5" i="2" s="1"/>
  <c r="H5" i="2" s="1"/>
  <c r="B3" i="2"/>
  <c r="B4" i="2"/>
  <c r="E4" i="2" s="1"/>
  <c r="H4" i="2" s="1"/>
  <c r="B2" i="2"/>
  <c r="B13" i="2" s="1"/>
  <c r="C2" i="2"/>
  <c r="C13" i="2" s="1"/>
  <c r="C12" i="2"/>
  <c r="B12" i="2"/>
  <c r="E12" i="2" s="1"/>
  <c r="H12" i="2" s="1"/>
  <c r="C11" i="2"/>
  <c r="C10" i="2"/>
  <c r="C9" i="2"/>
  <c r="G9" i="2" s="1"/>
  <c r="C8" i="2"/>
  <c r="G8" i="2" s="1"/>
  <c r="C7" i="2"/>
  <c r="C6" i="2"/>
  <c r="C4" i="2"/>
  <c r="C3" i="2"/>
  <c r="T1067" i="3"/>
  <c r="S1067" i="3"/>
  <c r="P1067" i="3"/>
  <c r="O1067" i="3"/>
  <c r="T1066" i="3"/>
  <c r="S1066" i="3"/>
  <c r="P1066" i="3"/>
  <c r="O1066" i="3"/>
  <c r="T1065" i="3"/>
  <c r="S1065" i="3"/>
  <c r="P1065" i="3"/>
  <c r="O1065" i="3"/>
  <c r="T1064" i="3"/>
  <c r="S1064" i="3"/>
  <c r="P1064" i="3"/>
  <c r="O1064" i="3"/>
  <c r="T1063" i="3"/>
  <c r="S1063" i="3"/>
  <c r="P1063" i="3"/>
  <c r="O1063" i="3"/>
  <c r="T1062" i="3"/>
  <c r="S1062" i="3"/>
  <c r="P1062" i="3"/>
  <c r="O1062" i="3"/>
  <c r="T1061" i="3"/>
  <c r="S1061" i="3"/>
  <c r="P1061" i="3"/>
  <c r="O1061" i="3"/>
  <c r="T1060" i="3"/>
  <c r="S1060" i="3"/>
  <c r="P1060" i="3"/>
  <c r="O1060" i="3"/>
  <c r="T1059" i="3"/>
  <c r="S1059" i="3"/>
  <c r="P1059" i="3"/>
  <c r="O1059" i="3"/>
  <c r="T1058" i="3"/>
  <c r="S1058" i="3"/>
  <c r="P1058" i="3"/>
  <c r="O1058" i="3"/>
  <c r="T1057" i="3"/>
  <c r="S1057" i="3"/>
  <c r="P1057" i="3"/>
  <c r="O1057" i="3"/>
  <c r="T1056" i="3"/>
  <c r="S1056" i="3"/>
  <c r="P1056" i="3"/>
  <c r="O1056" i="3"/>
  <c r="T1055" i="3"/>
  <c r="S1055" i="3"/>
  <c r="P1055" i="3"/>
  <c r="O1055" i="3"/>
  <c r="T1054" i="3"/>
  <c r="S1054" i="3"/>
  <c r="P1054" i="3"/>
  <c r="O1054" i="3"/>
  <c r="T1053" i="3"/>
  <c r="S1053" i="3"/>
  <c r="P1053" i="3"/>
  <c r="O1053" i="3"/>
  <c r="T1052" i="3"/>
  <c r="S1052" i="3"/>
  <c r="P1052" i="3"/>
  <c r="O1052" i="3"/>
  <c r="T1051" i="3"/>
  <c r="S1051" i="3"/>
  <c r="P1051" i="3"/>
  <c r="O1051" i="3"/>
  <c r="T1050" i="3"/>
  <c r="S1050" i="3"/>
  <c r="P1050" i="3"/>
  <c r="O1050" i="3"/>
  <c r="T1049" i="3"/>
  <c r="S1049" i="3"/>
  <c r="P1049" i="3"/>
  <c r="O1049" i="3"/>
  <c r="T1048" i="3"/>
  <c r="S1048" i="3"/>
  <c r="P1048" i="3"/>
  <c r="O1048" i="3"/>
  <c r="T1047" i="3"/>
  <c r="S1047" i="3"/>
  <c r="P1047" i="3"/>
  <c r="O1047" i="3"/>
  <c r="T1046" i="3"/>
  <c r="S1046" i="3"/>
  <c r="P1046" i="3"/>
  <c r="O1046" i="3"/>
  <c r="T1045" i="3"/>
  <c r="S1045" i="3"/>
  <c r="P1045" i="3"/>
  <c r="O1045" i="3"/>
  <c r="T1044" i="3"/>
  <c r="S1044" i="3"/>
  <c r="P1044" i="3"/>
  <c r="O1044" i="3"/>
  <c r="T1043" i="3"/>
  <c r="S1043" i="3"/>
  <c r="P1043" i="3"/>
  <c r="O1043" i="3"/>
  <c r="T1042" i="3"/>
  <c r="S1042" i="3"/>
  <c r="P1042" i="3"/>
  <c r="O1042" i="3"/>
  <c r="T1041" i="3"/>
  <c r="S1041" i="3"/>
  <c r="P1041" i="3"/>
  <c r="O1041" i="3"/>
  <c r="T1040" i="3"/>
  <c r="S1040" i="3"/>
  <c r="P1040" i="3"/>
  <c r="O1040" i="3"/>
  <c r="T1039" i="3"/>
  <c r="S1039" i="3"/>
  <c r="P1039" i="3"/>
  <c r="O1039" i="3"/>
  <c r="T1038" i="3"/>
  <c r="S1038" i="3"/>
  <c r="P1038" i="3"/>
  <c r="O1038" i="3"/>
  <c r="T1037" i="3"/>
  <c r="S1037" i="3"/>
  <c r="P1037" i="3"/>
  <c r="O1037" i="3"/>
  <c r="T1036" i="3"/>
  <c r="S1036" i="3"/>
  <c r="P1036" i="3"/>
  <c r="O1036" i="3"/>
  <c r="T1035" i="3"/>
  <c r="S1035" i="3"/>
  <c r="P1035" i="3"/>
  <c r="O1035" i="3"/>
  <c r="T1034" i="3"/>
  <c r="S1034" i="3"/>
  <c r="P1034" i="3"/>
  <c r="O1034" i="3"/>
  <c r="T1033" i="3"/>
  <c r="S1033" i="3"/>
  <c r="P1033" i="3"/>
  <c r="O1033" i="3"/>
  <c r="T1032" i="3"/>
  <c r="S1032" i="3"/>
  <c r="P1032" i="3"/>
  <c r="O1032" i="3"/>
  <c r="T1031" i="3"/>
  <c r="S1031" i="3"/>
  <c r="P1031" i="3"/>
  <c r="O1031" i="3"/>
  <c r="T1030" i="3"/>
  <c r="S1030" i="3"/>
  <c r="P1030" i="3"/>
  <c r="O1030" i="3"/>
  <c r="T1029" i="3"/>
  <c r="S1029" i="3"/>
  <c r="P1029" i="3"/>
  <c r="O1029" i="3"/>
  <c r="T1028" i="3"/>
  <c r="S1028" i="3"/>
  <c r="P1028" i="3"/>
  <c r="O1028" i="3"/>
  <c r="T1027" i="3"/>
  <c r="S1027" i="3"/>
  <c r="P1027" i="3"/>
  <c r="O1027" i="3"/>
  <c r="T1026" i="3"/>
  <c r="S1026" i="3"/>
  <c r="P1026" i="3"/>
  <c r="O1026" i="3"/>
  <c r="T1025" i="3"/>
  <c r="S1025" i="3"/>
  <c r="P1025" i="3"/>
  <c r="O1025" i="3"/>
  <c r="T1024" i="3"/>
  <c r="S1024" i="3"/>
  <c r="P1024" i="3"/>
  <c r="O1024" i="3"/>
  <c r="T1023" i="3"/>
  <c r="S1023" i="3"/>
  <c r="P1023" i="3"/>
  <c r="O1023" i="3"/>
  <c r="T1022" i="3"/>
  <c r="S1022" i="3"/>
  <c r="P1022" i="3"/>
  <c r="O1022" i="3"/>
  <c r="T1021" i="3"/>
  <c r="S1021" i="3"/>
  <c r="P1021" i="3"/>
  <c r="O1021" i="3"/>
  <c r="T1020" i="3"/>
  <c r="S1020" i="3"/>
  <c r="P1020" i="3"/>
  <c r="O1020" i="3"/>
  <c r="T1019" i="3"/>
  <c r="S1019" i="3"/>
  <c r="P1019" i="3"/>
  <c r="O1019" i="3"/>
  <c r="T1018" i="3"/>
  <c r="S1018" i="3"/>
  <c r="P1018" i="3"/>
  <c r="O1018" i="3"/>
  <c r="T1017" i="3"/>
  <c r="S1017" i="3"/>
  <c r="P1017" i="3"/>
  <c r="O1017" i="3"/>
  <c r="T1016" i="3"/>
  <c r="S1016" i="3"/>
  <c r="P1016" i="3"/>
  <c r="O1016" i="3"/>
  <c r="T1015" i="3"/>
  <c r="S1015" i="3"/>
  <c r="P1015" i="3"/>
  <c r="O1015" i="3"/>
  <c r="T1014" i="3"/>
  <c r="S1014" i="3"/>
  <c r="P1014" i="3"/>
  <c r="O1014" i="3"/>
  <c r="T1013" i="3"/>
  <c r="S1013" i="3"/>
  <c r="P1013" i="3"/>
  <c r="O1013" i="3"/>
  <c r="T1012" i="3"/>
  <c r="S1012" i="3"/>
  <c r="P1012" i="3"/>
  <c r="O1012" i="3"/>
  <c r="T1011" i="3"/>
  <c r="S1011" i="3"/>
  <c r="P1011" i="3"/>
  <c r="O1011" i="3"/>
  <c r="T1010" i="3"/>
  <c r="S1010" i="3"/>
  <c r="P1010" i="3"/>
  <c r="O1010" i="3"/>
  <c r="T1009" i="3"/>
  <c r="S1009" i="3"/>
  <c r="P1009" i="3"/>
  <c r="O1009" i="3"/>
  <c r="T1008" i="3"/>
  <c r="S1008" i="3"/>
  <c r="P1008" i="3"/>
  <c r="O1008" i="3"/>
  <c r="T1007" i="3"/>
  <c r="S1007" i="3"/>
  <c r="P1007" i="3"/>
  <c r="O1007" i="3"/>
  <c r="T1006" i="3"/>
  <c r="S1006" i="3"/>
  <c r="P1006" i="3"/>
  <c r="O1006" i="3"/>
  <c r="T1005" i="3"/>
  <c r="S1005" i="3"/>
  <c r="P1005" i="3"/>
  <c r="O1005" i="3"/>
  <c r="T1004" i="3"/>
  <c r="S1004" i="3"/>
  <c r="P1004" i="3"/>
  <c r="O1004" i="3"/>
  <c r="T1003" i="3"/>
  <c r="S1003" i="3"/>
  <c r="P1003" i="3"/>
  <c r="O1003" i="3"/>
  <c r="T1002" i="3"/>
  <c r="S1002" i="3"/>
  <c r="P1002" i="3"/>
  <c r="O1002" i="3"/>
  <c r="T1001" i="3"/>
  <c r="S1001" i="3"/>
  <c r="P1001" i="3"/>
  <c r="O1001" i="3"/>
  <c r="T1000" i="3"/>
  <c r="S1000" i="3"/>
  <c r="P1000" i="3"/>
  <c r="O1000" i="3"/>
  <c r="T999" i="3"/>
  <c r="S999" i="3"/>
  <c r="P999" i="3"/>
  <c r="O999" i="3"/>
  <c r="T998" i="3"/>
  <c r="S998" i="3"/>
  <c r="P998" i="3"/>
  <c r="O998" i="3"/>
  <c r="T997" i="3"/>
  <c r="S997" i="3"/>
  <c r="P997" i="3"/>
  <c r="O997" i="3"/>
  <c r="T996" i="3"/>
  <c r="S996" i="3"/>
  <c r="P996" i="3"/>
  <c r="O996" i="3"/>
  <c r="T995" i="3"/>
  <c r="S995" i="3"/>
  <c r="P995" i="3"/>
  <c r="O995" i="3"/>
  <c r="T994" i="3"/>
  <c r="S994" i="3"/>
  <c r="P994" i="3"/>
  <c r="O994" i="3"/>
  <c r="T993" i="3"/>
  <c r="S993" i="3"/>
  <c r="P993" i="3"/>
  <c r="O993" i="3"/>
  <c r="T992" i="3"/>
  <c r="S992" i="3"/>
  <c r="P992" i="3"/>
  <c r="O992" i="3"/>
  <c r="T991" i="3"/>
  <c r="S991" i="3"/>
  <c r="P991" i="3"/>
  <c r="O991" i="3"/>
  <c r="T990" i="3"/>
  <c r="S990" i="3"/>
  <c r="P990" i="3"/>
  <c r="O990" i="3"/>
  <c r="T989" i="3"/>
  <c r="S989" i="3"/>
  <c r="P989" i="3"/>
  <c r="O989" i="3"/>
  <c r="T988" i="3"/>
  <c r="S988" i="3"/>
  <c r="P988" i="3"/>
  <c r="O988" i="3"/>
  <c r="T987" i="3"/>
  <c r="S987" i="3"/>
  <c r="P987" i="3"/>
  <c r="O987" i="3"/>
  <c r="T986" i="3"/>
  <c r="S986" i="3"/>
  <c r="P986" i="3"/>
  <c r="O986" i="3"/>
  <c r="T985" i="3"/>
  <c r="S985" i="3"/>
  <c r="P985" i="3"/>
  <c r="O985" i="3"/>
  <c r="T984" i="3"/>
  <c r="S984" i="3"/>
  <c r="P984" i="3"/>
  <c r="O984" i="3"/>
  <c r="T983" i="3"/>
  <c r="S983" i="3"/>
  <c r="P983" i="3"/>
  <c r="O983" i="3"/>
  <c r="T982" i="3"/>
  <c r="S982" i="3"/>
  <c r="P982" i="3"/>
  <c r="O982" i="3"/>
  <c r="T981" i="3"/>
  <c r="S981" i="3"/>
  <c r="P981" i="3"/>
  <c r="O981" i="3"/>
  <c r="T980" i="3"/>
  <c r="S980" i="3"/>
  <c r="P980" i="3"/>
  <c r="O980" i="3"/>
  <c r="T979" i="3"/>
  <c r="S979" i="3"/>
  <c r="P979" i="3"/>
  <c r="O979" i="3"/>
  <c r="T978" i="3"/>
  <c r="S978" i="3"/>
  <c r="P978" i="3"/>
  <c r="O978" i="3"/>
  <c r="T977" i="3"/>
  <c r="S977" i="3"/>
  <c r="P977" i="3"/>
  <c r="O977" i="3"/>
  <c r="T976" i="3"/>
  <c r="S976" i="3"/>
  <c r="P976" i="3"/>
  <c r="O976" i="3"/>
  <c r="T975" i="3"/>
  <c r="S975" i="3"/>
  <c r="P975" i="3"/>
  <c r="O975" i="3"/>
  <c r="T974" i="3"/>
  <c r="S974" i="3"/>
  <c r="P974" i="3"/>
  <c r="O974" i="3"/>
  <c r="T973" i="3"/>
  <c r="S973" i="3"/>
  <c r="P973" i="3"/>
  <c r="O973" i="3"/>
  <c r="T972" i="3"/>
  <c r="S972" i="3"/>
  <c r="P972" i="3"/>
  <c r="O972" i="3"/>
  <c r="T971" i="3"/>
  <c r="S971" i="3"/>
  <c r="P971" i="3"/>
  <c r="O971" i="3"/>
  <c r="T970" i="3"/>
  <c r="S970" i="3"/>
  <c r="P970" i="3"/>
  <c r="O970" i="3"/>
  <c r="T969" i="3"/>
  <c r="S969" i="3"/>
  <c r="P969" i="3"/>
  <c r="O969" i="3"/>
  <c r="T968" i="3"/>
  <c r="S968" i="3"/>
  <c r="P968" i="3"/>
  <c r="O968" i="3"/>
  <c r="T967" i="3"/>
  <c r="S967" i="3"/>
  <c r="P967" i="3"/>
  <c r="O967" i="3"/>
  <c r="T966" i="3"/>
  <c r="S966" i="3"/>
  <c r="P966" i="3"/>
  <c r="O966" i="3"/>
  <c r="T965" i="3"/>
  <c r="S965" i="3"/>
  <c r="P965" i="3"/>
  <c r="O965" i="3"/>
  <c r="T964" i="3"/>
  <c r="S964" i="3"/>
  <c r="P964" i="3"/>
  <c r="O964" i="3"/>
  <c r="T963" i="3"/>
  <c r="S963" i="3"/>
  <c r="P963" i="3"/>
  <c r="O963" i="3"/>
  <c r="T962" i="3"/>
  <c r="S962" i="3"/>
  <c r="P962" i="3"/>
  <c r="O962" i="3"/>
  <c r="T961" i="3"/>
  <c r="S961" i="3"/>
  <c r="P961" i="3"/>
  <c r="O961" i="3"/>
  <c r="T960" i="3"/>
  <c r="S960" i="3"/>
  <c r="P960" i="3"/>
  <c r="O960" i="3"/>
  <c r="T959" i="3"/>
  <c r="S959" i="3"/>
  <c r="P959" i="3"/>
  <c r="O959" i="3"/>
  <c r="T958" i="3"/>
  <c r="S958" i="3"/>
  <c r="P958" i="3"/>
  <c r="O958" i="3"/>
  <c r="T957" i="3"/>
  <c r="S957" i="3"/>
  <c r="P957" i="3"/>
  <c r="O957" i="3"/>
  <c r="T956" i="3"/>
  <c r="S956" i="3"/>
  <c r="P956" i="3"/>
  <c r="O956" i="3"/>
  <c r="T955" i="3"/>
  <c r="S955" i="3"/>
  <c r="P955" i="3"/>
  <c r="O955" i="3"/>
  <c r="T954" i="3"/>
  <c r="S954" i="3"/>
  <c r="P954" i="3"/>
  <c r="O954" i="3"/>
  <c r="T953" i="3"/>
  <c r="S953" i="3"/>
  <c r="P953" i="3"/>
  <c r="O953" i="3"/>
  <c r="T952" i="3"/>
  <c r="S952" i="3"/>
  <c r="P952" i="3"/>
  <c r="O952" i="3"/>
  <c r="T951" i="3"/>
  <c r="S951" i="3"/>
  <c r="P951" i="3"/>
  <c r="O951" i="3"/>
  <c r="T950" i="3"/>
  <c r="S950" i="3"/>
  <c r="P950" i="3"/>
  <c r="O950" i="3"/>
  <c r="T949" i="3"/>
  <c r="S949" i="3"/>
  <c r="P949" i="3"/>
  <c r="O949" i="3"/>
  <c r="T948" i="3"/>
  <c r="S948" i="3"/>
  <c r="P948" i="3"/>
  <c r="O948" i="3"/>
  <c r="T947" i="3"/>
  <c r="S947" i="3"/>
  <c r="P947" i="3"/>
  <c r="O947" i="3"/>
  <c r="T946" i="3"/>
  <c r="S946" i="3"/>
  <c r="P946" i="3"/>
  <c r="O946" i="3"/>
  <c r="T945" i="3"/>
  <c r="S945" i="3"/>
  <c r="P945" i="3"/>
  <c r="O945" i="3"/>
  <c r="T944" i="3"/>
  <c r="S944" i="3"/>
  <c r="P944" i="3"/>
  <c r="O944" i="3"/>
  <c r="T943" i="3"/>
  <c r="S943" i="3"/>
  <c r="P943" i="3"/>
  <c r="O943" i="3"/>
  <c r="T942" i="3"/>
  <c r="S942" i="3"/>
  <c r="P942" i="3"/>
  <c r="O942" i="3"/>
  <c r="T941" i="3"/>
  <c r="S941" i="3"/>
  <c r="P941" i="3"/>
  <c r="O941" i="3"/>
  <c r="T940" i="3"/>
  <c r="S940" i="3"/>
  <c r="P940" i="3"/>
  <c r="O940" i="3"/>
  <c r="T939" i="3"/>
  <c r="S939" i="3"/>
  <c r="P939" i="3"/>
  <c r="O939" i="3"/>
  <c r="T938" i="3"/>
  <c r="S938" i="3"/>
  <c r="P938" i="3"/>
  <c r="O938" i="3"/>
  <c r="T937" i="3"/>
  <c r="S937" i="3"/>
  <c r="P937" i="3"/>
  <c r="O937" i="3"/>
  <c r="T936" i="3"/>
  <c r="S936" i="3"/>
  <c r="P936" i="3"/>
  <c r="O936" i="3"/>
  <c r="T935" i="3"/>
  <c r="S935" i="3"/>
  <c r="P935" i="3"/>
  <c r="O935" i="3"/>
  <c r="T934" i="3"/>
  <c r="S934" i="3"/>
  <c r="P934" i="3"/>
  <c r="O934" i="3"/>
  <c r="T933" i="3"/>
  <c r="S933" i="3"/>
  <c r="P933" i="3"/>
  <c r="O933" i="3"/>
  <c r="T932" i="3"/>
  <c r="S932" i="3"/>
  <c r="P932" i="3"/>
  <c r="O932" i="3"/>
  <c r="T931" i="3"/>
  <c r="S931" i="3"/>
  <c r="P931" i="3"/>
  <c r="O931" i="3"/>
  <c r="T930" i="3"/>
  <c r="S930" i="3"/>
  <c r="P930" i="3"/>
  <c r="O930" i="3"/>
  <c r="T929" i="3"/>
  <c r="S929" i="3"/>
  <c r="P929" i="3"/>
  <c r="O929" i="3"/>
  <c r="T928" i="3"/>
  <c r="S928" i="3"/>
  <c r="P928" i="3"/>
  <c r="O928" i="3"/>
  <c r="T927" i="3"/>
  <c r="S927" i="3"/>
  <c r="P927" i="3"/>
  <c r="O927" i="3"/>
  <c r="T926" i="3"/>
  <c r="S926" i="3"/>
  <c r="P926" i="3"/>
  <c r="O926" i="3"/>
  <c r="T925" i="3"/>
  <c r="S925" i="3"/>
  <c r="P925" i="3"/>
  <c r="O925" i="3"/>
  <c r="T924" i="3"/>
  <c r="S924" i="3"/>
  <c r="P924" i="3"/>
  <c r="O924" i="3"/>
  <c r="T923" i="3"/>
  <c r="S923" i="3"/>
  <c r="P923" i="3"/>
  <c r="O923" i="3"/>
  <c r="T922" i="3"/>
  <c r="S922" i="3"/>
  <c r="P922" i="3"/>
  <c r="O922" i="3"/>
  <c r="T921" i="3"/>
  <c r="S921" i="3"/>
  <c r="P921" i="3"/>
  <c r="O921" i="3"/>
  <c r="T920" i="3"/>
  <c r="S920" i="3"/>
  <c r="P920" i="3"/>
  <c r="O920" i="3"/>
  <c r="T919" i="3"/>
  <c r="S919" i="3"/>
  <c r="P919" i="3"/>
  <c r="O919" i="3"/>
  <c r="T918" i="3"/>
  <c r="S918" i="3"/>
  <c r="P918" i="3"/>
  <c r="O918" i="3"/>
  <c r="T917" i="3"/>
  <c r="S917" i="3"/>
  <c r="P917" i="3"/>
  <c r="O917" i="3"/>
  <c r="T916" i="3"/>
  <c r="S916" i="3"/>
  <c r="P916" i="3"/>
  <c r="O916" i="3"/>
  <c r="T915" i="3"/>
  <c r="S915" i="3"/>
  <c r="P915" i="3"/>
  <c r="O915" i="3"/>
  <c r="T914" i="3"/>
  <c r="S914" i="3"/>
  <c r="P914" i="3"/>
  <c r="O914" i="3"/>
  <c r="T913" i="3"/>
  <c r="S913" i="3"/>
  <c r="P913" i="3"/>
  <c r="O913" i="3"/>
  <c r="T912" i="3"/>
  <c r="S912" i="3"/>
  <c r="P912" i="3"/>
  <c r="O912" i="3"/>
  <c r="T911" i="3"/>
  <c r="S911" i="3"/>
  <c r="P911" i="3"/>
  <c r="O911" i="3"/>
  <c r="T910" i="3"/>
  <c r="S910" i="3"/>
  <c r="P910" i="3"/>
  <c r="O910" i="3"/>
  <c r="T909" i="3"/>
  <c r="S909" i="3"/>
  <c r="P909" i="3"/>
  <c r="O909" i="3"/>
  <c r="T908" i="3"/>
  <c r="S908" i="3"/>
  <c r="P908" i="3"/>
  <c r="O908" i="3"/>
  <c r="T907" i="3"/>
  <c r="S907" i="3"/>
  <c r="P907" i="3"/>
  <c r="O907" i="3"/>
  <c r="T906" i="3"/>
  <c r="S906" i="3"/>
  <c r="P906" i="3"/>
  <c r="O906" i="3"/>
  <c r="T905" i="3"/>
  <c r="S905" i="3"/>
  <c r="P905" i="3"/>
  <c r="O905" i="3"/>
  <c r="T904" i="3"/>
  <c r="S904" i="3"/>
  <c r="P904" i="3"/>
  <c r="O904" i="3"/>
  <c r="T903" i="3"/>
  <c r="S903" i="3"/>
  <c r="P903" i="3"/>
  <c r="O903" i="3"/>
  <c r="T902" i="3"/>
  <c r="S902" i="3"/>
  <c r="P902" i="3"/>
  <c r="O902" i="3"/>
  <c r="T901" i="3"/>
  <c r="S901" i="3"/>
  <c r="P901" i="3"/>
  <c r="O901" i="3"/>
  <c r="T900" i="3"/>
  <c r="S900" i="3"/>
  <c r="P900" i="3"/>
  <c r="O900" i="3"/>
  <c r="T899" i="3"/>
  <c r="S899" i="3"/>
  <c r="P899" i="3"/>
  <c r="O899" i="3"/>
  <c r="T898" i="3"/>
  <c r="S898" i="3"/>
  <c r="P898" i="3"/>
  <c r="O898" i="3"/>
  <c r="T897" i="3"/>
  <c r="S897" i="3"/>
  <c r="P897" i="3"/>
  <c r="O897" i="3"/>
  <c r="T896" i="3"/>
  <c r="S896" i="3"/>
  <c r="P896" i="3"/>
  <c r="O896" i="3"/>
  <c r="T895" i="3"/>
  <c r="S895" i="3"/>
  <c r="P895" i="3"/>
  <c r="O895" i="3"/>
  <c r="T894" i="3"/>
  <c r="S894" i="3"/>
  <c r="P894" i="3"/>
  <c r="O894" i="3"/>
  <c r="T893" i="3"/>
  <c r="S893" i="3"/>
  <c r="P893" i="3"/>
  <c r="O893" i="3"/>
  <c r="T892" i="3"/>
  <c r="S892" i="3"/>
  <c r="P892" i="3"/>
  <c r="O892" i="3"/>
  <c r="T891" i="3"/>
  <c r="S891" i="3"/>
  <c r="P891" i="3"/>
  <c r="O891" i="3"/>
  <c r="T890" i="3"/>
  <c r="S890" i="3"/>
  <c r="P890" i="3"/>
  <c r="O890" i="3"/>
  <c r="T889" i="3"/>
  <c r="S889" i="3"/>
  <c r="P889" i="3"/>
  <c r="O889" i="3"/>
  <c r="T888" i="3"/>
  <c r="S888" i="3"/>
  <c r="P888" i="3"/>
  <c r="O888" i="3"/>
  <c r="T887" i="3"/>
  <c r="S887" i="3"/>
  <c r="P887" i="3"/>
  <c r="O887" i="3"/>
  <c r="T886" i="3"/>
  <c r="S886" i="3"/>
  <c r="P886" i="3"/>
  <c r="O886" i="3"/>
  <c r="T885" i="3"/>
  <c r="S885" i="3"/>
  <c r="P885" i="3"/>
  <c r="O885" i="3"/>
  <c r="T884" i="3"/>
  <c r="S884" i="3"/>
  <c r="P884" i="3"/>
  <c r="O884" i="3"/>
  <c r="T883" i="3"/>
  <c r="S883" i="3"/>
  <c r="P883" i="3"/>
  <c r="O883" i="3"/>
  <c r="T882" i="3"/>
  <c r="S882" i="3"/>
  <c r="P882" i="3"/>
  <c r="O882" i="3"/>
  <c r="T881" i="3"/>
  <c r="S881" i="3"/>
  <c r="P881" i="3"/>
  <c r="O881" i="3"/>
  <c r="T880" i="3"/>
  <c r="S880" i="3"/>
  <c r="P880" i="3"/>
  <c r="O880" i="3"/>
  <c r="T879" i="3"/>
  <c r="S879" i="3"/>
  <c r="P879" i="3"/>
  <c r="O879" i="3"/>
  <c r="T878" i="3"/>
  <c r="S878" i="3"/>
  <c r="P878" i="3"/>
  <c r="O878" i="3"/>
  <c r="T877" i="3"/>
  <c r="S877" i="3"/>
  <c r="P877" i="3"/>
  <c r="O877" i="3"/>
  <c r="T876" i="3"/>
  <c r="S876" i="3"/>
  <c r="P876" i="3"/>
  <c r="O876" i="3"/>
  <c r="T875" i="3"/>
  <c r="S875" i="3"/>
  <c r="P875" i="3"/>
  <c r="O875" i="3"/>
  <c r="T874" i="3"/>
  <c r="S874" i="3"/>
  <c r="P874" i="3"/>
  <c r="O874" i="3"/>
  <c r="T873" i="3"/>
  <c r="S873" i="3"/>
  <c r="P873" i="3"/>
  <c r="O873" i="3"/>
  <c r="T872" i="3"/>
  <c r="S872" i="3"/>
  <c r="P872" i="3"/>
  <c r="O872" i="3"/>
  <c r="T871" i="3"/>
  <c r="S871" i="3"/>
  <c r="P871" i="3"/>
  <c r="O871" i="3"/>
  <c r="T870" i="3"/>
  <c r="S870" i="3"/>
  <c r="P870" i="3"/>
  <c r="O870" i="3"/>
  <c r="T869" i="3"/>
  <c r="S869" i="3"/>
  <c r="P869" i="3"/>
  <c r="O869" i="3"/>
  <c r="T868" i="3"/>
  <c r="S868" i="3"/>
  <c r="P868" i="3"/>
  <c r="O868" i="3"/>
  <c r="T867" i="3"/>
  <c r="S867" i="3"/>
  <c r="P867" i="3"/>
  <c r="O867" i="3"/>
  <c r="T866" i="3"/>
  <c r="S866" i="3"/>
  <c r="P866" i="3"/>
  <c r="O866" i="3"/>
  <c r="T865" i="3"/>
  <c r="S865" i="3"/>
  <c r="P865" i="3"/>
  <c r="O865" i="3"/>
  <c r="T864" i="3"/>
  <c r="S864" i="3"/>
  <c r="P864" i="3"/>
  <c r="O864" i="3"/>
  <c r="T863" i="3"/>
  <c r="S863" i="3"/>
  <c r="P863" i="3"/>
  <c r="O863" i="3"/>
  <c r="T862" i="3"/>
  <c r="S862" i="3"/>
  <c r="P862" i="3"/>
  <c r="O862" i="3"/>
  <c r="T861" i="3"/>
  <c r="S861" i="3"/>
  <c r="P861" i="3"/>
  <c r="O861" i="3"/>
  <c r="T860" i="3"/>
  <c r="S860" i="3"/>
  <c r="P860" i="3"/>
  <c r="O860" i="3"/>
  <c r="T859" i="3"/>
  <c r="S859" i="3"/>
  <c r="P859" i="3"/>
  <c r="O859" i="3"/>
  <c r="T858" i="3"/>
  <c r="S858" i="3"/>
  <c r="P858" i="3"/>
  <c r="O858" i="3"/>
  <c r="T857" i="3"/>
  <c r="S857" i="3"/>
  <c r="P857" i="3"/>
  <c r="O857" i="3"/>
  <c r="T856" i="3"/>
  <c r="S856" i="3"/>
  <c r="P856" i="3"/>
  <c r="O856" i="3"/>
  <c r="T855" i="3"/>
  <c r="S855" i="3"/>
  <c r="P855" i="3"/>
  <c r="O855" i="3"/>
  <c r="T854" i="3"/>
  <c r="S854" i="3"/>
  <c r="P854" i="3"/>
  <c r="O854" i="3"/>
  <c r="T853" i="3"/>
  <c r="S853" i="3"/>
  <c r="P853" i="3"/>
  <c r="O853" i="3"/>
  <c r="T852" i="3"/>
  <c r="S852" i="3"/>
  <c r="P852" i="3"/>
  <c r="O852" i="3"/>
  <c r="T851" i="3"/>
  <c r="S851" i="3"/>
  <c r="P851" i="3"/>
  <c r="O851" i="3"/>
  <c r="T850" i="3"/>
  <c r="S850" i="3"/>
  <c r="P850" i="3"/>
  <c r="O850" i="3"/>
  <c r="T849" i="3"/>
  <c r="S849" i="3"/>
  <c r="P849" i="3"/>
  <c r="O849" i="3"/>
  <c r="T848" i="3"/>
  <c r="S848" i="3"/>
  <c r="P848" i="3"/>
  <c r="O848" i="3"/>
  <c r="T847" i="3"/>
  <c r="S847" i="3"/>
  <c r="P847" i="3"/>
  <c r="O847" i="3"/>
  <c r="T846" i="3"/>
  <c r="S846" i="3"/>
  <c r="P846" i="3"/>
  <c r="O846" i="3"/>
  <c r="T845" i="3"/>
  <c r="S845" i="3"/>
  <c r="P845" i="3"/>
  <c r="O845" i="3"/>
  <c r="T844" i="3"/>
  <c r="S844" i="3"/>
  <c r="P844" i="3"/>
  <c r="O844" i="3"/>
  <c r="T843" i="3"/>
  <c r="S843" i="3"/>
  <c r="P843" i="3"/>
  <c r="O843" i="3"/>
  <c r="T842" i="3"/>
  <c r="S842" i="3"/>
  <c r="P842" i="3"/>
  <c r="O842" i="3"/>
  <c r="T841" i="3"/>
  <c r="S841" i="3"/>
  <c r="P841" i="3"/>
  <c r="O841" i="3"/>
  <c r="T840" i="3"/>
  <c r="S840" i="3"/>
  <c r="P840" i="3"/>
  <c r="O840" i="3"/>
  <c r="T839" i="3"/>
  <c r="S839" i="3"/>
  <c r="P839" i="3"/>
  <c r="O839" i="3"/>
  <c r="T838" i="3"/>
  <c r="S838" i="3"/>
  <c r="P838" i="3"/>
  <c r="O838" i="3"/>
  <c r="T837" i="3"/>
  <c r="S837" i="3"/>
  <c r="P837" i="3"/>
  <c r="O837" i="3"/>
  <c r="T836" i="3"/>
  <c r="S836" i="3"/>
  <c r="P836" i="3"/>
  <c r="O836" i="3"/>
  <c r="T835" i="3"/>
  <c r="S835" i="3"/>
  <c r="P835" i="3"/>
  <c r="O835" i="3"/>
  <c r="T834" i="3"/>
  <c r="S834" i="3"/>
  <c r="P834" i="3"/>
  <c r="O834" i="3"/>
  <c r="T833" i="3"/>
  <c r="S833" i="3"/>
  <c r="P833" i="3"/>
  <c r="O833" i="3"/>
  <c r="T832" i="3"/>
  <c r="S832" i="3"/>
  <c r="P832" i="3"/>
  <c r="O832" i="3"/>
  <c r="T831" i="3"/>
  <c r="S831" i="3"/>
  <c r="P831" i="3"/>
  <c r="O831" i="3"/>
  <c r="T830" i="3"/>
  <c r="S830" i="3"/>
  <c r="P830" i="3"/>
  <c r="O830" i="3"/>
  <c r="T829" i="3"/>
  <c r="S829" i="3"/>
  <c r="P829" i="3"/>
  <c r="O829" i="3"/>
  <c r="T828" i="3"/>
  <c r="S828" i="3"/>
  <c r="P828" i="3"/>
  <c r="O828" i="3"/>
  <c r="T827" i="3"/>
  <c r="S827" i="3"/>
  <c r="P827" i="3"/>
  <c r="O827" i="3"/>
  <c r="T826" i="3"/>
  <c r="S826" i="3"/>
  <c r="P826" i="3"/>
  <c r="O826" i="3"/>
  <c r="T825" i="3"/>
  <c r="S825" i="3"/>
  <c r="P825" i="3"/>
  <c r="O825" i="3"/>
  <c r="T824" i="3"/>
  <c r="S824" i="3"/>
  <c r="P824" i="3"/>
  <c r="O824" i="3"/>
  <c r="T823" i="3"/>
  <c r="S823" i="3"/>
  <c r="P823" i="3"/>
  <c r="O823" i="3"/>
  <c r="T822" i="3"/>
  <c r="S822" i="3"/>
  <c r="P822" i="3"/>
  <c r="O822" i="3"/>
  <c r="T821" i="3"/>
  <c r="S821" i="3"/>
  <c r="P821" i="3"/>
  <c r="O821" i="3"/>
  <c r="T820" i="3"/>
  <c r="S820" i="3"/>
  <c r="P820" i="3"/>
  <c r="O820" i="3"/>
  <c r="T819" i="3"/>
  <c r="S819" i="3"/>
  <c r="P819" i="3"/>
  <c r="O819" i="3"/>
  <c r="T818" i="3"/>
  <c r="S818" i="3"/>
  <c r="P818" i="3"/>
  <c r="O818" i="3"/>
  <c r="T817" i="3"/>
  <c r="S817" i="3"/>
  <c r="P817" i="3"/>
  <c r="O817" i="3"/>
  <c r="T816" i="3"/>
  <c r="S816" i="3"/>
  <c r="P816" i="3"/>
  <c r="O816" i="3"/>
  <c r="T815" i="3"/>
  <c r="S815" i="3"/>
  <c r="P815" i="3"/>
  <c r="O815" i="3"/>
  <c r="T2" i="3"/>
  <c r="S2" i="3"/>
  <c r="P2" i="3"/>
  <c r="O2" i="3"/>
  <c r="T436" i="3"/>
  <c r="S436" i="3"/>
  <c r="P436" i="3"/>
  <c r="O436" i="3"/>
  <c r="T814" i="3"/>
  <c r="S814" i="3"/>
  <c r="P814" i="3"/>
  <c r="O814" i="3"/>
  <c r="T435" i="3"/>
  <c r="S435" i="3"/>
  <c r="P435" i="3"/>
  <c r="O435" i="3"/>
  <c r="T233" i="3"/>
  <c r="S233" i="3"/>
  <c r="P233" i="3"/>
  <c r="O233" i="3"/>
  <c r="T19" i="3"/>
  <c r="S19" i="3"/>
  <c r="P19" i="3"/>
  <c r="O19" i="3"/>
  <c r="T557" i="3"/>
  <c r="S557" i="3"/>
  <c r="P557" i="3"/>
  <c r="O557" i="3"/>
  <c r="T303" i="3"/>
  <c r="S303" i="3"/>
  <c r="P303" i="3"/>
  <c r="O303" i="3"/>
  <c r="T302" i="3"/>
  <c r="S302" i="3"/>
  <c r="P302" i="3"/>
  <c r="O302" i="3"/>
  <c r="T97" i="3"/>
  <c r="S97" i="3"/>
  <c r="P97" i="3"/>
  <c r="O97" i="3"/>
  <c r="T10" i="3"/>
  <c r="S10" i="3"/>
  <c r="P10" i="3"/>
  <c r="O10" i="3"/>
  <c r="T96" i="3"/>
  <c r="S96" i="3"/>
  <c r="P96" i="3"/>
  <c r="O96" i="3"/>
  <c r="T678" i="3"/>
  <c r="S678" i="3"/>
  <c r="P678" i="3"/>
  <c r="O678" i="3"/>
  <c r="T556" i="3"/>
  <c r="S556" i="3"/>
  <c r="P556" i="3"/>
  <c r="O556" i="3"/>
  <c r="T185" i="3"/>
  <c r="S185" i="3"/>
  <c r="P185" i="3"/>
  <c r="O185" i="3"/>
  <c r="T677" i="3"/>
  <c r="S677" i="3"/>
  <c r="P677" i="3"/>
  <c r="O677" i="3"/>
  <c r="T35" i="3"/>
  <c r="S35" i="3"/>
  <c r="P35" i="3"/>
  <c r="O35" i="3"/>
  <c r="T483" i="3"/>
  <c r="S483" i="3"/>
  <c r="P483" i="3"/>
  <c r="O483" i="3"/>
  <c r="T676" i="3"/>
  <c r="S676" i="3"/>
  <c r="P676" i="3"/>
  <c r="O676" i="3"/>
  <c r="T589" i="3"/>
  <c r="S589" i="3"/>
  <c r="P589" i="3"/>
  <c r="O589" i="3"/>
  <c r="T45" i="3"/>
  <c r="S45" i="3"/>
  <c r="P45" i="3"/>
  <c r="O45" i="3"/>
  <c r="T288" i="3"/>
  <c r="S288" i="3"/>
  <c r="P288" i="3"/>
  <c r="O288" i="3"/>
  <c r="T34" i="3"/>
  <c r="S34" i="3"/>
  <c r="P34" i="3"/>
  <c r="O34" i="3"/>
  <c r="T434" i="3"/>
  <c r="S434" i="3"/>
  <c r="P434" i="3"/>
  <c r="O434" i="3"/>
  <c r="T350" i="3"/>
  <c r="S350" i="3"/>
  <c r="P350" i="3"/>
  <c r="O350" i="3"/>
  <c r="T287" i="3"/>
  <c r="S287" i="3"/>
  <c r="P287" i="3"/>
  <c r="O287" i="3"/>
  <c r="T349" i="3"/>
  <c r="S349" i="3"/>
  <c r="P349" i="3"/>
  <c r="O349" i="3"/>
  <c r="T439" i="3"/>
  <c r="S439" i="3"/>
  <c r="P439" i="3"/>
  <c r="O439" i="3"/>
  <c r="T433" i="3"/>
  <c r="S433" i="3"/>
  <c r="P433" i="3"/>
  <c r="O433" i="3"/>
  <c r="T33" i="3"/>
  <c r="S33" i="3"/>
  <c r="P33" i="3"/>
  <c r="O33" i="3"/>
  <c r="T348" i="3"/>
  <c r="S348" i="3"/>
  <c r="P348" i="3"/>
  <c r="O348" i="3"/>
  <c r="T432" i="3"/>
  <c r="S432" i="3"/>
  <c r="P432" i="3"/>
  <c r="O432" i="3"/>
  <c r="T286" i="3"/>
  <c r="S286" i="3"/>
  <c r="P286" i="3"/>
  <c r="O286" i="3"/>
  <c r="T781" i="3"/>
  <c r="S781" i="3"/>
  <c r="P781" i="3"/>
  <c r="O781" i="3"/>
  <c r="T780" i="3"/>
  <c r="S780" i="3"/>
  <c r="P780" i="3"/>
  <c r="O780" i="3"/>
  <c r="T779" i="3"/>
  <c r="S779" i="3"/>
  <c r="P779" i="3"/>
  <c r="O779" i="3"/>
  <c r="T778" i="3"/>
  <c r="S778" i="3"/>
  <c r="P778" i="3"/>
  <c r="O778" i="3"/>
  <c r="T777" i="3"/>
  <c r="S777" i="3"/>
  <c r="P777" i="3"/>
  <c r="O777" i="3"/>
  <c r="T776" i="3"/>
  <c r="S776" i="3"/>
  <c r="P776" i="3"/>
  <c r="O776" i="3"/>
  <c r="T775" i="3"/>
  <c r="S775" i="3"/>
  <c r="P775" i="3"/>
  <c r="O775" i="3"/>
  <c r="T774" i="3"/>
  <c r="S774" i="3"/>
  <c r="P774" i="3"/>
  <c r="O774" i="3"/>
  <c r="T773" i="3"/>
  <c r="S773" i="3"/>
  <c r="P773" i="3"/>
  <c r="O773" i="3"/>
  <c r="T772" i="3"/>
  <c r="S772" i="3"/>
  <c r="P772" i="3"/>
  <c r="O772" i="3"/>
  <c r="T771" i="3"/>
  <c r="S771" i="3"/>
  <c r="P771" i="3"/>
  <c r="O771" i="3"/>
  <c r="T770" i="3"/>
  <c r="S770" i="3"/>
  <c r="P770" i="3"/>
  <c r="O770" i="3"/>
  <c r="T769" i="3"/>
  <c r="S769" i="3"/>
  <c r="P769" i="3"/>
  <c r="O76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763" i="3"/>
  <c r="S763" i="3"/>
  <c r="P763" i="3"/>
  <c r="O763" i="3"/>
  <c r="T762" i="3"/>
  <c r="S762" i="3"/>
  <c r="P762" i="3"/>
  <c r="O762" i="3"/>
  <c r="T431" i="3"/>
  <c r="S431" i="3"/>
  <c r="P431" i="3"/>
  <c r="O431" i="3"/>
  <c r="T236" i="3"/>
  <c r="S236" i="3"/>
  <c r="P236" i="3"/>
  <c r="O236" i="3"/>
  <c r="T44" i="3"/>
  <c r="S44" i="3"/>
  <c r="P44" i="3"/>
  <c r="O44" i="3"/>
  <c r="T619" i="3"/>
  <c r="S619" i="3"/>
  <c r="P619" i="3"/>
  <c r="O619" i="3"/>
  <c r="T627" i="3"/>
  <c r="S627" i="3"/>
  <c r="P627" i="3"/>
  <c r="O627" i="3"/>
  <c r="T347" i="3"/>
  <c r="S347" i="3"/>
  <c r="P347" i="3"/>
  <c r="O347" i="3"/>
  <c r="T675" i="3"/>
  <c r="S675" i="3"/>
  <c r="P675" i="3"/>
  <c r="O675" i="3"/>
  <c r="T566" i="3"/>
  <c r="S566" i="3"/>
  <c r="P566" i="3"/>
  <c r="O566" i="3"/>
  <c r="T18" i="3"/>
  <c r="S18" i="3"/>
  <c r="P18" i="3"/>
  <c r="O18" i="3"/>
  <c r="T95" i="3"/>
  <c r="S95" i="3"/>
  <c r="P95" i="3"/>
  <c r="O95" i="3"/>
  <c r="T616" i="3"/>
  <c r="S616" i="3"/>
  <c r="P616" i="3"/>
  <c r="O616" i="3"/>
  <c r="T232" i="3"/>
  <c r="S232" i="3"/>
  <c r="P232" i="3"/>
  <c r="O232" i="3"/>
  <c r="T588" i="3"/>
  <c r="S588" i="3"/>
  <c r="P588" i="3"/>
  <c r="O588" i="3"/>
  <c r="T751" i="3"/>
  <c r="S751" i="3"/>
  <c r="P751" i="3"/>
  <c r="O751" i="3"/>
  <c r="T430" i="3"/>
  <c r="S430" i="3"/>
  <c r="P430" i="3"/>
  <c r="O430" i="3"/>
  <c r="T705" i="3"/>
  <c r="S705" i="3"/>
  <c r="P705" i="3"/>
  <c r="O705" i="3"/>
  <c r="T94" i="3"/>
  <c r="S94" i="3"/>
  <c r="P94" i="3"/>
  <c r="O94" i="3"/>
  <c r="T307" i="3"/>
  <c r="S307" i="3"/>
  <c r="P307" i="3"/>
  <c r="O307" i="3"/>
  <c r="T285" i="3"/>
  <c r="S285" i="3"/>
  <c r="P285" i="3"/>
  <c r="O285" i="3"/>
  <c r="T196" i="3"/>
  <c r="S196" i="3"/>
  <c r="P196" i="3"/>
  <c r="O196" i="3"/>
  <c r="T284" i="3"/>
  <c r="S284" i="3"/>
  <c r="P284" i="3"/>
  <c r="O284" i="3"/>
  <c r="T346" i="3"/>
  <c r="S346" i="3"/>
  <c r="P346" i="3"/>
  <c r="O346" i="3"/>
  <c r="T494" i="3"/>
  <c r="S494" i="3"/>
  <c r="P494" i="3"/>
  <c r="O494" i="3"/>
  <c r="T43" i="3"/>
  <c r="S43" i="3"/>
  <c r="P43" i="3"/>
  <c r="O43" i="3"/>
  <c r="T290" i="3"/>
  <c r="S290" i="3"/>
  <c r="P290" i="3"/>
  <c r="O290" i="3"/>
  <c r="T555" i="3"/>
  <c r="S555" i="3"/>
  <c r="P555" i="3"/>
  <c r="O555" i="3"/>
  <c r="T345" i="3"/>
  <c r="S345" i="3"/>
  <c r="P345" i="3"/>
  <c r="O345" i="3"/>
  <c r="T93" i="3"/>
  <c r="S93" i="3"/>
  <c r="P93" i="3"/>
  <c r="O93" i="3"/>
  <c r="T482" i="3"/>
  <c r="S482" i="3"/>
  <c r="P482" i="3"/>
  <c r="O482" i="3"/>
  <c r="T674" i="3"/>
  <c r="S674" i="3"/>
  <c r="P674" i="3"/>
  <c r="O674" i="3"/>
  <c r="T429" i="3"/>
  <c r="S429" i="3"/>
  <c r="P429" i="3"/>
  <c r="O429" i="3"/>
  <c r="T428" i="3"/>
  <c r="S428" i="3"/>
  <c r="P428" i="3"/>
  <c r="O428" i="3"/>
  <c r="T615" i="3"/>
  <c r="S615" i="3"/>
  <c r="P615" i="3"/>
  <c r="O615" i="3"/>
  <c r="T587" i="3"/>
  <c r="S587" i="3"/>
  <c r="P587" i="3"/>
  <c r="O587" i="3"/>
  <c r="T47" i="3"/>
  <c r="S47" i="3"/>
  <c r="P47" i="3"/>
  <c r="O47" i="3"/>
  <c r="T283" i="3"/>
  <c r="S283" i="3"/>
  <c r="P283" i="3"/>
  <c r="O283" i="3"/>
  <c r="T812" i="3"/>
  <c r="S812" i="3"/>
  <c r="P812" i="3"/>
  <c r="O812" i="3"/>
  <c r="T344" i="3"/>
  <c r="S344" i="3"/>
  <c r="P344" i="3"/>
  <c r="O344" i="3"/>
  <c r="T554" i="3"/>
  <c r="S554" i="3"/>
  <c r="P554" i="3"/>
  <c r="O554" i="3"/>
  <c r="T553" i="3"/>
  <c r="S553" i="3"/>
  <c r="P553" i="3"/>
  <c r="O553" i="3"/>
  <c r="T673" i="3"/>
  <c r="S673" i="3"/>
  <c r="P673" i="3"/>
  <c r="O673" i="3"/>
  <c r="T52" i="3"/>
  <c r="S52" i="3"/>
  <c r="P52" i="3"/>
  <c r="O52" i="3"/>
  <c r="T672" i="3"/>
  <c r="S672" i="3"/>
  <c r="P672" i="3"/>
  <c r="O672" i="3"/>
  <c r="T221" i="3"/>
  <c r="S221" i="3"/>
  <c r="P221" i="3"/>
  <c r="O221" i="3"/>
  <c r="T586" i="3"/>
  <c r="S586" i="3"/>
  <c r="P586" i="3"/>
  <c r="O586" i="3"/>
  <c r="T552" i="3"/>
  <c r="S552" i="3"/>
  <c r="P552" i="3"/>
  <c r="O552" i="3"/>
  <c r="T282" i="3"/>
  <c r="S282" i="3"/>
  <c r="P282" i="3"/>
  <c r="O282" i="3"/>
  <c r="T551" i="3"/>
  <c r="S551" i="3"/>
  <c r="P551" i="3"/>
  <c r="O551" i="3"/>
  <c r="T427" i="3"/>
  <c r="S427" i="3"/>
  <c r="P427" i="3"/>
  <c r="O427" i="3"/>
  <c r="T426" i="3"/>
  <c r="S426" i="3"/>
  <c r="P426" i="3"/>
  <c r="O426" i="3"/>
  <c r="T758" i="3"/>
  <c r="S758" i="3"/>
  <c r="P758" i="3"/>
  <c r="O758" i="3"/>
  <c r="T231" i="3"/>
  <c r="S231" i="3"/>
  <c r="P231" i="3"/>
  <c r="O231" i="3"/>
  <c r="T5" i="3"/>
  <c r="S5" i="3"/>
  <c r="P5" i="3"/>
  <c r="O5" i="3"/>
  <c r="T626" i="3"/>
  <c r="S626" i="3"/>
  <c r="P626" i="3"/>
  <c r="O626" i="3"/>
  <c r="T614" i="3"/>
  <c r="S614" i="3"/>
  <c r="P614" i="3"/>
  <c r="O614" i="3"/>
  <c r="T550" i="3"/>
  <c r="S550" i="3"/>
  <c r="P550" i="3"/>
  <c r="O550" i="3"/>
  <c r="T585" i="3"/>
  <c r="S585" i="3"/>
  <c r="P585" i="3"/>
  <c r="O585" i="3"/>
  <c r="T20" i="3"/>
  <c r="S20" i="3"/>
  <c r="P20" i="3"/>
  <c r="O20" i="3"/>
  <c r="T281" i="3"/>
  <c r="S281" i="3"/>
  <c r="P281" i="3"/>
  <c r="O281" i="3"/>
  <c r="T280" i="3"/>
  <c r="S280" i="3"/>
  <c r="P280" i="3"/>
  <c r="O280" i="3"/>
  <c r="T549" i="3"/>
  <c r="S549" i="3"/>
  <c r="P549" i="3"/>
  <c r="O549" i="3"/>
  <c r="T301" i="3"/>
  <c r="S301" i="3"/>
  <c r="P301" i="3"/>
  <c r="O301" i="3"/>
  <c r="T186" i="3"/>
  <c r="S186" i="3"/>
  <c r="P186" i="3"/>
  <c r="O186" i="3"/>
  <c r="T230" i="3"/>
  <c r="S230" i="3"/>
  <c r="P230" i="3"/>
  <c r="O230" i="3"/>
  <c r="T21" i="3"/>
  <c r="S21" i="3"/>
  <c r="P21" i="3"/>
  <c r="O21" i="3"/>
  <c r="T716" i="3"/>
  <c r="S716" i="3"/>
  <c r="P716" i="3"/>
  <c r="O716" i="3"/>
  <c r="T548" i="3"/>
  <c r="S548" i="3"/>
  <c r="P548" i="3"/>
  <c r="O548" i="3"/>
  <c r="T32" i="3"/>
  <c r="S32" i="3"/>
  <c r="P32" i="3"/>
  <c r="O32" i="3"/>
  <c r="T547" i="3"/>
  <c r="S547" i="3"/>
  <c r="P547" i="3"/>
  <c r="O547" i="3"/>
  <c r="T343" i="3"/>
  <c r="S343" i="3"/>
  <c r="P343" i="3"/>
  <c r="O343" i="3"/>
  <c r="T425" i="3"/>
  <c r="S425" i="3"/>
  <c r="P425" i="3"/>
  <c r="O425" i="3"/>
  <c r="T671" i="3"/>
  <c r="S671" i="3"/>
  <c r="P671" i="3"/>
  <c r="O671" i="3"/>
  <c r="T670" i="3"/>
  <c r="S670" i="3"/>
  <c r="P670" i="3"/>
  <c r="O670" i="3"/>
  <c r="T342" i="3"/>
  <c r="S342" i="3"/>
  <c r="P342" i="3"/>
  <c r="O342" i="3"/>
  <c r="T424" i="3"/>
  <c r="S424" i="3"/>
  <c r="P424" i="3"/>
  <c r="O424" i="3"/>
  <c r="T42" i="3"/>
  <c r="S42" i="3"/>
  <c r="P42" i="3"/>
  <c r="O42" i="3"/>
  <c r="T92" i="3"/>
  <c r="S92" i="3"/>
  <c r="P92" i="3"/>
  <c r="O92" i="3"/>
  <c r="T91" i="3"/>
  <c r="S91" i="3"/>
  <c r="P91" i="3"/>
  <c r="O91" i="3"/>
  <c r="T201" i="3"/>
  <c r="S201" i="3"/>
  <c r="P201" i="3"/>
  <c r="O201" i="3"/>
  <c r="T811" i="3"/>
  <c r="S811" i="3"/>
  <c r="P811" i="3"/>
  <c r="O811" i="3"/>
  <c r="T423" i="3"/>
  <c r="S423" i="3"/>
  <c r="P423" i="3"/>
  <c r="O423" i="3"/>
  <c r="T613" i="3"/>
  <c r="S613" i="3"/>
  <c r="P613" i="3"/>
  <c r="O613" i="3"/>
  <c r="T546" i="3"/>
  <c r="S546" i="3"/>
  <c r="P546" i="3"/>
  <c r="O546" i="3"/>
  <c r="T545" i="3"/>
  <c r="S545" i="3"/>
  <c r="P545" i="3"/>
  <c r="O545" i="3"/>
  <c r="T481" i="3"/>
  <c r="S481" i="3"/>
  <c r="P481" i="3"/>
  <c r="O481" i="3"/>
  <c r="T279" i="3"/>
  <c r="S279" i="3"/>
  <c r="P279" i="3"/>
  <c r="O279" i="3"/>
  <c r="T544" i="3"/>
  <c r="S544" i="3"/>
  <c r="P544" i="3"/>
  <c r="O544" i="3"/>
  <c r="T752" i="3"/>
  <c r="S752" i="3"/>
  <c r="P752" i="3"/>
  <c r="O752" i="3"/>
  <c r="T278" i="3"/>
  <c r="S278" i="3"/>
  <c r="P278" i="3"/>
  <c r="O278" i="3"/>
  <c r="T422" i="3"/>
  <c r="S422" i="3"/>
  <c r="P422" i="3"/>
  <c r="O422" i="3"/>
  <c r="T197" i="3"/>
  <c r="S197" i="3"/>
  <c r="P197" i="3"/>
  <c r="O197" i="3"/>
  <c r="T480" i="3"/>
  <c r="S480" i="3"/>
  <c r="P480" i="3"/>
  <c r="O480" i="3"/>
  <c r="T479" i="3"/>
  <c r="S479" i="3"/>
  <c r="P479" i="3"/>
  <c r="O479" i="3"/>
  <c r="T478" i="3"/>
  <c r="S478" i="3"/>
  <c r="P478" i="3"/>
  <c r="O478" i="3"/>
  <c r="T306" i="3"/>
  <c r="S306" i="3"/>
  <c r="P306" i="3"/>
  <c r="O306" i="3"/>
  <c r="T669" i="3"/>
  <c r="S669" i="3"/>
  <c r="P669" i="3"/>
  <c r="O669" i="3"/>
  <c r="T477" i="3"/>
  <c r="S477" i="3"/>
  <c r="P477" i="3"/>
  <c r="O477" i="3"/>
  <c r="T277" i="3"/>
  <c r="S277" i="3"/>
  <c r="P277" i="3"/>
  <c r="O277" i="3"/>
  <c r="T368" i="3"/>
  <c r="S368" i="3"/>
  <c r="P368" i="3"/>
  <c r="O368" i="3"/>
  <c r="T229" i="3"/>
  <c r="S229" i="3"/>
  <c r="P229" i="3"/>
  <c r="O229" i="3"/>
  <c r="T100" i="3"/>
  <c r="S100" i="3"/>
  <c r="P100" i="3"/>
  <c r="O100" i="3"/>
  <c r="T543" i="3"/>
  <c r="S543" i="3"/>
  <c r="P543" i="3"/>
  <c r="O543" i="3"/>
  <c r="T31" i="3"/>
  <c r="S31" i="3"/>
  <c r="P31" i="3"/>
  <c r="O31" i="3"/>
  <c r="T542" i="3"/>
  <c r="S542" i="3"/>
  <c r="P542" i="3"/>
  <c r="O542" i="3"/>
  <c r="T341" i="3"/>
  <c r="S341" i="3"/>
  <c r="P341" i="3"/>
  <c r="O341" i="3"/>
  <c r="T612" i="3"/>
  <c r="S612" i="3"/>
  <c r="P612" i="3"/>
  <c r="O612" i="3"/>
  <c r="T421" i="3"/>
  <c r="S421" i="3"/>
  <c r="P421" i="3"/>
  <c r="O421" i="3"/>
  <c r="T3" i="3"/>
  <c r="S3" i="3"/>
  <c r="P3" i="3"/>
  <c r="O3" i="3"/>
  <c r="T90" i="3"/>
  <c r="S90" i="3"/>
  <c r="P90" i="3"/>
  <c r="O90" i="3"/>
  <c r="T276" i="3"/>
  <c r="S276" i="3"/>
  <c r="P276" i="3"/>
  <c r="O276" i="3"/>
  <c r="T476" i="3"/>
  <c r="S476" i="3"/>
  <c r="P476" i="3"/>
  <c r="O476" i="3"/>
  <c r="T292" i="3"/>
  <c r="S292" i="3"/>
  <c r="P292" i="3"/>
  <c r="O292" i="3"/>
  <c r="T485" i="3"/>
  <c r="S485" i="3"/>
  <c r="P485" i="3"/>
  <c r="O485" i="3"/>
  <c r="T353" i="3"/>
  <c r="S353" i="3"/>
  <c r="P353" i="3"/>
  <c r="O353" i="3"/>
  <c r="T541" i="3"/>
  <c r="S541" i="3"/>
  <c r="P541" i="3"/>
  <c r="O541" i="3"/>
  <c r="T420" i="3"/>
  <c r="S420" i="3"/>
  <c r="P420" i="3"/>
  <c r="O420" i="3"/>
  <c r="T195" i="3"/>
  <c r="S195" i="3"/>
  <c r="P195" i="3"/>
  <c r="O195" i="3"/>
  <c r="T668" i="3"/>
  <c r="S668" i="3"/>
  <c r="P668" i="3"/>
  <c r="O668" i="3"/>
  <c r="T611" i="3"/>
  <c r="S611" i="3"/>
  <c r="P611" i="3"/>
  <c r="O611" i="3"/>
  <c r="T17" i="3"/>
  <c r="S17" i="3"/>
  <c r="P17" i="3"/>
  <c r="O17" i="3"/>
  <c r="T89" i="3"/>
  <c r="S89" i="3"/>
  <c r="P89" i="3"/>
  <c r="O89" i="3"/>
  <c r="T704" i="3"/>
  <c r="S704" i="3"/>
  <c r="P704" i="3"/>
  <c r="O704" i="3"/>
  <c r="T569" i="3"/>
  <c r="S569" i="3"/>
  <c r="P569" i="3"/>
  <c r="O569" i="3"/>
  <c r="T540" i="3"/>
  <c r="S540" i="3"/>
  <c r="P540" i="3"/>
  <c r="O540" i="3"/>
  <c r="T539" i="3"/>
  <c r="S539" i="3"/>
  <c r="P539" i="3"/>
  <c r="O539" i="3"/>
  <c r="T275" i="3"/>
  <c r="S275" i="3"/>
  <c r="P275" i="3"/>
  <c r="O275" i="3"/>
  <c r="T340" i="3"/>
  <c r="S340" i="3"/>
  <c r="P340" i="3"/>
  <c r="O340" i="3"/>
  <c r="T239" i="3"/>
  <c r="S239" i="3"/>
  <c r="P239" i="3"/>
  <c r="O239" i="3"/>
  <c r="T88" i="3"/>
  <c r="S88" i="3"/>
  <c r="P88" i="3"/>
  <c r="O88" i="3"/>
  <c r="T339" i="3"/>
  <c r="S339" i="3"/>
  <c r="P339" i="3"/>
  <c r="O339" i="3"/>
  <c r="T184" i="3"/>
  <c r="S184" i="3"/>
  <c r="P184" i="3"/>
  <c r="O184" i="3"/>
  <c r="T9" i="3"/>
  <c r="S9" i="3"/>
  <c r="P9" i="3"/>
  <c r="O9" i="3"/>
  <c r="T750" i="3"/>
  <c r="S750" i="3"/>
  <c r="P750" i="3"/>
  <c r="O750" i="3"/>
  <c r="T686" i="3"/>
  <c r="S686" i="3"/>
  <c r="P686" i="3"/>
  <c r="O686" i="3"/>
  <c r="T538" i="3"/>
  <c r="S538" i="3"/>
  <c r="P538" i="3"/>
  <c r="O538" i="3"/>
  <c r="T87" i="3"/>
  <c r="S87" i="3"/>
  <c r="P87" i="3"/>
  <c r="O87" i="3"/>
  <c r="T338" i="3"/>
  <c r="S338" i="3"/>
  <c r="P338" i="3"/>
  <c r="O338" i="3"/>
  <c r="T419" i="3"/>
  <c r="S419" i="3"/>
  <c r="P419" i="3"/>
  <c r="O419" i="3"/>
  <c r="T667" i="3"/>
  <c r="S667" i="3"/>
  <c r="P667" i="3"/>
  <c r="O667" i="3"/>
  <c r="T274" i="3"/>
  <c r="S274" i="3"/>
  <c r="P274" i="3"/>
  <c r="O274" i="3"/>
  <c r="T273" i="3"/>
  <c r="S273" i="3"/>
  <c r="P273" i="3"/>
  <c r="O273" i="3"/>
  <c r="T418" i="3"/>
  <c r="S418" i="3"/>
  <c r="P418" i="3"/>
  <c r="O418" i="3"/>
  <c r="T238" i="3"/>
  <c r="S238" i="3"/>
  <c r="P238" i="3"/>
  <c r="O238" i="3"/>
  <c r="T272" i="3"/>
  <c r="S272" i="3"/>
  <c r="P272" i="3"/>
  <c r="O272" i="3"/>
  <c r="T86" i="3"/>
  <c r="S86" i="3"/>
  <c r="P86" i="3"/>
  <c r="O86" i="3"/>
  <c r="T46" i="3"/>
  <c r="S46" i="3"/>
  <c r="P46" i="3"/>
  <c r="O46" i="3"/>
  <c r="T475" i="3"/>
  <c r="S475" i="3"/>
  <c r="P475" i="3"/>
  <c r="O475" i="3"/>
  <c r="T561" i="3"/>
  <c r="S561" i="3"/>
  <c r="P561" i="3"/>
  <c r="O561" i="3"/>
  <c r="T271" i="3"/>
  <c r="S271" i="3"/>
  <c r="P271" i="3"/>
  <c r="O271" i="3"/>
  <c r="T51" i="3"/>
  <c r="S51" i="3"/>
  <c r="P51" i="3"/>
  <c r="O51" i="3"/>
  <c r="T813" i="3"/>
  <c r="S813" i="3"/>
  <c r="P813" i="3"/>
  <c r="O813" i="3"/>
  <c r="T441" i="3"/>
  <c r="S441" i="3"/>
  <c r="P441" i="3"/>
  <c r="O441" i="3"/>
  <c r="T443" i="3"/>
  <c r="S443" i="3"/>
  <c r="P443" i="3"/>
  <c r="O443" i="3"/>
  <c r="T666" i="3"/>
  <c r="S666" i="3"/>
  <c r="P666" i="3"/>
  <c r="O666" i="3"/>
  <c r="T684" i="3"/>
  <c r="S684" i="3"/>
  <c r="P684" i="3"/>
  <c r="O684" i="3"/>
  <c r="T222" i="3"/>
  <c r="S222" i="3"/>
  <c r="P222" i="3"/>
  <c r="O222" i="3"/>
  <c r="T337" i="3"/>
  <c r="S337" i="3"/>
  <c r="P337" i="3"/>
  <c r="O337" i="3"/>
  <c r="T474" i="3"/>
  <c r="S474" i="3"/>
  <c r="P474" i="3"/>
  <c r="O474" i="3"/>
  <c r="T270" i="3"/>
  <c r="S270" i="3"/>
  <c r="P270" i="3"/>
  <c r="O270" i="3"/>
  <c r="T438" i="3"/>
  <c r="S438" i="3"/>
  <c r="P438" i="3"/>
  <c r="O438" i="3"/>
  <c r="T810" i="3"/>
  <c r="S810" i="3"/>
  <c r="P810" i="3"/>
  <c r="O810" i="3"/>
  <c r="T291" i="3"/>
  <c r="S291" i="3"/>
  <c r="P291" i="3"/>
  <c r="O291" i="3"/>
  <c r="T30" i="3"/>
  <c r="S30" i="3"/>
  <c r="P30" i="3"/>
  <c r="O30" i="3"/>
  <c r="T473" i="3"/>
  <c r="S473" i="3"/>
  <c r="P473" i="3"/>
  <c r="O473" i="3"/>
  <c r="T336" i="3"/>
  <c r="S336" i="3"/>
  <c r="P336" i="3"/>
  <c r="O336" i="3"/>
  <c r="T683" i="3"/>
  <c r="S683" i="3"/>
  <c r="P683" i="3"/>
  <c r="O683" i="3"/>
  <c r="T300" i="3"/>
  <c r="S300" i="3"/>
  <c r="P300" i="3"/>
  <c r="O300" i="3"/>
  <c r="T41" i="3"/>
  <c r="S41" i="3"/>
  <c r="P41" i="3"/>
  <c r="O41" i="3"/>
  <c r="T183" i="3"/>
  <c r="S183" i="3"/>
  <c r="P183" i="3"/>
  <c r="O183" i="3"/>
  <c r="T417" i="3"/>
  <c r="S417" i="3"/>
  <c r="P417" i="3"/>
  <c r="O417" i="3"/>
  <c r="T189" i="3"/>
  <c r="S189" i="3"/>
  <c r="P189" i="3"/>
  <c r="O189" i="3"/>
  <c r="T13" i="3"/>
  <c r="S13" i="3"/>
  <c r="P13" i="3"/>
  <c r="O13" i="3"/>
  <c r="T416" i="3"/>
  <c r="S416" i="3"/>
  <c r="P416" i="3"/>
  <c r="O416" i="3"/>
  <c r="T665" i="3"/>
  <c r="S665" i="3"/>
  <c r="P665" i="3"/>
  <c r="O665" i="3"/>
  <c r="T85" i="3"/>
  <c r="S85" i="3"/>
  <c r="P85" i="3"/>
  <c r="O85" i="3"/>
  <c r="T240" i="3"/>
  <c r="S240" i="3"/>
  <c r="P240" i="3"/>
  <c r="O240" i="3"/>
  <c r="T269" i="3"/>
  <c r="S269" i="3"/>
  <c r="P269" i="3"/>
  <c r="O269" i="3"/>
  <c r="T489" i="3"/>
  <c r="S489" i="3"/>
  <c r="P489" i="3"/>
  <c r="O489" i="3"/>
  <c r="T84" i="3"/>
  <c r="S84" i="3"/>
  <c r="P84" i="3"/>
  <c r="O84" i="3"/>
  <c r="T356" i="3"/>
  <c r="S356" i="3"/>
  <c r="P356" i="3"/>
  <c r="O356" i="3"/>
  <c r="T697" i="3"/>
  <c r="S697" i="3"/>
  <c r="P697" i="3"/>
  <c r="O697" i="3"/>
  <c r="T565" i="3"/>
  <c r="S565" i="3"/>
  <c r="P565" i="3"/>
  <c r="O565" i="3"/>
  <c r="T83" i="3"/>
  <c r="S83" i="3"/>
  <c r="P83" i="3"/>
  <c r="O83" i="3"/>
  <c r="T749" i="3"/>
  <c r="S749" i="3"/>
  <c r="P749" i="3"/>
  <c r="O749" i="3"/>
  <c r="T610" i="3"/>
  <c r="S610" i="3"/>
  <c r="P610" i="3"/>
  <c r="O610" i="3"/>
  <c r="T308" i="3"/>
  <c r="S308" i="3"/>
  <c r="P308" i="3"/>
  <c r="O308" i="3"/>
  <c r="T50" i="3"/>
  <c r="S50" i="3"/>
  <c r="P50" i="3"/>
  <c r="O50" i="3"/>
  <c r="T415" i="3"/>
  <c r="S415" i="3"/>
  <c r="P415" i="3"/>
  <c r="O415" i="3"/>
  <c r="T414" i="3"/>
  <c r="S414" i="3"/>
  <c r="P414" i="3"/>
  <c r="O414" i="3"/>
  <c r="T335" i="3"/>
  <c r="S335" i="3"/>
  <c r="P335" i="3"/>
  <c r="O335" i="3"/>
  <c r="T609" i="3"/>
  <c r="S609" i="3"/>
  <c r="P609" i="3"/>
  <c r="O609" i="3"/>
  <c r="T472" i="3"/>
  <c r="S472" i="3"/>
  <c r="P472" i="3"/>
  <c r="O472" i="3"/>
  <c r="T537" i="3"/>
  <c r="S537" i="3"/>
  <c r="P537" i="3"/>
  <c r="O537" i="3"/>
  <c r="T82" i="3"/>
  <c r="S82" i="3"/>
  <c r="P82" i="3"/>
  <c r="O82" i="3"/>
  <c r="T493" i="3"/>
  <c r="S493" i="3"/>
  <c r="P493" i="3"/>
  <c r="O493" i="3"/>
  <c r="T268" i="3"/>
  <c r="S268" i="3"/>
  <c r="P268" i="3"/>
  <c r="O268" i="3"/>
  <c r="T334" i="3"/>
  <c r="S334" i="3"/>
  <c r="P334" i="3"/>
  <c r="O334" i="3"/>
  <c r="T237" i="3"/>
  <c r="S237" i="3"/>
  <c r="P237" i="3"/>
  <c r="O237" i="3"/>
  <c r="T536" i="3"/>
  <c r="S536" i="3"/>
  <c r="P536" i="3"/>
  <c r="O536" i="3"/>
  <c r="T8" i="3"/>
  <c r="S8" i="3"/>
  <c r="P8" i="3"/>
  <c r="O8" i="3"/>
  <c r="T748" i="3"/>
  <c r="S748" i="3"/>
  <c r="P748" i="3"/>
  <c r="O748" i="3"/>
  <c r="T535" i="3"/>
  <c r="S535" i="3"/>
  <c r="P535" i="3"/>
  <c r="O535" i="3"/>
  <c r="T471" i="3"/>
  <c r="S471" i="3"/>
  <c r="P471" i="3"/>
  <c r="O471" i="3"/>
  <c r="T267" i="3"/>
  <c r="S267" i="3"/>
  <c r="P267" i="3"/>
  <c r="O267" i="3"/>
  <c r="T470" i="3"/>
  <c r="S470" i="3"/>
  <c r="P470" i="3"/>
  <c r="O470" i="3"/>
  <c r="T608" i="3"/>
  <c r="S608" i="3"/>
  <c r="P608" i="3"/>
  <c r="O608" i="3"/>
  <c r="T333" i="3"/>
  <c r="S333" i="3"/>
  <c r="P333" i="3"/>
  <c r="O333" i="3"/>
  <c r="T266" i="3"/>
  <c r="S266" i="3"/>
  <c r="P266" i="3"/>
  <c r="O266" i="3"/>
  <c r="T413" i="3"/>
  <c r="S413" i="3"/>
  <c r="P413" i="3"/>
  <c r="O413" i="3"/>
  <c r="T355" i="3"/>
  <c r="S355" i="3"/>
  <c r="P355" i="3"/>
  <c r="O355" i="3"/>
  <c r="T351" i="3"/>
  <c r="S351" i="3"/>
  <c r="P351" i="3"/>
  <c r="O351" i="3"/>
  <c r="T534" i="3"/>
  <c r="S534" i="3"/>
  <c r="P534" i="3"/>
  <c r="O534" i="3"/>
  <c r="T664" i="3"/>
  <c r="S664" i="3"/>
  <c r="P664" i="3"/>
  <c r="O664" i="3"/>
  <c r="T55" i="3"/>
  <c r="S55" i="3"/>
  <c r="P55" i="3"/>
  <c r="O55" i="3"/>
  <c r="T332" i="3"/>
  <c r="S332" i="3"/>
  <c r="P332" i="3"/>
  <c r="O332" i="3"/>
  <c r="T591" i="3"/>
  <c r="S591" i="3"/>
  <c r="P591" i="3"/>
  <c r="O591" i="3"/>
  <c r="T81" i="3"/>
  <c r="S81" i="3"/>
  <c r="P81" i="3"/>
  <c r="O81" i="3"/>
  <c r="T265" i="3"/>
  <c r="S265" i="3"/>
  <c r="P265" i="3"/>
  <c r="O265" i="3"/>
  <c r="T663" i="3"/>
  <c r="S663" i="3"/>
  <c r="P663" i="3"/>
  <c r="O663" i="3"/>
  <c r="T533" i="3"/>
  <c r="S533" i="3"/>
  <c r="P533" i="3"/>
  <c r="O533" i="3"/>
  <c r="T412" i="3"/>
  <c r="S412" i="3"/>
  <c r="P412" i="3"/>
  <c r="O412" i="3"/>
  <c r="T532" i="3"/>
  <c r="S532" i="3"/>
  <c r="P532" i="3"/>
  <c r="O532" i="3"/>
  <c r="T354" i="3"/>
  <c r="S354" i="3"/>
  <c r="P354" i="3"/>
  <c r="O354" i="3"/>
  <c r="T469" i="3"/>
  <c r="S469" i="3"/>
  <c r="P469" i="3"/>
  <c r="O469" i="3"/>
  <c r="T568" i="3"/>
  <c r="S568" i="3"/>
  <c r="P568" i="3"/>
  <c r="O568" i="3"/>
  <c r="T531" i="3"/>
  <c r="S531" i="3"/>
  <c r="P531" i="3"/>
  <c r="O531" i="3"/>
  <c r="T747" i="3"/>
  <c r="S747" i="3"/>
  <c r="P747" i="3"/>
  <c r="O747" i="3"/>
  <c r="T331" i="3"/>
  <c r="S331" i="3"/>
  <c r="P331" i="3"/>
  <c r="O331" i="3"/>
  <c r="T330" i="3"/>
  <c r="S330" i="3"/>
  <c r="P330" i="3"/>
  <c r="O330" i="3"/>
  <c r="T411" i="3"/>
  <c r="S411" i="3"/>
  <c r="P411" i="3"/>
  <c r="O411" i="3"/>
  <c r="T366" i="3"/>
  <c r="S366" i="3"/>
  <c r="P366" i="3"/>
  <c r="O366" i="3"/>
  <c r="T40" i="3"/>
  <c r="S40" i="3"/>
  <c r="P40" i="3"/>
  <c r="O40" i="3"/>
  <c r="T39" i="3"/>
  <c r="S39" i="3"/>
  <c r="P39" i="3"/>
  <c r="O39" i="3"/>
  <c r="T410" i="3"/>
  <c r="S410" i="3"/>
  <c r="P410" i="3"/>
  <c r="O410" i="3"/>
  <c r="T628" i="3"/>
  <c r="S628" i="3"/>
  <c r="P628" i="3"/>
  <c r="O628" i="3"/>
  <c r="T409" i="3"/>
  <c r="S409" i="3"/>
  <c r="P409" i="3"/>
  <c r="O409" i="3"/>
  <c r="T80" i="3"/>
  <c r="S80" i="3"/>
  <c r="P80" i="3"/>
  <c r="O80" i="3"/>
  <c r="T29" i="3"/>
  <c r="S29" i="3"/>
  <c r="P29" i="3"/>
  <c r="O29" i="3"/>
  <c r="T492" i="3"/>
  <c r="S492" i="3"/>
  <c r="P492" i="3"/>
  <c r="O492" i="3"/>
  <c r="T746" i="3"/>
  <c r="S746" i="3"/>
  <c r="P746" i="3"/>
  <c r="O746" i="3"/>
  <c r="T530" i="3"/>
  <c r="S530" i="3"/>
  <c r="P530" i="3"/>
  <c r="O530" i="3"/>
  <c r="T584" i="3"/>
  <c r="S584" i="3"/>
  <c r="P584" i="3"/>
  <c r="O584" i="3"/>
  <c r="T408" i="3"/>
  <c r="S408" i="3"/>
  <c r="P408" i="3"/>
  <c r="O408" i="3"/>
  <c r="T662" i="3"/>
  <c r="S662" i="3"/>
  <c r="P662" i="3"/>
  <c r="O662" i="3"/>
  <c r="T745" i="3"/>
  <c r="S745" i="3"/>
  <c r="P745" i="3"/>
  <c r="O745" i="3"/>
  <c r="T28" i="3"/>
  <c r="S28" i="3"/>
  <c r="P28" i="3"/>
  <c r="O28" i="3"/>
  <c r="T79" i="3"/>
  <c r="S79" i="3"/>
  <c r="P79" i="3"/>
  <c r="O79" i="3"/>
  <c r="T78" i="3"/>
  <c r="S78" i="3"/>
  <c r="P78" i="3"/>
  <c r="O78" i="3"/>
  <c r="T77" i="3"/>
  <c r="S77" i="3"/>
  <c r="P77" i="3"/>
  <c r="O77" i="3"/>
  <c r="T241" i="3"/>
  <c r="S241" i="3"/>
  <c r="P241" i="3"/>
  <c r="O241" i="3"/>
  <c r="T407" i="3"/>
  <c r="S407" i="3"/>
  <c r="P407" i="3"/>
  <c r="O407" i="3"/>
  <c r="T529" i="3"/>
  <c r="S529" i="3"/>
  <c r="P529" i="3"/>
  <c r="O529" i="3"/>
  <c r="T744" i="3"/>
  <c r="S744" i="3"/>
  <c r="P744" i="3"/>
  <c r="O744" i="3"/>
  <c r="T194" i="3"/>
  <c r="S194" i="3"/>
  <c r="P194" i="3"/>
  <c r="O194" i="3"/>
  <c r="T38" i="3"/>
  <c r="S38" i="3"/>
  <c r="P38" i="3"/>
  <c r="O38" i="3"/>
  <c r="T264" i="3"/>
  <c r="S264" i="3"/>
  <c r="P264" i="3"/>
  <c r="O264" i="3"/>
  <c r="T188" i="3"/>
  <c r="S188" i="3"/>
  <c r="P188" i="3"/>
  <c r="O188" i="3"/>
  <c r="T76" i="3"/>
  <c r="S76" i="3"/>
  <c r="P76" i="3"/>
  <c r="O76" i="3"/>
  <c r="T228" i="3"/>
  <c r="S228" i="3"/>
  <c r="P228" i="3"/>
  <c r="O228" i="3"/>
  <c r="T437" i="3"/>
  <c r="S437" i="3"/>
  <c r="P437" i="3"/>
  <c r="O437" i="3"/>
  <c r="T263" i="3"/>
  <c r="S263" i="3"/>
  <c r="P263" i="3"/>
  <c r="O263" i="3"/>
  <c r="T262" i="3"/>
  <c r="S262" i="3"/>
  <c r="P262" i="3"/>
  <c r="O262" i="3"/>
  <c r="T406" i="3"/>
  <c r="S406" i="3"/>
  <c r="P406" i="3"/>
  <c r="O406" i="3"/>
  <c r="T37" i="3"/>
  <c r="S37" i="3"/>
  <c r="P37" i="3"/>
  <c r="O37" i="3"/>
  <c r="T261" i="3"/>
  <c r="S261" i="3"/>
  <c r="P261" i="3"/>
  <c r="O261" i="3"/>
  <c r="T27" i="3"/>
  <c r="S27" i="3"/>
  <c r="P27" i="3"/>
  <c r="O27" i="3"/>
  <c r="T468" i="3"/>
  <c r="S468" i="3"/>
  <c r="P468" i="3"/>
  <c r="O468" i="3"/>
  <c r="T661" i="3"/>
  <c r="S661" i="3"/>
  <c r="P661" i="3"/>
  <c r="O661" i="3"/>
  <c r="T299" i="3"/>
  <c r="S299" i="3"/>
  <c r="P299" i="3"/>
  <c r="O299" i="3"/>
  <c r="T467" i="3"/>
  <c r="S467" i="3"/>
  <c r="P467" i="3"/>
  <c r="O467" i="3"/>
  <c r="T528" i="3"/>
  <c r="S528" i="3"/>
  <c r="P528" i="3"/>
  <c r="O528" i="3"/>
  <c r="T660" i="3"/>
  <c r="S660" i="3"/>
  <c r="P660" i="3"/>
  <c r="O660" i="3"/>
  <c r="T260" i="3"/>
  <c r="S260" i="3"/>
  <c r="P260" i="3"/>
  <c r="O260" i="3"/>
  <c r="T743" i="3"/>
  <c r="S743" i="3"/>
  <c r="P743" i="3"/>
  <c r="O743" i="3"/>
  <c r="T722" i="3"/>
  <c r="S722" i="3"/>
  <c r="P722" i="3"/>
  <c r="O722" i="3"/>
  <c r="T405" i="3"/>
  <c r="S405" i="3"/>
  <c r="P405" i="3"/>
  <c r="O405" i="3"/>
  <c r="T404" i="3"/>
  <c r="S404" i="3"/>
  <c r="P404" i="3"/>
  <c r="O404" i="3"/>
  <c r="T403" i="3"/>
  <c r="S403" i="3"/>
  <c r="P403" i="3"/>
  <c r="O403" i="3"/>
  <c r="T12" i="3"/>
  <c r="S12" i="3"/>
  <c r="P12" i="3"/>
  <c r="O12" i="3"/>
  <c r="T402" i="3"/>
  <c r="S402" i="3"/>
  <c r="P402" i="3"/>
  <c r="O402" i="3"/>
  <c r="T329" i="3"/>
  <c r="S329" i="3"/>
  <c r="P329" i="3"/>
  <c r="O329" i="3"/>
  <c r="T590" i="3"/>
  <c r="S590" i="3"/>
  <c r="P590" i="3"/>
  <c r="O590" i="3"/>
  <c r="T805" i="3"/>
  <c r="S805" i="3"/>
  <c r="P805" i="3"/>
  <c r="O805" i="3"/>
  <c r="T696" i="3"/>
  <c r="S696" i="3"/>
  <c r="P696" i="3"/>
  <c r="O696" i="3"/>
  <c r="T26" i="3"/>
  <c r="S26" i="3"/>
  <c r="P26" i="3"/>
  <c r="O26" i="3"/>
  <c r="T527" i="3"/>
  <c r="S527" i="3"/>
  <c r="P527" i="3"/>
  <c r="O527" i="3"/>
  <c r="T742" i="3"/>
  <c r="S742" i="3"/>
  <c r="P742" i="3"/>
  <c r="O742" i="3"/>
  <c r="T193" i="3"/>
  <c r="S193" i="3"/>
  <c r="P193" i="3"/>
  <c r="O193" i="3"/>
  <c r="T488" i="3"/>
  <c r="S488" i="3"/>
  <c r="P488" i="3"/>
  <c r="O488" i="3"/>
  <c r="T607" i="3"/>
  <c r="S607" i="3"/>
  <c r="P607" i="3"/>
  <c r="O607" i="3"/>
  <c r="T358" i="3"/>
  <c r="S358" i="3"/>
  <c r="P358" i="3"/>
  <c r="O358" i="3"/>
  <c r="T606" i="3"/>
  <c r="S606" i="3"/>
  <c r="P606" i="3"/>
  <c r="O606" i="3"/>
  <c r="T16" i="3"/>
  <c r="S16" i="3"/>
  <c r="P16" i="3"/>
  <c r="O16" i="3"/>
  <c r="T526" i="3"/>
  <c r="S526" i="3"/>
  <c r="P526" i="3"/>
  <c r="O526" i="3"/>
  <c r="T75" i="3"/>
  <c r="S75" i="3"/>
  <c r="P75" i="3"/>
  <c r="O75" i="3"/>
  <c r="T525" i="3"/>
  <c r="S525" i="3"/>
  <c r="P525" i="3"/>
  <c r="O525" i="3"/>
  <c r="T792" i="3"/>
  <c r="S792" i="3"/>
  <c r="P792" i="3"/>
  <c r="O792" i="3"/>
  <c r="T524" i="3"/>
  <c r="S524" i="3"/>
  <c r="P524" i="3"/>
  <c r="O524" i="3"/>
  <c r="T74" i="3"/>
  <c r="S74" i="3"/>
  <c r="P74" i="3"/>
  <c r="O74" i="3"/>
  <c r="T73" i="3"/>
  <c r="S73" i="3"/>
  <c r="P73" i="3"/>
  <c r="O73" i="3"/>
  <c r="T401" i="3"/>
  <c r="S401" i="3"/>
  <c r="P401" i="3"/>
  <c r="O401" i="3"/>
  <c r="T741" i="3"/>
  <c r="S741" i="3"/>
  <c r="P741" i="3"/>
  <c r="O741" i="3"/>
  <c r="T49" i="3"/>
  <c r="S49" i="3"/>
  <c r="P49" i="3"/>
  <c r="O49" i="3"/>
  <c r="T72" i="3"/>
  <c r="S72" i="3"/>
  <c r="P72" i="3"/>
  <c r="O72" i="3"/>
  <c r="T400" i="3"/>
  <c r="S400" i="3"/>
  <c r="P400" i="3"/>
  <c r="O400" i="3"/>
  <c r="T791" i="3"/>
  <c r="S791" i="3"/>
  <c r="P791" i="3"/>
  <c r="O791" i="3"/>
  <c r="T495" i="3"/>
  <c r="S495" i="3"/>
  <c r="P495" i="3"/>
  <c r="O495" i="3"/>
  <c r="T740" i="3"/>
  <c r="S740" i="3"/>
  <c r="P740" i="3"/>
  <c r="O740" i="3"/>
  <c r="T298" i="3"/>
  <c r="S298" i="3"/>
  <c r="P298" i="3"/>
  <c r="O298" i="3"/>
  <c r="T605" i="3"/>
  <c r="S605" i="3"/>
  <c r="P605" i="3"/>
  <c r="O605" i="3"/>
  <c r="T25" i="3"/>
  <c r="S25" i="3"/>
  <c r="P25" i="3"/>
  <c r="O25" i="3"/>
  <c r="T328" i="3"/>
  <c r="S328" i="3"/>
  <c r="P328" i="3"/>
  <c r="O328" i="3"/>
  <c r="T71" i="3"/>
  <c r="S71" i="3"/>
  <c r="P71" i="3"/>
  <c r="O71" i="3"/>
  <c r="T99" i="3"/>
  <c r="S99" i="3"/>
  <c r="P99" i="3"/>
  <c r="O99" i="3"/>
  <c r="T327" i="3"/>
  <c r="S327" i="3"/>
  <c r="P327" i="3"/>
  <c r="O327" i="3"/>
  <c r="T70" i="3"/>
  <c r="S70" i="3"/>
  <c r="P70" i="3"/>
  <c r="O70" i="3"/>
  <c r="T69" i="3"/>
  <c r="S69" i="3"/>
  <c r="P69" i="3"/>
  <c r="O69" i="3"/>
  <c r="T326" i="3"/>
  <c r="S326" i="3"/>
  <c r="P326" i="3"/>
  <c r="O326" i="3"/>
  <c r="T739" i="3"/>
  <c r="S739" i="3"/>
  <c r="P739" i="3"/>
  <c r="O739" i="3"/>
  <c r="T325" i="3"/>
  <c r="S325" i="3"/>
  <c r="P325" i="3"/>
  <c r="O325" i="3"/>
  <c r="T523" i="3"/>
  <c r="S523" i="3"/>
  <c r="P523" i="3"/>
  <c r="O523" i="3"/>
  <c r="T399" i="3"/>
  <c r="S399" i="3"/>
  <c r="P399" i="3"/>
  <c r="O399" i="3"/>
  <c r="T398" i="3"/>
  <c r="S398" i="3"/>
  <c r="P398" i="3"/>
  <c r="O398" i="3"/>
  <c r="T695" i="3"/>
  <c r="S695" i="3"/>
  <c r="P695" i="3"/>
  <c r="O695" i="3"/>
  <c r="T360" i="3"/>
  <c r="S360" i="3"/>
  <c r="P360" i="3"/>
  <c r="O360" i="3"/>
  <c r="T583" i="3"/>
  <c r="S583" i="3"/>
  <c r="P583" i="3"/>
  <c r="O583" i="3"/>
  <c r="T604" i="3"/>
  <c r="S604" i="3"/>
  <c r="P604" i="3"/>
  <c r="O604" i="3"/>
  <c r="T522" i="3"/>
  <c r="S522" i="3"/>
  <c r="P522" i="3"/>
  <c r="O522" i="3"/>
  <c r="T397" i="3"/>
  <c r="S397" i="3"/>
  <c r="P397" i="3"/>
  <c r="O397" i="3"/>
  <c r="T98" i="3"/>
  <c r="S98" i="3"/>
  <c r="P98" i="3"/>
  <c r="O98" i="3"/>
  <c r="T715" i="3"/>
  <c r="S715" i="3"/>
  <c r="P715" i="3"/>
  <c r="O715" i="3"/>
  <c r="T714" i="3"/>
  <c r="S714" i="3"/>
  <c r="P714" i="3"/>
  <c r="O714" i="3"/>
  <c r="T521" i="3"/>
  <c r="S521" i="3"/>
  <c r="P521" i="3"/>
  <c r="O521" i="3"/>
  <c r="T582" i="3"/>
  <c r="S582" i="3"/>
  <c r="P582" i="3"/>
  <c r="O582" i="3"/>
  <c r="T396" i="3"/>
  <c r="S396" i="3"/>
  <c r="P396" i="3"/>
  <c r="O396" i="3"/>
  <c r="T259" i="3"/>
  <c r="S259" i="3"/>
  <c r="P259" i="3"/>
  <c r="O259" i="3"/>
  <c r="T15" i="3"/>
  <c r="S15" i="3"/>
  <c r="P15" i="3"/>
  <c r="O15" i="3"/>
  <c r="T324" i="3"/>
  <c r="S324" i="3"/>
  <c r="P324" i="3"/>
  <c r="O324" i="3"/>
  <c r="T659" i="3"/>
  <c r="S659" i="3"/>
  <c r="P659" i="3"/>
  <c r="O659" i="3"/>
  <c r="T258" i="3"/>
  <c r="S258" i="3"/>
  <c r="P258" i="3"/>
  <c r="O258" i="3"/>
  <c r="T200" i="3"/>
  <c r="S200" i="3"/>
  <c r="P200" i="3"/>
  <c r="O200" i="3"/>
  <c r="T68" i="3"/>
  <c r="S68" i="3"/>
  <c r="P68" i="3"/>
  <c r="O68" i="3"/>
  <c r="T466" i="3"/>
  <c r="S466" i="3"/>
  <c r="P466" i="3"/>
  <c r="O466" i="3"/>
  <c r="T520" i="3"/>
  <c r="S520" i="3"/>
  <c r="P520" i="3"/>
  <c r="O520" i="3"/>
  <c r="T706" i="3"/>
  <c r="S706" i="3"/>
  <c r="P706" i="3"/>
  <c r="O706" i="3"/>
  <c r="T67" i="3"/>
  <c r="S67" i="3"/>
  <c r="P67" i="3"/>
  <c r="O67" i="3"/>
  <c r="T658" i="3"/>
  <c r="S658" i="3"/>
  <c r="P658" i="3"/>
  <c r="O658" i="3"/>
  <c r="T719" i="3"/>
  <c r="S719" i="3"/>
  <c r="P719" i="3"/>
  <c r="O719" i="3"/>
  <c r="T603" i="3"/>
  <c r="S603" i="3"/>
  <c r="P603" i="3"/>
  <c r="O603" i="3"/>
  <c r="T738" i="3"/>
  <c r="S738" i="3"/>
  <c r="P738" i="3"/>
  <c r="O738" i="3"/>
  <c r="T395" i="3"/>
  <c r="S395" i="3"/>
  <c r="P395" i="3"/>
  <c r="O395" i="3"/>
  <c r="T323" i="3"/>
  <c r="S323" i="3"/>
  <c r="P323" i="3"/>
  <c r="O323" i="3"/>
  <c r="T359" i="3"/>
  <c r="S359" i="3"/>
  <c r="P359" i="3"/>
  <c r="O359" i="3"/>
  <c r="T519" i="3"/>
  <c r="S519" i="3"/>
  <c r="P519" i="3"/>
  <c r="O519" i="3"/>
  <c r="T66" i="3"/>
  <c r="S66" i="3"/>
  <c r="P66" i="3"/>
  <c r="O66" i="3"/>
  <c r="T657" i="3"/>
  <c r="S657" i="3"/>
  <c r="P657" i="3"/>
  <c r="O657" i="3"/>
  <c r="T656" i="3"/>
  <c r="S656" i="3"/>
  <c r="P656" i="3"/>
  <c r="O656" i="3"/>
  <c r="T581" i="3"/>
  <c r="S581" i="3"/>
  <c r="P581" i="3"/>
  <c r="O581" i="3"/>
  <c r="T257" i="3"/>
  <c r="S257" i="3"/>
  <c r="P257" i="3"/>
  <c r="O257" i="3"/>
  <c r="T682" i="3"/>
  <c r="S682" i="3"/>
  <c r="P682" i="3"/>
  <c r="O682" i="3"/>
  <c r="T394" i="3"/>
  <c r="S394" i="3"/>
  <c r="P394" i="3"/>
  <c r="O394" i="3"/>
  <c r="T322" i="3"/>
  <c r="S322" i="3"/>
  <c r="P322" i="3"/>
  <c r="O322" i="3"/>
  <c r="T65" i="3"/>
  <c r="S65" i="3"/>
  <c r="P65" i="3"/>
  <c r="O65" i="3"/>
  <c r="T625" i="3"/>
  <c r="S625" i="3"/>
  <c r="P625" i="3"/>
  <c r="O625" i="3"/>
  <c r="T192" i="3"/>
  <c r="S192" i="3"/>
  <c r="P192" i="3"/>
  <c r="O192" i="3"/>
  <c r="T694" i="3"/>
  <c r="S694" i="3"/>
  <c r="P694" i="3"/>
  <c r="O694" i="3"/>
  <c r="T567" i="3"/>
  <c r="S567" i="3"/>
  <c r="P567" i="3"/>
  <c r="O567" i="3"/>
  <c r="T518" i="3"/>
  <c r="S518" i="3"/>
  <c r="P518" i="3"/>
  <c r="O518" i="3"/>
  <c r="T713" i="3"/>
  <c r="S713" i="3"/>
  <c r="P713" i="3"/>
  <c r="O713" i="3"/>
  <c r="T790" i="3"/>
  <c r="S790" i="3"/>
  <c r="P790" i="3"/>
  <c r="O790" i="3"/>
  <c r="T465" i="3"/>
  <c r="S465" i="3"/>
  <c r="P465" i="3"/>
  <c r="O465" i="3"/>
  <c r="T24" i="3"/>
  <c r="S24" i="3"/>
  <c r="P24" i="3"/>
  <c r="O24" i="3"/>
  <c r="T655" i="3"/>
  <c r="S655" i="3"/>
  <c r="P655" i="3"/>
  <c r="O655" i="3"/>
  <c r="T592" i="3"/>
  <c r="S592" i="3"/>
  <c r="P592" i="3"/>
  <c r="O592" i="3"/>
  <c r="T580" i="3"/>
  <c r="S580" i="3"/>
  <c r="P580" i="3"/>
  <c r="O580" i="3"/>
  <c r="T693" i="3"/>
  <c r="S693" i="3"/>
  <c r="P693" i="3"/>
  <c r="O693" i="3"/>
  <c r="T654" i="3"/>
  <c r="S654" i="3"/>
  <c r="P654" i="3"/>
  <c r="O654" i="3"/>
  <c r="T321" i="3"/>
  <c r="S321" i="3"/>
  <c r="P321" i="3"/>
  <c r="O321" i="3"/>
  <c r="T256" i="3"/>
  <c r="S256" i="3"/>
  <c r="P256" i="3"/>
  <c r="O256" i="3"/>
  <c r="T365" i="3"/>
  <c r="S365" i="3"/>
  <c r="P365" i="3"/>
  <c r="O365" i="3"/>
  <c r="T227" i="3"/>
  <c r="S227" i="3"/>
  <c r="P227" i="3"/>
  <c r="O227" i="3"/>
  <c r="T712" i="3"/>
  <c r="S712" i="3"/>
  <c r="P712" i="3"/>
  <c r="O712" i="3"/>
  <c r="T54" i="3"/>
  <c r="S54" i="3"/>
  <c r="P54" i="3"/>
  <c r="O54" i="3"/>
  <c r="T320" i="3"/>
  <c r="S320" i="3"/>
  <c r="P320" i="3"/>
  <c r="O320" i="3"/>
  <c r="T255" i="3"/>
  <c r="S255" i="3"/>
  <c r="P255" i="3"/>
  <c r="O255" i="3"/>
  <c r="T564" i="3"/>
  <c r="S564" i="3"/>
  <c r="P564" i="3"/>
  <c r="O564" i="3"/>
  <c r="T64" i="3"/>
  <c r="S64" i="3"/>
  <c r="P64" i="3"/>
  <c r="O64" i="3"/>
  <c r="T464" i="3"/>
  <c r="S464" i="3"/>
  <c r="P464" i="3"/>
  <c r="O464" i="3"/>
  <c r="T63" i="3"/>
  <c r="S63" i="3"/>
  <c r="P63" i="3"/>
  <c r="O63" i="3"/>
  <c r="T393" i="3"/>
  <c r="S393" i="3"/>
  <c r="P393" i="3"/>
  <c r="O393" i="3"/>
  <c r="T289" i="3"/>
  <c r="S289" i="3"/>
  <c r="P289" i="3"/>
  <c r="O289" i="3"/>
  <c r="T753" i="3"/>
  <c r="S753" i="3"/>
  <c r="P753" i="3"/>
  <c r="O753" i="3"/>
  <c r="T602" i="3"/>
  <c r="S602" i="3"/>
  <c r="P602" i="3"/>
  <c r="O602" i="3"/>
  <c r="T226" i="3"/>
  <c r="S226" i="3"/>
  <c r="P226" i="3"/>
  <c r="O226" i="3"/>
  <c r="T392" i="3"/>
  <c r="S392" i="3"/>
  <c r="P392" i="3"/>
  <c r="O392" i="3"/>
  <c r="T463" i="3"/>
  <c r="S463" i="3"/>
  <c r="P463" i="3"/>
  <c r="O463" i="3"/>
  <c r="T462" i="3"/>
  <c r="S462" i="3"/>
  <c r="P462" i="3"/>
  <c r="O462" i="3"/>
  <c r="T698" i="3"/>
  <c r="S698" i="3"/>
  <c r="P698" i="3"/>
  <c r="O698" i="3"/>
  <c r="T48" i="3"/>
  <c r="S48" i="3"/>
  <c r="P48" i="3"/>
  <c r="O48" i="3"/>
  <c r="T579" i="3"/>
  <c r="S579" i="3"/>
  <c r="P579" i="3"/>
  <c r="O579" i="3"/>
  <c r="T254" i="3"/>
  <c r="S254" i="3"/>
  <c r="P254" i="3"/>
  <c r="O254" i="3"/>
  <c r="T319" i="3"/>
  <c r="S319" i="3"/>
  <c r="P319" i="3"/>
  <c r="O319" i="3"/>
  <c r="T601" i="3"/>
  <c r="S601" i="3"/>
  <c r="P601" i="3"/>
  <c r="O601" i="3"/>
  <c r="T789" i="3"/>
  <c r="S789" i="3"/>
  <c r="P789" i="3"/>
  <c r="O789" i="3"/>
  <c r="T364" i="3"/>
  <c r="S364" i="3"/>
  <c r="P364" i="3"/>
  <c r="O364" i="3"/>
  <c r="T717" i="3"/>
  <c r="S717" i="3"/>
  <c r="P717" i="3"/>
  <c r="O717" i="3"/>
  <c r="T517" i="3"/>
  <c r="S517" i="3"/>
  <c r="P517" i="3"/>
  <c r="O517" i="3"/>
  <c r="T516" i="3"/>
  <c r="S516" i="3"/>
  <c r="P516" i="3"/>
  <c r="O516" i="3"/>
  <c r="T515" i="3"/>
  <c r="S515" i="3"/>
  <c r="P515" i="3"/>
  <c r="O515" i="3"/>
  <c r="T737" i="3"/>
  <c r="S737" i="3"/>
  <c r="P737" i="3"/>
  <c r="O737" i="3"/>
  <c r="T681" i="3"/>
  <c r="S681" i="3"/>
  <c r="P681" i="3"/>
  <c r="O681" i="3"/>
  <c r="T318" i="3"/>
  <c r="S318" i="3"/>
  <c r="P318" i="3"/>
  <c r="O318" i="3"/>
  <c r="T191" i="3"/>
  <c r="S191" i="3"/>
  <c r="P191" i="3"/>
  <c r="O191" i="3"/>
  <c r="T182" i="3"/>
  <c r="S182" i="3"/>
  <c r="P182" i="3"/>
  <c r="O182" i="3"/>
  <c r="T624" i="3"/>
  <c r="S624" i="3"/>
  <c r="P624" i="3"/>
  <c r="O624" i="3"/>
  <c r="T11" i="3"/>
  <c r="S11" i="3"/>
  <c r="P11" i="3"/>
  <c r="O11" i="3"/>
  <c r="T62" i="3"/>
  <c r="S62" i="3"/>
  <c r="P62" i="3"/>
  <c r="O62" i="3"/>
  <c r="T391" i="3"/>
  <c r="S391" i="3"/>
  <c r="P391" i="3"/>
  <c r="O391" i="3"/>
  <c r="T61" i="3"/>
  <c r="S61" i="3"/>
  <c r="P61" i="3"/>
  <c r="O61" i="3"/>
  <c r="T736" i="3"/>
  <c r="S736" i="3"/>
  <c r="P736" i="3"/>
  <c r="O736" i="3"/>
  <c r="T461" i="3"/>
  <c r="S461" i="3"/>
  <c r="P461" i="3"/>
  <c r="O461" i="3"/>
  <c r="T788" i="3"/>
  <c r="S788" i="3"/>
  <c r="P788" i="3"/>
  <c r="O788" i="3"/>
  <c r="T629" i="3"/>
  <c r="S629" i="3"/>
  <c r="P629" i="3"/>
  <c r="O629" i="3"/>
  <c r="T514" i="3"/>
  <c r="S514" i="3"/>
  <c r="P514" i="3"/>
  <c r="O514" i="3"/>
  <c r="T225" i="3"/>
  <c r="S225" i="3"/>
  <c r="P225" i="3"/>
  <c r="O225" i="3"/>
  <c r="T806" i="3"/>
  <c r="S806" i="3"/>
  <c r="P806" i="3"/>
  <c r="O806" i="3"/>
  <c r="T653" i="3"/>
  <c r="S653" i="3"/>
  <c r="P653" i="3"/>
  <c r="O653" i="3"/>
  <c r="T390" i="3"/>
  <c r="S390" i="3"/>
  <c r="P390" i="3"/>
  <c r="O390" i="3"/>
  <c r="T685" i="3"/>
  <c r="S685" i="3"/>
  <c r="P685" i="3"/>
  <c r="O685" i="3"/>
  <c r="T460" i="3"/>
  <c r="S460" i="3"/>
  <c r="P460" i="3"/>
  <c r="O460" i="3"/>
  <c r="T652" i="3"/>
  <c r="S652" i="3"/>
  <c r="P652" i="3"/>
  <c r="O652" i="3"/>
  <c r="T623" i="3"/>
  <c r="S623" i="3"/>
  <c r="P623" i="3"/>
  <c r="O623" i="3"/>
  <c r="T363" i="3"/>
  <c r="S363" i="3"/>
  <c r="P363" i="3"/>
  <c r="O363" i="3"/>
  <c r="T793" i="3"/>
  <c r="S793" i="3"/>
  <c r="P793" i="3"/>
  <c r="O793" i="3"/>
  <c r="T600" i="3"/>
  <c r="S600" i="3"/>
  <c r="P600" i="3"/>
  <c r="O600" i="3"/>
  <c r="T735" i="3"/>
  <c r="S735" i="3"/>
  <c r="P735" i="3"/>
  <c r="O735" i="3"/>
  <c r="T317" i="3"/>
  <c r="S317" i="3"/>
  <c r="P317" i="3"/>
  <c r="O317" i="3"/>
  <c r="T362" i="3"/>
  <c r="S362" i="3"/>
  <c r="P362" i="3"/>
  <c r="O362" i="3"/>
  <c r="T711" i="3"/>
  <c r="S711" i="3"/>
  <c r="P711" i="3"/>
  <c r="O711" i="3"/>
  <c r="T389" i="3"/>
  <c r="S389" i="3"/>
  <c r="P389" i="3"/>
  <c r="O389" i="3"/>
  <c r="T787" i="3"/>
  <c r="S787" i="3"/>
  <c r="P787" i="3"/>
  <c r="O787" i="3"/>
  <c r="T692" i="3"/>
  <c r="S692" i="3"/>
  <c r="P692" i="3"/>
  <c r="O692" i="3"/>
  <c r="T487" i="3"/>
  <c r="S487" i="3"/>
  <c r="P487" i="3"/>
  <c r="O487" i="3"/>
  <c r="T459" i="3"/>
  <c r="S459" i="3"/>
  <c r="P459" i="3"/>
  <c r="O459" i="3"/>
  <c r="T458" i="3"/>
  <c r="S458" i="3"/>
  <c r="P458" i="3"/>
  <c r="O458" i="3"/>
  <c r="T759" i="3"/>
  <c r="S759" i="3"/>
  <c r="P759" i="3"/>
  <c r="O759" i="3"/>
  <c r="T563" i="3"/>
  <c r="S563" i="3"/>
  <c r="P563" i="3"/>
  <c r="O563" i="3"/>
  <c r="T651" i="3"/>
  <c r="S651" i="3"/>
  <c r="P651" i="3"/>
  <c r="O651" i="3"/>
  <c r="T802" i="3"/>
  <c r="S802" i="3"/>
  <c r="P802" i="3"/>
  <c r="O802" i="3"/>
  <c r="T703" i="3"/>
  <c r="S703" i="3"/>
  <c r="P703" i="3"/>
  <c r="O703" i="3"/>
  <c r="T388" i="3"/>
  <c r="S388" i="3"/>
  <c r="P388" i="3"/>
  <c r="O388" i="3"/>
  <c r="T734" i="3"/>
  <c r="S734" i="3"/>
  <c r="P734" i="3"/>
  <c r="O734" i="3"/>
  <c r="T36" i="3"/>
  <c r="S36" i="3"/>
  <c r="P36" i="3"/>
  <c r="O36" i="3"/>
  <c r="T761" i="3"/>
  <c r="S761" i="3"/>
  <c r="P761" i="3"/>
  <c r="O761" i="3"/>
  <c r="T799" i="3"/>
  <c r="S799" i="3"/>
  <c r="P799" i="3"/>
  <c r="O799" i="3"/>
  <c r="T442" i="3"/>
  <c r="S442" i="3"/>
  <c r="P442" i="3"/>
  <c r="O442" i="3"/>
  <c r="T316" i="3"/>
  <c r="S316" i="3"/>
  <c r="P316" i="3"/>
  <c r="O316" i="3"/>
  <c r="T803" i="3"/>
  <c r="S803" i="3"/>
  <c r="P803" i="3"/>
  <c r="O803" i="3"/>
  <c r="T680" i="3"/>
  <c r="S680" i="3"/>
  <c r="P680" i="3"/>
  <c r="O680" i="3"/>
  <c r="T757" i="3"/>
  <c r="S757" i="3"/>
  <c r="P757" i="3"/>
  <c r="O757" i="3"/>
  <c r="T457" i="3"/>
  <c r="S457" i="3"/>
  <c r="P457" i="3"/>
  <c r="O457" i="3"/>
  <c r="T733" i="3"/>
  <c r="S733" i="3"/>
  <c r="P733" i="3"/>
  <c r="O733" i="3"/>
  <c r="T800" i="3"/>
  <c r="S800" i="3"/>
  <c r="P800" i="3"/>
  <c r="O800" i="3"/>
  <c r="T352" i="3"/>
  <c r="S352" i="3"/>
  <c r="P352" i="3"/>
  <c r="O352" i="3"/>
  <c r="T710" i="3"/>
  <c r="S710" i="3"/>
  <c r="P710" i="3"/>
  <c r="O710" i="3"/>
  <c r="T732" i="3"/>
  <c r="S732" i="3"/>
  <c r="P732" i="3"/>
  <c r="O732" i="3"/>
  <c r="T718" i="3"/>
  <c r="S718" i="3"/>
  <c r="P718" i="3"/>
  <c r="O718" i="3"/>
  <c r="T513" i="3"/>
  <c r="S513" i="3"/>
  <c r="P513" i="3"/>
  <c r="O513" i="3"/>
  <c r="T687" i="3"/>
  <c r="S687" i="3"/>
  <c r="P687" i="3"/>
  <c r="O687" i="3"/>
  <c r="T491" i="3"/>
  <c r="S491" i="3"/>
  <c r="P491" i="3"/>
  <c r="O491" i="3"/>
  <c r="T809" i="3"/>
  <c r="S809" i="3"/>
  <c r="P809" i="3"/>
  <c r="O809" i="3"/>
  <c r="T798" i="3"/>
  <c r="S798" i="3"/>
  <c r="P798" i="3"/>
  <c r="O798" i="3"/>
  <c r="T786" i="3"/>
  <c r="S786" i="3"/>
  <c r="P786" i="3"/>
  <c r="O786" i="3"/>
  <c r="T599" i="3"/>
  <c r="S599" i="3"/>
  <c r="P599" i="3"/>
  <c r="O599" i="3"/>
  <c r="T650" i="3"/>
  <c r="S650" i="3"/>
  <c r="P650" i="3"/>
  <c r="O650" i="3"/>
  <c r="T253" i="3"/>
  <c r="S253" i="3"/>
  <c r="P253" i="3"/>
  <c r="O253" i="3"/>
  <c r="T252" i="3"/>
  <c r="S252" i="3"/>
  <c r="P252" i="3"/>
  <c r="O252" i="3"/>
  <c r="T484" i="3"/>
  <c r="S484" i="3"/>
  <c r="P484" i="3"/>
  <c r="O484" i="3"/>
  <c r="T797" i="3"/>
  <c r="S797" i="3"/>
  <c r="P797" i="3"/>
  <c r="O797" i="3"/>
  <c r="T702" i="3"/>
  <c r="S702" i="3"/>
  <c r="P702" i="3"/>
  <c r="O702" i="3"/>
  <c r="T297" i="3"/>
  <c r="S297" i="3"/>
  <c r="P297" i="3"/>
  <c r="O297" i="3"/>
  <c r="T296" i="3"/>
  <c r="S296" i="3"/>
  <c r="P296" i="3"/>
  <c r="O296" i="3"/>
  <c r="T387" i="3"/>
  <c r="S387" i="3"/>
  <c r="P387" i="3"/>
  <c r="O387" i="3"/>
  <c r="T804" i="3"/>
  <c r="S804" i="3"/>
  <c r="P804" i="3"/>
  <c r="O804" i="3"/>
  <c r="T558" i="3"/>
  <c r="S558" i="3"/>
  <c r="P558" i="3"/>
  <c r="O558" i="3"/>
  <c r="T456" i="3"/>
  <c r="S456" i="3"/>
  <c r="P456" i="3"/>
  <c r="O456" i="3"/>
  <c r="T598" i="3"/>
  <c r="S598" i="3"/>
  <c r="P598" i="3"/>
  <c r="O598" i="3"/>
  <c r="T785" i="3"/>
  <c r="S785" i="3"/>
  <c r="P785" i="3"/>
  <c r="O785" i="3"/>
  <c r="T796" i="3"/>
  <c r="S796" i="3"/>
  <c r="P796" i="3"/>
  <c r="O796" i="3"/>
  <c r="T756" i="3"/>
  <c r="S756" i="3"/>
  <c r="P756" i="3"/>
  <c r="O756" i="3"/>
  <c r="T622" i="3"/>
  <c r="S622" i="3"/>
  <c r="P622" i="3"/>
  <c r="O622" i="3"/>
  <c r="T386" i="3"/>
  <c r="S386" i="3"/>
  <c r="P386" i="3"/>
  <c r="O386" i="3"/>
  <c r="T808" i="3"/>
  <c r="S808" i="3"/>
  <c r="P808" i="3"/>
  <c r="O808" i="3"/>
  <c r="T755" i="3"/>
  <c r="S755" i="3"/>
  <c r="P755" i="3"/>
  <c r="O755" i="3"/>
  <c r="T691" i="3"/>
  <c r="S691" i="3"/>
  <c r="P691" i="3"/>
  <c r="O691" i="3"/>
  <c r="T597" i="3"/>
  <c r="S597" i="3"/>
  <c r="P597" i="3"/>
  <c r="O597" i="3"/>
  <c r="T801" i="3"/>
  <c r="S801" i="3"/>
  <c r="P801" i="3"/>
  <c r="O801" i="3"/>
  <c r="T512" i="3"/>
  <c r="S512" i="3"/>
  <c r="P512" i="3"/>
  <c r="O512" i="3"/>
  <c r="T721" i="3"/>
  <c r="S721" i="3"/>
  <c r="P721" i="3"/>
  <c r="O721" i="3"/>
  <c r="T649" i="3"/>
  <c r="S649" i="3"/>
  <c r="P649" i="3"/>
  <c r="O649" i="3"/>
  <c r="T784" i="3"/>
  <c r="S784" i="3"/>
  <c r="P784" i="3"/>
  <c r="O784" i="3"/>
  <c r="T560" i="3"/>
  <c r="S560" i="3"/>
  <c r="P560" i="3"/>
  <c r="O560" i="3"/>
  <c r="T251" i="3"/>
  <c r="S251" i="3"/>
  <c r="P251" i="3"/>
  <c r="O251" i="3"/>
  <c r="T618" i="3"/>
  <c r="S618" i="3"/>
  <c r="P618" i="3"/>
  <c r="O618" i="3"/>
  <c r="T455" i="3"/>
  <c r="S455" i="3"/>
  <c r="P455" i="3"/>
  <c r="O455" i="3"/>
  <c r="T701" i="3"/>
  <c r="S701" i="3"/>
  <c r="P701" i="3"/>
  <c r="O701" i="3"/>
  <c r="T60" i="3"/>
  <c r="S60" i="3"/>
  <c r="P60" i="3"/>
  <c r="O60" i="3"/>
  <c r="T295" i="3"/>
  <c r="S295" i="3"/>
  <c r="P295" i="3"/>
  <c r="O295" i="3"/>
  <c r="T617" i="3"/>
  <c r="S617" i="3"/>
  <c r="P617" i="3"/>
  <c r="O617" i="3"/>
  <c r="T315" i="3"/>
  <c r="S315" i="3"/>
  <c r="P315" i="3"/>
  <c r="O315" i="3"/>
  <c r="T454" i="3"/>
  <c r="S454" i="3"/>
  <c r="P454" i="3"/>
  <c r="O454" i="3"/>
  <c r="T367" i="3"/>
  <c r="S367" i="3"/>
  <c r="P367" i="3"/>
  <c r="O367" i="3"/>
  <c r="T648" i="3"/>
  <c r="S648" i="3"/>
  <c r="P648" i="3"/>
  <c r="O648" i="3"/>
  <c r="T511" i="3"/>
  <c r="S511" i="3"/>
  <c r="P511" i="3"/>
  <c r="O511" i="3"/>
  <c r="T731" i="3"/>
  <c r="S731" i="3"/>
  <c r="P731" i="3"/>
  <c r="O731" i="3"/>
  <c r="T385" i="3"/>
  <c r="S385" i="3"/>
  <c r="P385" i="3"/>
  <c r="O385" i="3"/>
  <c r="T700" i="3"/>
  <c r="S700" i="3"/>
  <c r="P700" i="3"/>
  <c r="O700" i="3"/>
  <c r="T384" i="3"/>
  <c r="S384" i="3"/>
  <c r="P384" i="3"/>
  <c r="O384" i="3"/>
  <c r="T709" i="3"/>
  <c r="S709" i="3"/>
  <c r="P709" i="3"/>
  <c r="O709" i="3"/>
  <c r="T453" i="3"/>
  <c r="S453" i="3"/>
  <c r="P453" i="3"/>
  <c r="O453" i="3"/>
  <c r="T510" i="3"/>
  <c r="S510" i="3"/>
  <c r="P510" i="3"/>
  <c r="O510" i="3"/>
  <c r="T807" i="3"/>
  <c r="S807" i="3"/>
  <c r="P807" i="3"/>
  <c r="O807" i="3"/>
  <c r="T199" i="3"/>
  <c r="S199" i="3"/>
  <c r="P199" i="3"/>
  <c r="O199" i="3"/>
  <c r="T452" i="3"/>
  <c r="S452" i="3"/>
  <c r="P452" i="3"/>
  <c r="O452" i="3"/>
  <c r="T760" i="3"/>
  <c r="S760" i="3"/>
  <c r="P760" i="3"/>
  <c r="O760" i="3"/>
  <c r="T596" i="3"/>
  <c r="S596" i="3"/>
  <c r="P596" i="3"/>
  <c r="O596" i="3"/>
  <c r="T383" i="3"/>
  <c r="S383" i="3"/>
  <c r="P383" i="3"/>
  <c r="O383" i="3"/>
  <c r="T621" i="3"/>
  <c r="S621" i="3"/>
  <c r="P621" i="3"/>
  <c r="O621" i="3"/>
  <c r="T314" i="3"/>
  <c r="S314" i="3"/>
  <c r="P314" i="3"/>
  <c r="O314" i="3"/>
  <c r="T647" i="3"/>
  <c r="S647" i="3"/>
  <c r="P647" i="3"/>
  <c r="O647" i="3"/>
  <c r="T595" i="3"/>
  <c r="S595" i="3"/>
  <c r="P595" i="3"/>
  <c r="O595" i="3"/>
  <c r="T679" i="3"/>
  <c r="S679" i="3"/>
  <c r="P679" i="3"/>
  <c r="O679" i="3"/>
  <c r="T646" i="3"/>
  <c r="S646" i="3"/>
  <c r="P646" i="3"/>
  <c r="O646" i="3"/>
  <c r="T699" i="3"/>
  <c r="S699" i="3"/>
  <c r="P699" i="3"/>
  <c r="O699" i="3"/>
  <c r="T509" i="3"/>
  <c r="S509" i="3"/>
  <c r="P509" i="3"/>
  <c r="O509" i="3"/>
  <c r="T440" i="3"/>
  <c r="S440" i="3"/>
  <c r="P440" i="3"/>
  <c r="O440" i="3"/>
  <c r="T578" i="3"/>
  <c r="S578" i="3"/>
  <c r="P578" i="3"/>
  <c r="O578" i="3"/>
  <c r="T577" i="3"/>
  <c r="S577" i="3"/>
  <c r="P577" i="3"/>
  <c r="O577" i="3"/>
  <c r="T305" i="3"/>
  <c r="S305" i="3"/>
  <c r="P305" i="3"/>
  <c r="O305" i="3"/>
  <c r="T361" i="3"/>
  <c r="S361" i="3"/>
  <c r="P361" i="3"/>
  <c r="O361" i="3"/>
  <c r="T795" i="3"/>
  <c r="S795" i="3"/>
  <c r="P795" i="3"/>
  <c r="O795" i="3"/>
  <c r="T220" i="3"/>
  <c r="S220" i="3"/>
  <c r="P220" i="3"/>
  <c r="O220" i="3"/>
  <c r="T219" i="3"/>
  <c r="S219" i="3"/>
  <c r="P219" i="3"/>
  <c r="O219" i="3"/>
  <c r="T218" i="3"/>
  <c r="S218" i="3"/>
  <c r="P218" i="3"/>
  <c r="O218" i="3"/>
  <c r="T217" i="3"/>
  <c r="S217" i="3"/>
  <c r="P217" i="3"/>
  <c r="O217" i="3"/>
  <c r="T216" i="3"/>
  <c r="S216" i="3"/>
  <c r="P216" i="3"/>
  <c r="O216" i="3"/>
  <c r="T215" i="3"/>
  <c r="S215" i="3"/>
  <c r="P215" i="3"/>
  <c r="O215" i="3"/>
  <c r="T214" i="3"/>
  <c r="S214" i="3"/>
  <c r="P214" i="3"/>
  <c r="O214" i="3"/>
  <c r="T213" i="3"/>
  <c r="S213" i="3"/>
  <c r="P213" i="3"/>
  <c r="O213" i="3"/>
  <c r="T212" i="3"/>
  <c r="S212" i="3"/>
  <c r="P212" i="3"/>
  <c r="O212" i="3"/>
  <c r="T211" i="3"/>
  <c r="S211" i="3"/>
  <c r="P211" i="3"/>
  <c r="O211" i="3"/>
  <c r="T210" i="3"/>
  <c r="S210" i="3"/>
  <c r="P210" i="3"/>
  <c r="O210" i="3"/>
  <c r="T209" i="3"/>
  <c r="S209" i="3"/>
  <c r="P209" i="3"/>
  <c r="O209" i="3"/>
  <c r="T208" i="3"/>
  <c r="S208" i="3"/>
  <c r="P208" i="3"/>
  <c r="O208" i="3"/>
  <c r="T207" i="3"/>
  <c r="S207" i="3"/>
  <c r="P207" i="3"/>
  <c r="O207" i="3"/>
  <c r="T206" i="3"/>
  <c r="S206" i="3"/>
  <c r="P206" i="3"/>
  <c r="O206" i="3"/>
  <c r="T205" i="3"/>
  <c r="S205" i="3"/>
  <c r="P205" i="3"/>
  <c r="O205" i="3"/>
  <c r="T204" i="3"/>
  <c r="S204" i="3"/>
  <c r="P204" i="3"/>
  <c r="O204" i="3"/>
  <c r="T203" i="3"/>
  <c r="S203" i="3"/>
  <c r="P203" i="3"/>
  <c r="O203" i="3"/>
  <c r="T202" i="3"/>
  <c r="S202" i="3"/>
  <c r="P202" i="3"/>
  <c r="O202" i="3"/>
  <c r="T508" i="3"/>
  <c r="S508" i="3"/>
  <c r="P508" i="3"/>
  <c r="O508" i="3"/>
  <c r="T645" i="3"/>
  <c r="S645" i="3"/>
  <c r="P645" i="3"/>
  <c r="O645" i="3"/>
  <c r="T198" i="3"/>
  <c r="S198" i="3"/>
  <c r="P198" i="3"/>
  <c r="O198" i="3"/>
  <c r="T507" i="3"/>
  <c r="S507" i="3"/>
  <c r="P507" i="3"/>
  <c r="O507" i="3"/>
  <c r="T6" i="3"/>
  <c r="S6" i="3"/>
  <c r="P6" i="3"/>
  <c r="O6" i="3"/>
  <c r="T708" i="3"/>
  <c r="S708" i="3"/>
  <c r="P708" i="3"/>
  <c r="O708" i="3"/>
  <c r="T644" i="3"/>
  <c r="S644" i="3"/>
  <c r="P644" i="3"/>
  <c r="O644" i="3"/>
  <c r="T643" i="3"/>
  <c r="S643" i="3"/>
  <c r="P643" i="3"/>
  <c r="O643" i="3"/>
  <c r="T382" i="3"/>
  <c r="S382" i="3"/>
  <c r="P382" i="3"/>
  <c r="O382" i="3"/>
  <c r="T559" i="3"/>
  <c r="S559" i="3"/>
  <c r="P559" i="3"/>
  <c r="O559" i="3"/>
  <c r="T690" i="3"/>
  <c r="S690" i="3"/>
  <c r="P690" i="3"/>
  <c r="O690" i="3"/>
  <c r="T250" i="3"/>
  <c r="S250" i="3"/>
  <c r="P250" i="3"/>
  <c r="O250" i="3"/>
  <c r="T576" i="3"/>
  <c r="S576" i="3"/>
  <c r="P576" i="3"/>
  <c r="O576" i="3"/>
  <c r="T642" i="3"/>
  <c r="S642" i="3"/>
  <c r="P642" i="3"/>
  <c r="O642" i="3"/>
  <c r="T730" i="3"/>
  <c r="S730" i="3"/>
  <c r="P730" i="3"/>
  <c r="O730" i="3"/>
  <c r="T313" i="3"/>
  <c r="S313" i="3"/>
  <c r="P313" i="3"/>
  <c r="O313" i="3"/>
  <c r="T641" i="3"/>
  <c r="S641" i="3"/>
  <c r="P641" i="3"/>
  <c r="O641" i="3"/>
  <c r="T729" i="3"/>
  <c r="S729" i="3"/>
  <c r="P729" i="3"/>
  <c r="O729" i="3"/>
  <c r="T249" i="3"/>
  <c r="S249" i="3"/>
  <c r="P249" i="3"/>
  <c r="O249" i="3"/>
  <c r="T640" i="3"/>
  <c r="S640" i="3"/>
  <c r="P640" i="3"/>
  <c r="O640" i="3"/>
  <c r="T181" i="3"/>
  <c r="S181" i="3"/>
  <c r="P181" i="3"/>
  <c r="O181" i="3"/>
  <c r="T180" i="3"/>
  <c r="S180" i="3"/>
  <c r="P180" i="3"/>
  <c r="O180" i="3"/>
  <c r="T179" i="3"/>
  <c r="S179" i="3"/>
  <c r="P179" i="3"/>
  <c r="O179" i="3"/>
  <c r="T178" i="3"/>
  <c r="S178" i="3"/>
  <c r="P178" i="3"/>
  <c r="O178" i="3"/>
  <c r="T177" i="3"/>
  <c r="S177" i="3"/>
  <c r="P177" i="3"/>
  <c r="O177" i="3"/>
  <c r="T176" i="3"/>
  <c r="S176" i="3"/>
  <c r="P176" i="3"/>
  <c r="O176" i="3"/>
  <c r="T175" i="3"/>
  <c r="S175" i="3"/>
  <c r="P175" i="3"/>
  <c r="O175" i="3"/>
  <c r="T174" i="3"/>
  <c r="S174" i="3"/>
  <c r="P174" i="3"/>
  <c r="O174" i="3"/>
  <c r="T173" i="3"/>
  <c r="S173" i="3"/>
  <c r="P173" i="3"/>
  <c r="O173" i="3"/>
  <c r="T172" i="3"/>
  <c r="S172" i="3"/>
  <c r="P172" i="3"/>
  <c r="O172" i="3"/>
  <c r="T171" i="3"/>
  <c r="S171" i="3"/>
  <c r="P171" i="3"/>
  <c r="O171" i="3"/>
  <c r="T170" i="3"/>
  <c r="S170" i="3"/>
  <c r="P170" i="3"/>
  <c r="O170" i="3"/>
  <c r="T169" i="3"/>
  <c r="S169" i="3"/>
  <c r="P169" i="3"/>
  <c r="O169" i="3"/>
  <c r="T168" i="3"/>
  <c r="S168" i="3"/>
  <c r="P168" i="3"/>
  <c r="O168" i="3"/>
  <c r="T167" i="3"/>
  <c r="S167" i="3"/>
  <c r="P167" i="3"/>
  <c r="O167" i="3"/>
  <c r="T166" i="3"/>
  <c r="S166" i="3"/>
  <c r="P166" i="3"/>
  <c r="O166" i="3"/>
  <c r="T165" i="3"/>
  <c r="S165" i="3"/>
  <c r="P165" i="3"/>
  <c r="O165" i="3"/>
  <c r="T164" i="3"/>
  <c r="S164" i="3"/>
  <c r="P164" i="3"/>
  <c r="O164" i="3"/>
  <c r="T163" i="3"/>
  <c r="S163" i="3"/>
  <c r="P163" i="3"/>
  <c r="O163" i="3"/>
  <c r="T162" i="3"/>
  <c r="S162" i="3"/>
  <c r="P162" i="3"/>
  <c r="O162" i="3"/>
  <c r="T161" i="3"/>
  <c r="S161" i="3"/>
  <c r="P161" i="3"/>
  <c r="O161" i="3"/>
  <c r="T160" i="3"/>
  <c r="S160" i="3"/>
  <c r="P160" i="3"/>
  <c r="O160" i="3"/>
  <c r="T159" i="3"/>
  <c r="S159" i="3"/>
  <c r="P159" i="3"/>
  <c r="O159" i="3"/>
  <c r="T158" i="3"/>
  <c r="S158" i="3"/>
  <c r="P158" i="3"/>
  <c r="O158" i="3"/>
  <c r="T157" i="3"/>
  <c r="S157" i="3"/>
  <c r="P157" i="3"/>
  <c r="O157" i="3"/>
  <c r="T156" i="3"/>
  <c r="S156" i="3"/>
  <c r="P156" i="3"/>
  <c r="O156" i="3"/>
  <c r="T155" i="3"/>
  <c r="S155" i="3"/>
  <c r="P155" i="3"/>
  <c r="O155" i="3"/>
  <c r="T154" i="3"/>
  <c r="S154" i="3"/>
  <c r="P154" i="3"/>
  <c r="O154" i="3"/>
  <c r="T153" i="3"/>
  <c r="S153" i="3"/>
  <c r="P153" i="3"/>
  <c r="O153" i="3"/>
  <c r="T152" i="3"/>
  <c r="S152" i="3"/>
  <c r="P152" i="3"/>
  <c r="O152" i="3"/>
  <c r="T151" i="3"/>
  <c r="S151" i="3"/>
  <c r="P151" i="3"/>
  <c r="O151" i="3"/>
  <c r="T150" i="3"/>
  <c r="S150" i="3"/>
  <c r="P150" i="3"/>
  <c r="O150" i="3"/>
  <c r="T149" i="3"/>
  <c r="S149" i="3"/>
  <c r="P149" i="3"/>
  <c r="O149" i="3"/>
  <c r="T148" i="3"/>
  <c r="S148" i="3"/>
  <c r="P148" i="3"/>
  <c r="O148" i="3"/>
  <c r="T147" i="3"/>
  <c r="S147" i="3"/>
  <c r="P147" i="3"/>
  <c r="O147" i="3"/>
  <c r="T146" i="3"/>
  <c r="S146" i="3"/>
  <c r="P146" i="3"/>
  <c r="O146" i="3"/>
  <c r="T145" i="3"/>
  <c r="S145" i="3"/>
  <c r="P145" i="3"/>
  <c r="O145" i="3"/>
  <c r="T144" i="3"/>
  <c r="S144" i="3"/>
  <c r="P144" i="3"/>
  <c r="O144" i="3"/>
  <c r="T143" i="3"/>
  <c r="S143" i="3"/>
  <c r="P143" i="3"/>
  <c r="O143" i="3"/>
  <c r="T142" i="3"/>
  <c r="S142" i="3"/>
  <c r="P142" i="3"/>
  <c r="O142" i="3"/>
  <c r="T141" i="3"/>
  <c r="S141" i="3"/>
  <c r="P141" i="3"/>
  <c r="O141" i="3"/>
  <c r="T140" i="3"/>
  <c r="S140" i="3"/>
  <c r="P140" i="3"/>
  <c r="O140" i="3"/>
  <c r="T139" i="3"/>
  <c r="S139" i="3"/>
  <c r="P139" i="3"/>
  <c r="O139" i="3"/>
  <c r="T138" i="3"/>
  <c r="S138" i="3"/>
  <c r="P138" i="3"/>
  <c r="O138" i="3"/>
  <c r="T137" i="3"/>
  <c r="S137" i="3"/>
  <c r="P137" i="3"/>
  <c r="O137" i="3"/>
  <c r="T136" i="3"/>
  <c r="S136" i="3"/>
  <c r="P136" i="3"/>
  <c r="O136" i="3"/>
  <c r="T135" i="3"/>
  <c r="S135" i="3"/>
  <c r="P135" i="3"/>
  <c r="O135" i="3"/>
  <c r="T134" i="3"/>
  <c r="S134" i="3"/>
  <c r="P134" i="3"/>
  <c r="O134" i="3"/>
  <c r="T133" i="3"/>
  <c r="S133" i="3"/>
  <c r="P133" i="3"/>
  <c r="O133" i="3"/>
  <c r="T132" i="3"/>
  <c r="S132" i="3"/>
  <c r="P132" i="3"/>
  <c r="O132" i="3"/>
  <c r="T131" i="3"/>
  <c r="S131" i="3"/>
  <c r="P131" i="3"/>
  <c r="O131" i="3"/>
  <c r="T130" i="3"/>
  <c r="S130" i="3"/>
  <c r="P130" i="3"/>
  <c r="O130" i="3"/>
  <c r="T129" i="3"/>
  <c r="S129" i="3"/>
  <c r="P129" i="3"/>
  <c r="O129" i="3"/>
  <c r="T128" i="3"/>
  <c r="S128" i="3"/>
  <c r="P128" i="3"/>
  <c r="O128" i="3"/>
  <c r="T127" i="3"/>
  <c r="S127" i="3"/>
  <c r="P127" i="3"/>
  <c r="O127" i="3"/>
  <c r="T126" i="3"/>
  <c r="S126" i="3"/>
  <c r="P126" i="3"/>
  <c r="O126" i="3"/>
  <c r="T125" i="3"/>
  <c r="S125" i="3"/>
  <c r="P125" i="3"/>
  <c r="O125" i="3"/>
  <c r="T124" i="3"/>
  <c r="S124" i="3"/>
  <c r="P124" i="3"/>
  <c r="O124" i="3"/>
  <c r="T123" i="3"/>
  <c r="S123" i="3"/>
  <c r="P123" i="3"/>
  <c r="O123" i="3"/>
  <c r="T122" i="3"/>
  <c r="S122" i="3"/>
  <c r="P122" i="3"/>
  <c r="O122" i="3"/>
  <c r="T121" i="3"/>
  <c r="S121" i="3"/>
  <c r="P121" i="3"/>
  <c r="O121" i="3"/>
  <c r="T120" i="3"/>
  <c r="S120" i="3"/>
  <c r="P120" i="3"/>
  <c r="O120" i="3"/>
  <c r="T119" i="3"/>
  <c r="S119" i="3"/>
  <c r="P119" i="3"/>
  <c r="O119" i="3"/>
  <c r="T118" i="3"/>
  <c r="S118" i="3"/>
  <c r="P118" i="3"/>
  <c r="O118" i="3"/>
  <c r="T117" i="3"/>
  <c r="S117" i="3"/>
  <c r="P117" i="3"/>
  <c r="O117" i="3"/>
  <c r="T116" i="3"/>
  <c r="S116" i="3"/>
  <c r="P116" i="3"/>
  <c r="O116" i="3"/>
  <c r="T115" i="3"/>
  <c r="S115" i="3"/>
  <c r="P115" i="3"/>
  <c r="O115" i="3"/>
  <c r="T114" i="3"/>
  <c r="S114" i="3"/>
  <c r="P114" i="3"/>
  <c r="O114" i="3"/>
  <c r="T113" i="3"/>
  <c r="S113" i="3"/>
  <c r="P113" i="3"/>
  <c r="O113" i="3"/>
  <c r="T112" i="3"/>
  <c r="S112" i="3"/>
  <c r="P112" i="3"/>
  <c r="O112" i="3"/>
  <c r="T111" i="3"/>
  <c r="S111" i="3"/>
  <c r="P111" i="3"/>
  <c r="O111" i="3"/>
  <c r="T110" i="3"/>
  <c r="S110" i="3"/>
  <c r="P110" i="3"/>
  <c r="O110" i="3"/>
  <c r="T109" i="3"/>
  <c r="S109" i="3"/>
  <c r="P109" i="3"/>
  <c r="O109" i="3"/>
  <c r="T108" i="3"/>
  <c r="S108" i="3"/>
  <c r="P108" i="3"/>
  <c r="O108" i="3"/>
  <c r="T107" i="3"/>
  <c r="S107" i="3"/>
  <c r="P107" i="3"/>
  <c r="O107" i="3"/>
  <c r="T106" i="3"/>
  <c r="S106" i="3"/>
  <c r="P106" i="3"/>
  <c r="O106" i="3"/>
  <c r="T105" i="3"/>
  <c r="S105" i="3"/>
  <c r="P105" i="3"/>
  <c r="O105" i="3"/>
  <c r="T104" i="3"/>
  <c r="S104" i="3"/>
  <c r="P104" i="3"/>
  <c r="O104" i="3"/>
  <c r="T103" i="3"/>
  <c r="S103" i="3"/>
  <c r="P103" i="3"/>
  <c r="O103" i="3"/>
  <c r="T102" i="3"/>
  <c r="S102" i="3"/>
  <c r="P102" i="3"/>
  <c r="O102" i="3"/>
  <c r="T451" i="3"/>
  <c r="S451" i="3"/>
  <c r="P451" i="3"/>
  <c r="O451" i="3"/>
  <c r="T575" i="3"/>
  <c r="S575" i="3"/>
  <c r="P575" i="3"/>
  <c r="O575" i="3"/>
  <c r="T381" i="3"/>
  <c r="S381" i="3"/>
  <c r="P381" i="3"/>
  <c r="O381" i="3"/>
  <c r="T235" i="3"/>
  <c r="S235" i="3"/>
  <c r="P235" i="3"/>
  <c r="O235" i="3"/>
  <c r="T56" i="3"/>
  <c r="S56" i="3"/>
  <c r="P56" i="3"/>
  <c r="O56" i="3"/>
  <c r="T248" i="3"/>
  <c r="S248" i="3"/>
  <c r="P248" i="3"/>
  <c r="O248" i="3"/>
  <c r="T224" i="3"/>
  <c r="S224" i="3"/>
  <c r="P224" i="3"/>
  <c r="O224" i="3"/>
  <c r="T486" i="3"/>
  <c r="S486" i="3"/>
  <c r="P486" i="3"/>
  <c r="O486" i="3"/>
  <c r="T450" i="3"/>
  <c r="S450" i="3"/>
  <c r="P450" i="3"/>
  <c r="O450" i="3"/>
  <c r="T506" i="3"/>
  <c r="S506" i="3"/>
  <c r="P506" i="3"/>
  <c r="O506" i="3"/>
  <c r="T505" i="3"/>
  <c r="S505" i="3"/>
  <c r="P505" i="3"/>
  <c r="O505" i="3"/>
  <c r="T449" i="3"/>
  <c r="S449" i="3"/>
  <c r="P449" i="3"/>
  <c r="O449" i="3"/>
  <c r="T720" i="3"/>
  <c r="S720" i="3"/>
  <c r="P720" i="3"/>
  <c r="O720" i="3"/>
  <c r="T380" i="3"/>
  <c r="S380" i="3"/>
  <c r="P380" i="3"/>
  <c r="O380" i="3"/>
  <c r="T379" i="3"/>
  <c r="S379" i="3"/>
  <c r="P379" i="3"/>
  <c r="O379" i="3"/>
  <c r="T504" i="3"/>
  <c r="S504" i="3"/>
  <c r="P504" i="3"/>
  <c r="O504" i="3"/>
  <c r="T187" i="3"/>
  <c r="S187" i="3"/>
  <c r="P187" i="3"/>
  <c r="O187" i="3"/>
  <c r="T7" i="3"/>
  <c r="S7" i="3"/>
  <c r="P7" i="3"/>
  <c r="O7" i="3"/>
  <c r="T689" i="3"/>
  <c r="S689" i="3"/>
  <c r="P689" i="3"/>
  <c r="O689" i="3"/>
  <c r="T247" i="3"/>
  <c r="S247" i="3"/>
  <c r="P247" i="3"/>
  <c r="O247" i="3"/>
  <c r="T14" i="3"/>
  <c r="S14" i="3"/>
  <c r="P14" i="3"/>
  <c r="O14" i="3"/>
  <c r="T639" i="3"/>
  <c r="S639" i="3"/>
  <c r="P639" i="3"/>
  <c r="O639" i="3"/>
  <c r="T728" i="3"/>
  <c r="S728" i="3"/>
  <c r="P728" i="3"/>
  <c r="O728" i="3"/>
  <c r="T101" i="3"/>
  <c r="S101" i="3"/>
  <c r="P101" i="3"/>
  <c r="O101" i="3"/>
  <c r="T503" i="3"/>
  <c r="S503" i="3"/>
  <c r="P503" i="3"/>
  <c r="O503" i="3"/>
  <c r="T23" i="3"/>
  <c r="S23" i="3"/>
  <c r="P23" i="3"/>
  <c r="O23" i="3"/>
  <c r="T312" i="3"/>
  <c r="S312" i="3"/>
  <c r="P312" i="3"/>
  <c r="O312" i="3"/>
  <c r="T490" i="3"/>
  <c r="S490" i="3"/>
  <c r="P490" i="3"/>
  <c r="O490" i="3"/>
  <c r="T638" i="3"/>
  <c r="S638" i="3"/>
  <c r="P638" i="3"/>
  <c r="O638" i="3"/>
  <c r="T727" i="3"/>
  <c r="S727" i="3"/>
  <c r="P727" i="3"/>
  <c r="O727" i="3"/>
  <c r="T448" i="3"/>
  <c r="S448" i="3"/>
  <c r="P448" i="3"/>
  <c r="O448" i="3"/>
  <c r="T447" i="3"/>
  <c r="S447" i="3"/>
  <c r="P447" i="3"/>
  <c r="O447" i="3"/>
  <c r="T620" i="3"/>
  <c r="S620" i="3"/>
  <c r="P620" i="3"/>
  <c r="O620" i="3"/>
  <c r="T637" i="3"/>
  <c r="S637" i="3"/>
  <c r="P637" i="3"/>
  <c r="O637" i="3"/>
  <c r="T502" i="3"/>
  <c r="S502" i="3"/>
  <c r="P502" i="3"/>
  <c r="O502" i="3"/>
  <c r="T53" i="3"/>
  <c r="S53" i="3"/>
  <c r="P53" i="3"/>
  <c r="O53" i="3"/>
  <c r="T246" i="3"/>
  <c r="S246" i="3"/>
  <c r="P246" i="3"/>
  <c r="O246" i="3"/>
  <c r="T726" i="3"/>
  <c r="S726" i="3"/>
  <c r="P726" i="3"/>
  <c r="O726" i="3"/>
  <c r="T501" i="3"/>
  <c r="S501" i="3"/>
  <c r="P501" i="3"/>
  <c r="O501" i="3"/>
  <c r="T59" i="3"/>
  <c r="S59" i="3"/>
  <c r="P59" i="3"/>
  <c r="O59" i="3"/>
  <c r="T245" i="3"/>
  <c r="S245" i="3"/>
  <c r="P245" i="3"/>
  <c r="O245" i="3"/>
  <c r="T636" i="3"/>
  <c r="S636" i="3"/>
  <c r="P636" i="3"/>
  <c r="O636" i="3"/>
  <c r="T635" i="3"/>
  <c r="S635" i="3"/>
  <c r="P635" i="3"/>
  <c r="O635" i="3"/>
  <c r="T707" i="3"/>
  <c r="S707" i="3"/>
  <c r="P707" i="3"/>
  <c r="O707" i="3"/>
  <c r="T223" i="3"/>
  <c r="S223" i="3"/>
  <c r="P223" i="3"/>
  <c r="O223" i="3"/>
  <c r="T190" i="3"/>
  <c r="S190" i="3"/>
  <c r="P190" i="3"/>
  <c r="O190" i="3"/>
  <c r="T4" i="3"/>
  <c r="S4" i="3"/>
  <c r="P4" i="3"/>
  <c r="O4" i="3"/>
  <c r="T725" i="3"/>
  <c r="S725" i="3"/>
  <c r="P725" i="3"/>
  <c r="O725" i="3"/>
  <c r="T378" i="3"/>
  <c r="S378" i="3"/>
  <c r="P378" i="3"/>
  <c r="O378" i="3"/>
  <c r="T377" i="3"/>
  <c r="S377" i="3"/>
  <c r="P377" i="3"/>
  <c r="O377" i="3"/>
  <c r="T500" i="3"/>
  <c r="S500" i="3"/>
  <c r="P500" i="3"/>
  <c r="O500" i="3"/>
  <c r="T499" i="3"/>
  <c r="S499" i="3"/>
  <c r="P499" i="3"/>
  <c r="O499" i="3"/>
  <c r="T376" i="3"/>
  <c r="S376" i="3"/>
  <c r="P376" i="3"/>
  <c r="O376" i="3"/>
  <c r="T244" i="3"/>
  <c r="S244" i="3"/>
  <c r="P244" i="3"/>
  <c r="O244" i="3"/>
  <c r="T446" i="3"/>
  <c r="S446" i="3"/>
  <c r="P446" i="3"/>
  <c r="O446" i="3"/>
  <c r="T634" i="3"/>
  <c r="S634" i="3"/>
  <c r="P634" i="3"/>
  <c r="O634" i="3"/>
  <c r="T688" i="3"/>
  <c r="S688" i="3"/>
  <c r="P688" i="3"/>
  <c r="O688" i="3"/>
  <c r="T243" i="3"/>
  <c r="S243" i="3"/>
  <c r="P243" i="3"/>
  <c r="O243" i="3"/>
  <c r="T242" i="3"/>
  <c r="S242" i="3"/>
  <c r="P242" i="3"/>
  <c r="O242" i="3"/>
  <c r="T304" i="3"/>
  <c r="S304" i="3"/>
  <c r="P304" i="3"/>
  <c r="O304" i="3"/>
  <c r="T574" i="3"/>
  <c r="S574" i="3"/>
  <c r="P574" i="3"/>
  <c r="O574" i="3"/>
  <c r="T445" i="3"/>
  <c r="S445" i="3"/>
  <c r="P445" i="3"/>
  <c r="O445" i="3"/>
  <c r="T375" i="3"/>
  <c r="S375" i="3"/>
  <c r="P375" i="3"/>
  <c r="O375" i="3"/>
  <c r="T498" i="3"/>
  <c r="S498" i="3"/>
  <c r="P498" i="3"/>
  <c r="O498" i="3"/>
  <c r="T573" i="3"/>
  <c r="S573" i="3"/>
  <c r="P573" i="3"/>
  <c r="O573" i="3"/>
  <c r="T374" i="3"/>
  <c r="S374" i="3"/>
  <c r="P374" i="3"/>
  <c r="O374" i="3"/>
  <c r="T794" i="3"/>
  <c r="S794" i="3"/>
  <c r="P794" i="3"/>
  <c r="O794" i="3"/>
  <c r="T234" i="3"/>
  <c r="S234" i="3"/>
  <c r="P234" i="3"/>
  <c r="O234" i="3"/>
  <c r="T444" i="3"/>
  <c r="S444" i="3"/>
  <c r="P444" i="3"/>
  <c r="O444" i="3"/>
  <c r="T58" i="3"/>
  <c r="S58" i="3"/>
  <c r="P58" i="3"/>
  <c r="O58" i="3"/>
  <c r="T783" i="3"/>
  <c r="S783" i="3"/>
  <c r="P783" i="3"/>
  <c r="O783" i="3"/>
  <c r="T357" i="3"/>
  <c r="S357" i="3"/>
  <c r="P357" i="3"/>
  <c r="O357" i="3"/>
  <c r="T497" i="3"/>
  <c r="S497" i="3"/>
  <c r="P497" i="3"/>
  <c r="O497" i="3"/>
  <c r="T572" i="3"/>
  <c r="S572" i="3"/>
  <c r="P572" i="3"/>
  <c r="O572" i="3"/>
  <c r="T311" i="3"/>
  <c r="S311" i="3"/>
  <c r="P311" i="3"/>
  <c r="O311" i="3"/>
  <c r="T594" i="3"/>
  <c r="S594" i="3"/>
  <c r="P594" i="3"/>
  <c r="O594" i="3"/>
  <c r="T22" i="3"/>
  <c r="S22" i="3"/>
  <c r="P22" i="3"/>
  <c r="O22" i="3"/>
  <c r="T310" i="3"/>
  <c r="S310" i="3"/>
  <c r="P310" i="3"/>
  <c r="O310" i="3"/>
  <c r="T373" i="3"/>
  <c r="S373" i="3"/>
  <c r="P373" i="3"/>
  <c r="O373" i="3"/>
  <c r="T372" i="3"/>
  <c r="S372" i="3"/>
  <c r="P372" i="3"/>
  <c r="O372" i="3"/>
  <c r="T57" i="3"/>
  <c r="S57" i="3"/>
  <c r="P57" i="3"/>
  <c r="O57" i="3"/>
  <c r="T633" i="3"/>
  <c r="S633" i="3"/>
  <c r="P633" i="3"/>
  <c r="O633" i="3"/>
  <c r="T371" i="3"/>
  <c r="S371" i="3"/>
  <c r="P371" i="3"/>
  <c r="O371" i="3"/>
  <c r="T562" i="3"/>
  <c r="S562" i="3"/>
  <c r="P562" i="3"/>
  <c r="O562" i="3"/>
  <c r="T370" i="3"/>
  <c r="S370" i="3"/>
  <c r="P370" i="3"/>
  <c r="O370" i="3"/>
  <c r="T782" i="3"/>
  <c r="S782" i="3"/>
  <c r="P782" i="3"/>
  <c r="O782" i="3"/>
  <c r="T369" i="3"/>
  <c r="S369" i="3"/>
  <c r="P369" i="3"/>
  <c r="O369" i="3"/>
  <c r="T724" i="3"/>
  <c r="S724" i="3"/>
  <c r="P724" i="3"/>
  <c r="O724" i="3"/>
  <c r="T593" i="3"/>
  <c r="S593" i="3"/>
  <c r="P593" i="3"/>
  <c r="O593" i="3"/>
  <c r="T570" i="3"/>
  <c r="S570" i="3"/>
  <c r="P570" i="3"/>
  <c r="O570" i="3"/>
  <c r="T294" i="3"/>
  <c r="S294" i="3"/>
  <c r="P294" i="3"/>
  <c r="O294" i="3"/>
  <c r="T293" i="3"/>
  <c r="S293" i="3"/>
  <c r="P293" i="3"/>
  <c r="O293" i="3"/>
  <c r="T723" i="3"/>
  <c r="S723" i="3"/>
  <c r="P723" i="3"/>
  <c r="O723" i="3"/>
  <c r="T309" i="3"/>
  <c r="S309" i="3"/>
  <c r="P309" i="3"/>
  <c r="O309" i="3"/>
  <c r="T754" i="3"/>
  <c r="S754" i="3"/>
  <c r="P754" i="3"/>
  <c r="O754" i="3"/>
  <c r="T571" i="3"/>
  <c r="S571" i="3"/>
  <c r="P571" i="3"/>
  <c r="O571" i="3"/>
  <c r="T632" i="3"/>
  <c r="S632" i="3"/>
  <c r="P632" i="3"/>
  <c r="O632" i="3"/>
  <c r="T496" i="3"/>
  <c r="S496" i="3"/>
  <c r="P496" i="3"/>
  <c r="O496" i="3"/>
  <c r="T631" i="3"/>
  <c r="S631" i="3"/>
  <c r="P631" i="3"/>
  <c r="O631" i="3"/>
  <c r="T630" i="3"/>
  <c r="S630" i="3"/>
  <c r="P630" i="3"/>
  <c r="O630" i="3"/>
  <c r="H6" i="2" l="1"/>
  <c r="F6" i="2"/>
  <c r="G6" i="2"/>
  <c r="F11" i="2"/>
  <c r="E13" i="2"/>
  <c r="H13" i="2" s="1"/>
  <c r="G4" i="2"/>
  <c r="G12" i="2"/>
  <c r="G10" i="2"/>
  <c r="F10" i="2"/>
  <c r="H10" i="2"/>
  <c r="E7" i="2"/>
  <c r="H7" i="2" s="1"/>
  <c r="G2" i="2"/>
  <c r="E3" i="2"/>
  <c r="H3" i="2" s="1"/>
  <c r="F9" i="2"/>
  <c r="F5" i="2"/>
  <c r="F12" i="2"/>
  <c r="F8" i="2"/>
  <c r="F4" i="2"/>
  <c r="E11" i="2"/>
  <c r="H11" i="2" s="1"/>
  <c r="F2" i="2"/>
  <c r="F3" i="2" l="1"/>
  <c r="F7" i="2"/>
  <c r="G13" i="2"/>
  <c r="G11" i="2"/>
  <c r="F13" i="2"/>
  <c r="G3" i="2"/>
  <c r="G7" i="2"/>
</calcChain>
</file>

<file path=xl/sharedStrings.xml><?xml version="1.0" encoding="utf-8"?>
<sst xmlns="http://schemas.openxmlformats.org/spreadsheetml/2006/main" count="19768" uniqueCount="2876">
  <si>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</si>
  <si>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</si>
  <si>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</si>
  <si>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</si>
  <si>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</si>
  <si>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</si>
  <si>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</si>
  <si>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</si>
  <si>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</si>
  <si>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</si>
  <si>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15000 to 19999</t>
  </si>
  <si>
    <t>25000 to 29999</t>
  </si>
  <si>
    <t>30000 to 34999</t>
  </si>
  <si>
    <t>40000 to 44999</t>
  </si>
  <si>
    <t>45000 to 49999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</si>
  <si>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</si>
  <si>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</si>
  <si>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</si>
  <si>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</si>
  <si>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</si>
  <si>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</si>
  <si>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</si>
  <si>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</si>
  <si>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</si>
  <si>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</si>
  <si>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</si>
  <si>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</si>
  <si>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</si>
  <si>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</si>
  <si>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</si>
  <si>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</si>
  <si>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</si>
  <si>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</si>
  <si>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</si>
  <si>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</si>
  <si>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Darktales The Play</t>
  </si>
  <si>
    <t>Tim Arthur's 21st anniversary sell-out production of his 'chilling' and 'sinister' ghostly thriller returns to the Edinburgh Fringe!</t>
  </si>
  <si>
    <t>successful</t>
  </si>
  <si>
    <t>GB</t>
  </si>
  <si>
    <t>GBP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</si>
  <si>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</si>
  <si>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</si>
  <si>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</si>
  <si>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</si>
  <si>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</si>
  <si>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US</t>
  </si>
  <si>
    <t>USD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</si>
  <si>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</si>
  <si>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</si>
  <si>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</si>
  <si>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</si>
  <si>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</si>
  <si>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</si>
  <si>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</si>
  <si>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</si>
  <si>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</si>
  <si>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</si>
  <si>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</si>
  <si>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</si>
  <si>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</si>
  <si>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</si>
  <si>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</si>
  <si>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</si>
  <si>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CA</t>
  </si>
  <si>
    <t>CAD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</si>
  <si>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</si>
  <si>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</si>
  <si>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</si>
  <si>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</si>
  <si>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</si>
  <si>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</si>
  <si>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</si>
  <si>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</si>
  <si>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</si>
  <si>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</si>
  <si>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NO</t>
  </si>
  <si>
    <t>NOK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</si>
  <si>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</si>
  <si>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</si>
  <si>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</si>
  <si>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</si>
  <si>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</si>
  <si>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</si>
  <si>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</si>
  <si>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</si>
  <si>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</si>
  <si>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</si>
  <si>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</si>
  <si>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</si>
  <si>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</si>
  <si>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</si>
  <si>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</si>
  <si>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</si>
  <si>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</si>
  <si>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</si>
  <si>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</si>
  <si>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</si>
  <si>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</si>
  <si>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</si>
  <si>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</si>
  <si>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</si>
  <si>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</si>
  <si>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</si>
  <si>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</si>
  <si>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</si>
  <si>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</si>
  <si>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</si>
  <si>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</si>
  <si>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</si>
  <si>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</si>
  <si>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</si>
  <si>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</si>
  <si>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</si>
  <si>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</si>
  <si>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</si>
  <si>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</si>
  <si>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</si>
  <si>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</si>
  <si>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</si>
  <si>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</si>
  <si>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</si>
  <si>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</si>
  <si>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</si>
  <si>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</si>
  <si>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</si>
  <si>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</si>
  <si>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</si>
  <si>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</si>
  <si>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</si>
  <si>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</si>
  <si>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</si>
  <si>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</si>
  <si>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</si>
  <si>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</si>
  <si>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</si>
  <si>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</si>
  <si>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</si>
  <si>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</si>
  <si>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</si>
  <si>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</si>
  <si>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</si>
  <si>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</si>
  <si>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</si>
  <si>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</si>
  <si>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</si>
  <si>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</si>
  <si>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</si>
  <si>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</si>
  <si>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</si>
  <si>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</si>
  <si>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</si>
  <si>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</si>
  <si>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</si>
  <si>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AU</t>
  </si>
  <si>
    <t>AUD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</si>
  <si>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</si>
  <si>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</si>
  <si>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</si>
  <si>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</si>
  <si>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</si>
  <si>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</si>
  <si>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</si>
  <si>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</si>
  <si>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</si>
  <si>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</si>
  <si>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</si>
  <si>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</si>
  <si>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</si>
  <si>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</si>
  <si>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</si>
  <si>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</si>
  <si>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</si>
  <si>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</si>
  <si>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</si>
  <si>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</si>
  <si>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</si>
  <si>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</si>
  <si>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</si>
  <si>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</si>
  <si>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</si>
  <si>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</si>
  <si>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</si>
  <si>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</si>
  <si>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</si>
  <si>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</si>
  <si>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</si>
  <si>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</si>
  <si>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</si>
  <si>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</si>
  <si>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</si>
  <si>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</si>
  <si>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</si>
  <si>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</si>
  <si>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</si>
  <si>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</si>
  <si>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</si>
  <si>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</si>
  <si>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</si>
  <si>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</si>
  <si>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</si>
  <si>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</si>
  <si>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</si>
  <si>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</si>
  <si>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</si>
  <si>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</si>
  <si>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</si>
  <si>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</si>
  <si>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</si>
  <si>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</si>
  <si>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</si>
  <si>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</si>
  <si>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</si>
  <si>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</si>
  <si>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</si>
  <si>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</si>
  <si>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</si>
  <si>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</si>
  <si>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</si>
  <si>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</si>
  <si>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</si>
  <si>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</si>
  <si>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</si>
  <si>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</si>
  <si>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</si>
  <si>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</si>
  <si>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</si>
  <si>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</si>
  <si>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</si>
  <si>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</si>
  <si>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</si>
  <si>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</si>
  <si>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</si>
  <si>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</si>
  <si>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</si>
  <si>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</si>
  <si>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</si>
  <si>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</si>
  <si>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</si>
  <si>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</si>
  <si>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</si>
  <si>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</si>
  <si>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</si>
  <si>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</si>
  <si>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</si>
  <si>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</si>
  <si>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</si>
  <si>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</si>
  <si>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</si>
  <si>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</si>
  <si>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</si>
  <si>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</si>
  <si>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failed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</si>
  <si>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</si>
  <si>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</si>
  <si>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</si>
  <si>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</si>
  <si>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</si>
  <si>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</si>
  <si>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AT</t>
  </si>
  <si>
    <t>EUR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</si>
  <si>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</si>
  <si>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</si>
  <si>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</si>
  <si>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</si>
  <si>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</si>
  <si>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</si>
  <si>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</si>
  <si>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</si>
  <si>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</si>
  <si>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</si>
  <si>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</si>
  <si>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</si>
  <si>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</si>
  <si>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</si>
  <si>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IE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</si>
  <si>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</si>
  <si>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</si>
  <si>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</si>
  <si>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</si>
  <si>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</si>
  <si>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</si>
  <si>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</si>
  <si>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</si>
  <si>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</si>
  <si>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</si>
  <si>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</si>
  <si>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</si>
  <si>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MX</t>
  </si>
  <si>
    <t>MXN</t>
  </si>
  <si>
    <t>Gay Party Superposh 'Winter Wonderland'</t>
  </si>
  <si>
    <t>Een Gay Party in het centrum van Amersfoort. 
Een geweldige avond uit, met een show, optredens en DJ's.</t>
  </si>
  <si>
    <t>NL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</si>
  <si>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</si>
  <si>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</si>
  <si>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</si>
  <si>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</si>
  <si>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</si>
  <si>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</si>
  <si>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</si>
  <si>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</si>
  <si>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</si>
  <si>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</si>
  <si>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</si>
  <si>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</si>
  <si>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</si>
  <si>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</si>
  <si>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</si>
  <si>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</si>
  <si>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</si>
  <si>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</si>
  <si>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</si>
  <si>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</si>
  <si>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</si>
  <si>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</si>
  <si>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</si>
  <si>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</si>
  <si>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</si>
  <si>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</si>
  <si>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</si>
  <si>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</si>
  <si>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</si>
  <si>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</si>
  <si>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</si>
  <si>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</si>
  <si>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</si>
  <si>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</si>
  <si>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</si>
  <si>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</si>
  <si>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</si>
  <si>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</si>
  <si>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</si>
  <si>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</si>
  <si>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</si>
  <si>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</si>
  <si>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</si>
  <si>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</si>
  <si>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</si>
  <si>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</si>
  <si>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</si>
  <si>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</si>
  <si>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</si>
  <si>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</si>
  <si>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</si>
  <si>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</si>
  <si>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</si>
  <si>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</si>
  <si>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</si>
  <si>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</si>
  <si>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</si>
  <si>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</si>
  <si>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</si>
  <si>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</si>
  <si>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</si>
  <si>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</si>
  <si>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</si>
  <si>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</si>
  <si>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</si>
  <si>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</si>
  <si>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</si>
  <si>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</si>
  <si>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</si>
  <si>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</si>
  <si>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</si>
  <si>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</si>
  <si>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</si>
  <si>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</si>
  <si>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</si>
  <si>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</si>
  <si>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</si>
  <si>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</si>
  <si>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</si>
  <si>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</si>
  <si>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</si>
  <si>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</si>
  <si>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</si>
  <si>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</si>
  <si>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</si>
  <si>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</si>
  <si>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</si>
  <si>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</si>
  <si>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</si>
  <si>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</si>
  <si>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</si>
  <si>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</si>
  <si>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</si>
  <si>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</si>
  <si>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</si>
  <si>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</si>
  <si>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</si>
  <si>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</si>
  <si>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</si>
  <si>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</si>
  <si>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</si>
  <si>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</si>
  <si>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</si>
  <si>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</si>
  <si>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</si>
  <si>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</si>
  <si>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</si>
  <si>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</si>
  <si>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</si>
  <si>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</si>
  <si>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</si>
  <si>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</si>
  <si>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</si>
  <si>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</si>
  <si>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</si>
  <si>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</si>
  <si>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</si>
  <si>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</si>
  <si>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</si>
  <si>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</si>
  <si>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</si>
  <si>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</si>
  <si>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</si>
  <si>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</si>
  <si>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</si>
  <si>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</si>
  <si>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</si>
  <si>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</si>
  <si>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</si>
  <si>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</si>
  <si>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</si>
  <si>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</si>
  <si>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</si>
  <si>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</si>
  <si>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</si>
  <si>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</si>
  <si>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</si>
  <si>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</si>
  <si>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</si>
  <si>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</si>
  <si>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</si>
  <si>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</si>
  <si>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</si>
  <si>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</si>
  <si>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</si>
  <si>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</si>
  <si>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</si>
  <si>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</si>
  <si>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</si>
  <si>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</si>
  <si>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</si>
  <si>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</si>
  <si>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</si>
  <si>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</si>
  <si>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</si>
  <si>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</si>
  <si>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</si>
  <si>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</si>
  <si>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</si>
  <si>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</si>
  <si>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</si>
  <si>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</si>
  <si>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</si>
  <si>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</si>
  <si>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Casablanca - The Gin Joint Cut (The Play)</t>
  </si>
  <si>
    <t>Bring Morag Fullarton's fun-loving spoof and homage of the classic and timeless film, 'Casablanca', to the stage in New York City.</t>
  </si>
  <si>
    <t>live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</si>
  <si>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</si>
  <si>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</si>
  <si>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</si>
  <si>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</si>
  <si>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</si>
  <si>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</si>
  <si>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</si>
  <si>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</si>
  <si>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</si>
  <si>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</si>
  <si>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</si>
  <si>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</si>
  <si>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</si>
  <si>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</si>
  <si>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</si>
  <si>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</si>
  <si>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</si>
  <si>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</si>
  <si>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</si>
  <si>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</si>
  <si>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</si>
  <si>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</si>
  <si>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</si>
  <si>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</si>
  <si>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FR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</si>
  <si>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</si>
  <si>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</si>
  <si>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</si>
  <si>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</si>
  <si>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</si>
  <si>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</si>
  <si>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</si>
  <si>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</si>
  <si>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</si>
  <si>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</si>
  <si>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</si>
  <si>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</si>
  <si>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</si>
  <si>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</si>
  <si>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</si>
  <si>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</si>
  <si>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</si>
  <si>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</si>
  <si>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</si>
  <si>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</si>
  <si>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</si>
  <si>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</si>
  <si>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</si>
  <si>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</si>
  <si>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</si>
  <si>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</si>
  <si>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</si>
  <si>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</si>
  <si>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</si>
  <si>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</si>
  <si>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</si>
  <si>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</si>
  <si>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</si>
  <si>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</si>
  <si>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</si>
  <si>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</si>
  <si>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</si>
  <si>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</si>
  <si>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</si>
  <si>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</si>
  <si>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</si>
  <si>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</si>
  <si>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</si>
  <si>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</si>
  <si>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</si>
  <si>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</si>
  <si>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</si>
  <si>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</si>
  <si>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</si>
  <si>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</si>
  <si>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</si>
  <si>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</si>
  <si>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</si>
  <si>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</si>
  <si>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</si>
  <si>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</si>
  <si>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</si>
  <si>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</si>
  <si>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</si>
  <si>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</si>
  <si>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</si>
  <si>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</si>
  <si>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</si>
  <si>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</si>
  <si>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</si>
  <si>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</si>
  <si>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</si>
  <si>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</si>
  <si>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</si>
  <si>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</si>
  <si>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</si>
  <si>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</si>
  <si>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</si>
  <si>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</si>
  <si>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</si>
  <si>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</si>
  <si>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</si>
  <si>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</si>
  <si>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</si>
  <si>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</si>
  <si>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</si>
  <si>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</si>
  <si>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</si>
  <si>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</si>
  <si>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</si>
  <si>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</si>
  <si>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</si>
  <si>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</si>
  <si>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</si>
  <si>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</si>
  <si>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</si>
  <si>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</si>
  <si>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</si>
  <si>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</si>
  <si>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</si>
  <si>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</si>
  <si>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</si>
  <si>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</si>
  <si>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</si>
  <si>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</si>
  <si>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</si>
  <si>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</si>
  <si>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</si>
  <si>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</si>
  <si>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</si>
  <si>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</si>
  <si>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</si>
  <si>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</si>
  <si>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</si>
  <si>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</si>
  <si>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</si>
  <si>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</si>
  <si>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</si>
  <si>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</si>
  <si>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</si>
  <si>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</si>
  <si>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</si>
  <si>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</si>
  <si>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</si>
  <si>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</si>
  <si>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</si>
  <si>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</si>
  <si>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</si>
  <si>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</si>
  <si>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</si>
  <si>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</si>
  <si>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</si>
  <si>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</si>
  <si>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</si>
  <si>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</si>
  <si>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</si>
  <si>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</si>
  <si>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</si>
  <si>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</si>
  <si>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</si>
  <si>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</si>
  <si>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</si>
  <si>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</si>
  <si>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</si>
  <si>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</si>
  <si>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</si>
  <si>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</si>
  <si>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</si>
  <si>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</si>
  <si>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</si>
  <si>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</si>
  <si>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</si>
  <si>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</si>
  <si>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</si>
  <si>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</si>
  <si>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</si>
  <si>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</si>
  <si>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</si>
  <si>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</si>
  <si>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</si>
  <si>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</si>
  <si>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</si>
  <si>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</si>
  <si>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</si>
  <si>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</si>
  <si>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</si>
  <si>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</si>
  <si>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</si>
  <si>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</si>
  <si>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</si>
  <si>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</si>
  <si>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</si>
  <si>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</si>
  <si>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</si>
  <si>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</si>
  <si>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</si>
  <si>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</si>
  <si>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</si>
  <si>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</si>
  <si>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</si>
  <si>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</si>
  <si>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</si>
  <si>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</si>
  <si>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</si>
  <si>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</si>
  <si>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</si>
  <si>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</si>
  <si>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</si>
  <si>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</si>
  <si>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</si>
  <si>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</si>
  <si>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</si>
  <si>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</si>
  <si>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</si>
  <si>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</si>
  <si>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</si>
  <si>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</si>
  <si>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</si>
  <si>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</si>
  <si>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</si>
  <si>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</si>
  <si>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</si>
  <si>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</si>
  <si>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</si>
  <si>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</si>
  <si>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</si>
  <si>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</si>
  <si>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</si>
  <si>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</si>
  <si>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</si>
  <si>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</si>
  <si>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</si>
  <si>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</si>
  <si>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</si>
  <si>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</si>
  <si>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</si>
  <si>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</si>
  <si>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</si>
  <si>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</si>
  <si>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</si>
  <si>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</si>
  <si>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</si>
  <si>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</si>
  <si>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</si>
  <si>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</si>
  <si>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</si>
  <si>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</si>
  <si>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</si>
  <si>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</si>
  <si>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</si>
  <si>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</si>
  <si>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</si>
  <si>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</si>
  <si>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</si>
  <si>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</si>
  <si>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</si>
  <si>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</si>
  <si>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</si>
  <si>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</si>
  <si>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</si>
  <si>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</si>
  <si>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</si>
  <si>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</si>
  <si>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</si>
  <si>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</si>
  <si>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</si>
  <si>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</si>
  <si>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</si>
  <si>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</si>
  <si>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</si>
  <si>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</si>
  <si>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</si>
  <si>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</si>
  <si>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</si>
  <si>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</si>
  <si>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</si>
  <si>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</si>
  <si>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</si>
  <si>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</si>
  <si>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</si>
  <si>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</si>
  <si>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</si>
  <si>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</si>
  <si>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</si>
  <si>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</si>
  <si>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</si>
  <si>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</si>
  <si>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</si>
  <si>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</si>
  <si>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</si>
  <si>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</si>
  <si>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NZ</t>
  </si>
  <si>
    <t>NZD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</si>
  <si>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</si>
  <si>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</si>
  <si>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</si>
  <si>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</si>
  <si>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</si>
  <si>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</si>
  <si>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</si>
  <si>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</si>
  <si>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</si>
  <si>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</si>
  <si>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</si>
  <si>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</si>
  <si>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</si>
  <si>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</si>
  <si>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</si>
  <si>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</si>
  <si>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</si>
  <si>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</si>
  <si>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ES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</si>
  <si>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</si>
  <si>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</si>
  <si>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</si>
  <si>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</si>
  <si>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</si>
  <si>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</si>
  <si>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</si>
  <si>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</si>
  <si>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</si>
  <si>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</si>
  <si>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</si>
  <si>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</si>
  <si>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</si>
  <si>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</si>
  <si>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</si>
  <si>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</si>
  <si>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</si>
  <si>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</si>
  <si>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</si>
  <si>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</si>
  <si>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</si>
  <si>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</si>
  <si>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</si>
  <si>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</si>
  <si>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</si>
  <si>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</si>
  <si>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</si>
  <si>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</si>
  <si>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</si>
  <si>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</si>
  <si>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</si>
  <si>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</si>
  <si>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</si>
  <si>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</si>
  <si>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</si>
  <si>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</si>
  <si>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</si>
  <si>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</si>
  <si>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</si>
  <si>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</si>
  <si>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</si>
  <si>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</si>
  <si>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</si>
  <si>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</si>
  <si>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</si>
  <si>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</si>
  <si>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</si>
  <si>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</si>
  <si>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</si>
  <si>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</si>
  <si>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</si>
  <si>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</si>
  <si>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</si>
  <si>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</si>
  <si>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</si>
  <si>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</si>
  <si>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</si>
  <si>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</si>
  <si>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</si>
  <si>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</si>
  <si>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</si>
  <si>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</si>
  <si>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</si>
  <si>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</si>
  <si>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</si>
  <si>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</si>
  <si>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</si>
  <si>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</si>
  <si>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</si>
  <si>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</si>
  <si>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</si>
  <si>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</si>
  <si>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</si>
  <si>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</si>
  <si>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</si>
  <si>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</si>
  <si>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</si>
  <si>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</si>
  <si>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</si>
  <si>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</si>
  <si>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</si>
  <si>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</si>
  <si>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</si>
  <si>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</si>
  <si>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</si>
  <si>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</si>
  <si>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</si>
  <si>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</si>
  <si>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</si>
  <si>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</si>
  <si>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</si>
  <si>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</si>
  <si>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</si>
  <si>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</si>
  <si>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</si>
  <si>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LU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</si>
  <si>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</si>
  <si>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</si>
  <si>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</si>
  <si>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</si>
  <si>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</si>
  <si>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</si>
  <si>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</si>
  <si>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</si>
  <si>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</si>
  <si>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</si>
  <si>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</si>
  <si>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</si>
  <si>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</si>
  <si>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</si>
  <si>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</si>
  <si>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</si>
  <si>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</si>
  <si>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</si>
  <si>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</si>
  <si>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</si>
  <si>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</si>
  <si>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</si>
  <si>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</si>
  <si>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</si>
  <si>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</si>
  <si>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</si>
  <si>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</si>
  <si>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</si>
  <si>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</si>
  <si>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</si>
  <si>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</si>
  <si>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</si>
  <si>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</si>
  <si>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</si>
  <si>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</si>
  <si>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</si>
  <si>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</si>
  <si>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</si>
  <si>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</si>
  <si>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</si>
  <si>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</si>
  <si>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</si>
  <si>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</si>
  <si>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</si>
  <si>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</si>
  <si>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</si>
  <si>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</si>
  <si>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</si>
  <si>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</si>
  <si>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</si>
  <si>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</si>
  <si>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</si>
  <si>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</si>
  <si>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</si>
  <si>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</si>
  <si>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</si>
  <si>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</si>
  <si>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</si>
  <si>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</si>
  <si>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</si>
  <si>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</si>
  <si>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</si>
  <si>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</si>
  <si>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</si>
  <si>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</si>
  <si>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</si>
  <si>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</si>
  <si>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</si>
  <si>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</si>
  <si>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</si>
  <si>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</si>
  <si>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</si>
  <si>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</si>
  <si>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</si>
  <si>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</si>
  <si>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</si>
  <si>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</si>
  <si>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</si>
  <si>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</si>
  <si>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</si>
  <si>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</si>
  <si>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</si>
  <si>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</si>
  <si>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</si>
  <si>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</si>
  <si>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</si>
  <si>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</si>
  <si>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</si>
  <si>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</si>
  <si>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</si>
  <si>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</si>
  <si>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</si>
  <si>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</si>
  <si>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</si>
  <si>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</si>
  <si>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</si>
  <si>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</si>
  <si>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</si>
  <si>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</si>
  <si>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</si>
  <si>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</si>
  <si>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</si>
  <si>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</si>
  <si>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</si>
  <si>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</si>
  <si>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</si>
  <si>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</si>
  <si>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</si>
  <si>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</si>
  <si>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</si>
  <si>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</si>
  <si>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</si>
  <si>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</si>
  <si>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</si>
  <si>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</si>
  <si>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</si>
  <si>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</si>
  <si>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</si>
  <si>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</si>
  <si>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</si>
  <si>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</si>
  <si>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</si>
  <si>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</si>
  <si>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</si>
  <si>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</si>
  <si>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</si>
  <si>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</si>
  <si>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</si>
  <si>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</si>
  <si>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</si>
  <si>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</si>
  <si>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</si>
  <si>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</si>
  <si>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</si>
  <si>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</si>
  <si>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</si>
  <si>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</si>
  <si>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</si>
  <si>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</si>
  <si>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</si>
  <si>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</si>
  <si>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</si>
  <si>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</si>
  <si>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</si>
  <si>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</si>
  <si>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</si>
  <si>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</si>
  <si>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</si>
  <si>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</si>
  <si>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</si>
  <si>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</si>
  <si>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</si>
  <si>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</si>
  <si>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</si>
  <si>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</si>
  <si>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</si>
  <si>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</si>
  <si>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</si>
  <si>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</si>
  <si>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</si>
  <si>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</si>
  <si>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</si>
  <si>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</si>
  <si>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</si>
  <si>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</si>
  <si>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</si>
  <si>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</si>
  <si>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</si>
  <si>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</si>
  <si>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</si>
  <si>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</si>
  <si>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</si>
  <si>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</si>
  <si>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</si>
  <si>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</si>
  <si>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</si>
  <si>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</si>
  <si>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</si>
  <si>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</si>
  <si>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</si>
  <si>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</si>
  <si>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</si>
  <si>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</si>
  <si>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</si>
  <si>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</si>
  <si>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</si>
  <si>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</si>
  <si>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</si>
  <si>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</si>
  <si>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</si>
  <si>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</si>
  <si>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</si>
  <si>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</si>
  <si>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</si>
  <si>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</si>
  <si>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</si>
  <si>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</si>
  <si>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</si>
  <si>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</si>
  <si>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</si>
  <si>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</si>
  <si>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</si>
  <si>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</si>
  <si>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</si>
  <si>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</si>
  <si>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</si>
  <si>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</si>
  <si>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</si>
  <si>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</si>
  <si>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</si>
  <si>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</si>
  <si>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</si>
  <si>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</si>
  <si>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</si>
  <si>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</si>
  <si>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</si>
  <si>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</si>
  <si>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</si>
  <si>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</si>
  <si>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</si>
  <si>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</si>
  <si>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</si>
  <si>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</si>
  <si>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</si>
  <si>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</si>
  <si>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</si>
  <si>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</si>
  <si>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</si>
  <si>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</si>
  <si>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</si>
  <si>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</si>
  <si>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</si>
  <si>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</si>
  <si>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</si>
  <si>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</si>
  <si>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</si>
  <si>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</si>
  <si>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</si>
  <si>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</si>
  <si>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</si>
  <si>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</si>
  <si>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</si>
  <si>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</si>
  <si>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</si>
  <si>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</si>
  <si>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</si>
  <si>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</si>
  <si>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</si>
  <si>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</si>
  <si>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</si>
  <si>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</si>
  <si>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</si>
  <si>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</si>
  <si>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</si>
  <si>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</si>
  <si>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</si>
  <si>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</si>
  <si>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</si>
  <si>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</si>
  <si>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</si>
  <si>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</si>
  <si>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</si>
  <si>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</si>
  <si>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</si>
  <si>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</si>
  <si>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</si>
  <si>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</si>
  <si>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</si>
  <si>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</si>
  <si>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</si>
  <si>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</si>
  <si>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</si>
  <si>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</si>
  <si>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</si>
  <si>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</si>
  <si>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</si>
  <si>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</si>
  <si>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</si>
  <si>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</si>
  <si>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</si>
  <si>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</si>
  <si>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</si>
  <si>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</si>
  <si>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</si>
  <si>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</si>
  <si>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</si>
  <si>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</si>
  <si>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</si>
  <si>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</si>
  <si>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</si>
  <si>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</si>
  <si>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</si>
  <si>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</si>
  <si>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</si>
  <si>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</si>
  <si>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</si>
  <si>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</si>
  <si>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</si>
  <si>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</si>
  <si>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</si>
  <si>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</si>
  <si>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</si>
  <si>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</si>
  <si>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</si>
  <si>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</si>
  <si>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</si>
  <si>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</si>
  <si>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</si>
  <si>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</si>
  <si>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</si>
  <si>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</si>
  <si>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</si>
  <si>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</si>
  <si>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</si>
  <si>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</si>
  <si>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</si>
  <si>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</si>
  <si>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</si>
  <si>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</si>
  <si>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</si>
  <si>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</si>
  <si>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</si>
  <si>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</si>
  <si>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</si>
  <si>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</si>
  <si>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</si>
  <si>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</si>
  <si>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</si>
  <si>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</si>
  <si>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</si>
  <si>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</si>
  <si>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</si>
  <si>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</si>
  <si>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</si>
  <si>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</si>
  <si>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</si>
  <si>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</si>
  <si>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</si>
  <si>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</si>
  <si>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</si>
  <si>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</si>
  <si>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</si>
  <si>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</si>
  <si>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</si>
  <si>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</si>
  <si>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</si>
  <si>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</si>
  <si>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</si>
  <si>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</si>
  <si>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</si>
  <si>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</si>
  <si>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</si>
  <si>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</si>
  <si>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</si>
  <si>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</si>
  <si>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</si>
  <si>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</si>
  <si>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</si>
  <si>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</si>
  <si>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</si>
  <si>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</si>
  <si>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</si>
  <si>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</si>
  <si>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</si>
  <si>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</si>
  <si>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</si>
  <si>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</si>
  <si>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</si>
  <si>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</si>
  <si>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</si>
  <si>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</si>
  <si>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</si>
  <si>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</si>
  <si>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</si>
  <si>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</si>
  <si>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</si>
  <si>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</si>
  <si>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</si>
  <si>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</si>
  <si>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</si>
  <si>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</si>
  <si>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</si>
  <si>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</si>
  <si>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</si>
  <si>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</si>
  <si>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</si>
  <si>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</si>
  <si>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</si>
  <si>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DE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</si>
  <si>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</si>
  <si>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</si>
  <si>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</si>
  <si>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</si>
  <si>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</si>
  <si>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</si>
  <si>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</si>
  <si>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</si>
  <si>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</si>
  <si>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</si>
  <si>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</si>
  <si>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</si>
  <si>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</si>
  <si>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</si>
  <si>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</si>
  <si>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</si>
  <si>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</si>
  <si>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</si>
  <si>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</si>
  <si>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</si>
  <si>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</si>
  <si>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</si>
  <si>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</si>
  <si>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</si>
  <si>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IT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</si>
  <si>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</si>
  <si>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</si>
  <si>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</si>
  <si>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</si>
  <si>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</si>
  <si>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</si>
  <si>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</si>
  <si>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</si>
  <si>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</si>
  <si>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</si>
  <si>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</si>
  <si>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</si>
  <si>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</si>
  <si>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</si>
  <si>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</si>
  <si>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</si>
  <si>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</si>
  <si>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</si>
  <si>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</si>
  <si>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</si>
  <si>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</si>
  <si>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</si>
  <si>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</si>
  <si>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</si>
  <si>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</si>
  <si>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</si>
  <si>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</si>
  <si>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</si>
  <si>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</si>
  <si>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</si>
  <si>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</si>
  <si>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</si>
  <si>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</si>
  <si>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</si>
  <si>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</si>
  <si>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</si>
  <si>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</si>
  <si>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</si>
  <si>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</si>
  <si>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</si>
  <si>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</si>
  <si>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</si>
  <si>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</si>
  <si>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</si>
  <si>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</si>
  <si>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</si>
  <si>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</si>
  <si>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</si>
  <si>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</si>
  <si>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</si>
  <si>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</si>
  <si>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</si>
  <si>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</si>
  <si>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</si>
  <si>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</si>
  <si>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</si>
  <si>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</si>
  <si>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</si>
  <si>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</si>
  <si>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</si>
  <si>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</si>
  <si>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</si>
  <si>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</si>
  <si>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</si>
  <si>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</si>
  <si>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</si>
  <si>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</si>
  <si>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</si>
  <si>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</si>
  <si>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</si>
  <si>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</si>
  <si>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</si>
  <si>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</si>
  <si>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</si>
  <si>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</si>
  <si>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</si>
  <si>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</si>
  <si>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</si>
  <si>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</si>
  <si>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</si>
  <si>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</si>
  <si>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</si>
  <si>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</si>
  <si>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</si>
  <si>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</si>
  <si>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</si>
  <si>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</si>
  <si>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</si>
  <si>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</si>
  <si>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</si>
  <si>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</si>
  <si>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</si>
  <si>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</si>
  <si>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</si>
  <si>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</si>
  <si>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</si>
  <si>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</si>
  <si>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</si>
  <si>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</si>
  <si>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</si>
  <si>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</si>
  <si>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</si>
  <si>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</si>
  <si>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</si>
  <si>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</si>
  <si>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</si>
  <si>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</si>
  <si>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</si>
  <si>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</si>
  <si>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</si>
  <si>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</si>
  <si>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</si>
  <si>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</si>
  <si>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</si>
  <si>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</si>
  <si>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</si>
  <si>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</si>
  <si>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</si>
  <si>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</si>
  <si>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</si>
  <si>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</si>
  <si>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</si>
  <si>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</si>
  <si>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</si>
  <si>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</si>
  <si>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</si>
  <si>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</si>
  <si>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</si>
  <si>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</si>
  <si>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</si>
  <si>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</si>
  <si>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</si>
  <si>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</si>
  <si>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</si>
  <si>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</si>
  <si>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</si>
  <si>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</si>
  <si>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</si>
  <si>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</si>
  <si>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</si>
  <si>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</si>
  <si>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</si>
  <si>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</si>
  <si>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</si>
  <si>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</si>
  <si>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</si>
  <si>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</si>
  <si>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</si>
  <si>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</si>
  <si>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</si>
  <si>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</si>
  <si>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</si>
  <si>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</si>
  <si>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</si>
  <si>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</si>
  <si>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</si>
  <si>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</si>
  <si>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</si>
  <si>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</si>
  <si>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</si>
  <si>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</si>
  <si>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</si>
  <si>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Teaterforestilling: Shakespeare patchwork</t>
  </si>
  <si>
    <t>Vi mindes 400-Ã¥ret for Shakespeares dÃ¸d ved at producere en forestilling, som indeholder alt det, som vi kender Shakespeare for.</t>
  </si>
  <si>
    <t>DK</t>
  </si>
  <si>
    <t>DKK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</si>
  <si>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</si>
  <si>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</si>
  <si>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</si>
  <si>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</si>
  <si>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</si>
  <si>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</si>
  <si>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</si>
  <si>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</si>
  <si>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</si>
  <si>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</si>
  <si>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</si>
  <si>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</si>
  <si>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</si>
  <si>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</si>
  <si>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</si>
  <si>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</si>
  <si>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</si>
  <si>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</si>
  <si>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</si>
  <si>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</si>
  <si>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</si>
  <si>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</si>
  <si>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</si>
  <si>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</si>
  <si>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</si>
  <si>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</si>
  <si>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</si>
  <si>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</si>
  <si>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</si>
  <si>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</si>
  <si>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</si>
  <si>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</si>
  <si>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</si>
  <si>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</si>
  <si>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</si>
  <si>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</si>
  <si>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</si>
  <si>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</si>
  <si>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</si>
  <si>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</si>
  <si>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</si>
  <si>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</si>
  <si>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</si>
  <si>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</si>
  <si>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</si>
  <si>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</si>
  <si>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</si>
  <si>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</si>
  <si>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</si>
  <si>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</si>
  <si>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</si>
  <si>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</si>
  <si>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</si>
  <si>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</si>
  <si>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</si>
  <si>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</si>
  <si>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</si>
  <si>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</si>
  <si>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</si>
  <si>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</si>
  <si>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</si>
  <si>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</si>
  <si>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</si>
  <si>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</si>
  <si>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</si>
  <si>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</si>
  <si>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</si>
  <si>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</si>
  <si>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</si>
  <si>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</si>
  <si>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</si>
  <si>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</si>
  <si>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</si>
  <si>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</si>
  <si>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</si>
  <si>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</si>
  <si>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</si>
  <si>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</si>
  <si>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</si>
  <si>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</si>
  <si>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</si>
  <si>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</si>
  <si>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</si>
  <si>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</si>
  <si>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</si>
  <si>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</si>
  <si>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</si>
  <si>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</si>
  <si>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</si>
  <si>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</si>
  <si>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</si>
  <si>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</si>
  <si>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</si>
  <si>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</si>
  <si>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</si>
  <si>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</si>
  <si>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</si>
  <si>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</si>
  <si>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</si>
  <si>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</si>
  <si>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</si>
  <si>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</si>
  <si>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</si>
  <si>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</si>
  <si>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</si>
  <si>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</si>
  <si>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</si>
  <si>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</si>
  <si>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</si>
  <si>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</si>
  <si>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</si>
  <si>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</si>
  <si>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</si>
  <si>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</si>
  <si>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</si>
  <si>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</si>
  <si>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</si>
  <si>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</si>
  <si>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</si>
  <si>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</si>
  <si>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</si>
  <si>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</si>
  <si>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</si>
  <si>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</si>
  <si>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</si>
  <si>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</si>
  <si>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</si>
  <si>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</si>
  <si>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</si>
  <si>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</si>
  <si>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</si>
  <si>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</si>
  <si>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</si>
  <si>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</si>
  <si>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</si>
  <si>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</si>
  <si>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</si>
  <si>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</si>
  <si>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</si>
  <si>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</si>
  <si>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</si>
  <si>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</si>
  <si>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</si>
  <si>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</si>
  <si>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</si>
  <si>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</si>
  <si>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</si>
  <si>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</si>
  <si>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</si>
  <si>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</si>
  <si>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</si>
  <si>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</si>
  <si>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</si>
  <si>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</si>
  <si>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</si>
  <si>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</si>
  <si>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</si>
  <si>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</si>
  <si>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</si>
  <si>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</si>
  <si>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</si>
  <si>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</si>
  <si>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</si>
  <si>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</si>
  <si>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</si>
  <si>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</si>
  <si>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</si>
  <si>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</si>
  <si>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</si>
  <si>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</si>
  <si>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</si>
  <si>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</si>
  <si>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</si>
  <si>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</si>
  <si>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</si>
  <si>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</si>
  <si>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</si>
  <si>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</si>
  <si>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</si>
  <si>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</si>
  <si>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</si>
  <si>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</si>
  <si>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</si>
  <si>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</si>
  <si>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</si>
  <si>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</si>
  <si>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</si>
  <si>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</si>
  <si>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</si>
  <si>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</si>
  <si>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</si>
  <si>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</si>
  <si>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</si>
  <si>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</si>
  <si>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</si>
  <si>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</si>
  <si>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</si>
  <si>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</si>
  <si>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</si>
  <si>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</si>
  <si>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</si>
  <si>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</si>
  <si>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</si>
  <si>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</si>
  <si>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</si>
  <si>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</si>
  <si>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</si>
  <si>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</si>
  <si>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</si>
  <si>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</si>
  <si>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</si>
  <si>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</si>
  <si>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</si>
  <si>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</si>
  <si>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</si>
  <si>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</si>
  <si>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</si>
  <si>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</si>
  <si>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</si>
  <si>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</si>
  <si>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</si>
  <si>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</si>
  <si>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</si>
  <si>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</si>
  <si>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</si>
  <si>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</si>
  <si>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</si>
  <si>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</si>
  <si>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</si>
  <si>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</si>
  <si>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</si>
  <si>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</si>
  <si>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</si>
  <si>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</si>
  <si>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</si>
  <si>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</si>
  <si>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</si>
  <si>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</si>
  <si>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</si>
  <si>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</si>
  <si>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</si>
  <si>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SE</t>
  </si>
  <si>
    <t>SEK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</si>
  <si>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</si>
  <si>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</si>
  <si>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</si>
  <si>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</si>
  <si>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</si>
  <si>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</si>
  <si>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</si>
  <si>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</si>
  <si>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</si>
  <si>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</si>
  <si>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</si>
  <si>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</si>
  <si>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</si>
  <si>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</si>
  <si>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</si>
  <si>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</si>
  <si>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</si>
  <si>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</si>
  <si>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</si>
  <si>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</si>
  <si>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</si>
  <si>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</si>
  <si>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</si>
  <si>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</si>
  <si>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</si>
  <si>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</si>
  <si>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</si>
  <si>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</si>
  <si>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</si>
  <si>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</si>
  <si>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</si>
  <si>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</si>
  <si>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</si>
  <si>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</si>
  <si>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</si>
  <si>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</si>
  <si>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</si>
  <si>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</si>
  <si>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</si>
  <si>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</si>
  <si>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</si>
  <si>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</si>
  <si>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</si>
  <si>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</si>
  <si>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</si>
  <si>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</si>
  <si>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</si>
  <si>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</si>
  <si>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</si>
  <si>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</si>
  <si>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</si>
  <si>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</si>
  <si>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</si>
  <si>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</si>
  <si>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</si>
  <si>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</si>
  <si>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</si>
  <si>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</si>
  <si>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</si>
  <si>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</si>
  <si>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</si>
  <si>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</si>
  <si>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</si>
  <si>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</si>
  <si>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</si>
  <si>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</si>
  <si>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</si>
  <si>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</si>
  <si>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</si>
  <si>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</si>
  <si>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</si>
  <si>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</si>
  <si>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</si>
  <si>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</si>
  <si>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</si>
  <si>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</si>
  <si>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</si>
  <si>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</si>
  <si>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</si>
  <si>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</si>
  <si>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</si>
  <si>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</si>
  <si>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</si>
  <si>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</si>
  <si>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</si>
  <si>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</si>
  <si>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</si>
  <si>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</si>
  <si>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</si>
  <si>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</si>
  <si>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</si>
  <si>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</si>
  <si>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</si>
  <si>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</si>
  <si>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</si>
  <si>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</si>
  <si>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</si>
  <si>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</si>
  <si>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</si>
  <si>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</si>
  <si>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</si>
  <si>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</si>
  <si>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</si>
  <si>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</si>
  <si>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</si>
  <si>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</si>
  <si>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</si>
  <si>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</si>
  <si>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</si>
  <si>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</si>
  <si>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</si>
  <si>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</si>
  <si>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</si>
  <si>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</si>
  <si>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</si>
  <si>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</si>
  <si>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</si>
  <si>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</si>
  <si>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</si>
  <si>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</si>
  <si>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</si>
  <si>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</si>
  <si>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</si>
  <si>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</si>
  <si>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</si>
  <si>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</si>
  <si>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</si>
  <si>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</si>
  <si>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</si>
  <si>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</si>
  <si>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</si>
  <si>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</si>
  <si>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</si>
  <si>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</si>
  <si>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</si>
  <si>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</si>
  <si>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</si>
  <si>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</si>
  <si>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</si>
  <si>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</si>
  <si>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</si>
  <si>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</si>
  <si>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</si>
  <si>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</si>
  <si>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</si>
  <si>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</si>
  <si>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</si>
  <si>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</si>
  <si>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</si>
  <si>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</si>
  <si>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</si>
  <si>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</si>
  <si>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</si>
  <si>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</si>
  <si>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</si>
  <si>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</si>
  <si>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</si>
  <si>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</si>
  <si>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</si>
  <si>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</si>
  <si>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</si>
  <si>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</si>
  <si>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</si>
  <si>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</si>
  <si>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</si>
  <si>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</si>
  <si>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</si>
  <si>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</si>
  <si>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</si>
  <si>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</si>
  <si>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</si>
  <si>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</si>
  <si>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</si>
  <si>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</si>
  <si>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</si>
  <si>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</si>
  <si>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</si>
  <si>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</si>
  <si>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</si>
  <si>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</si>
  <si>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</si>
  <si>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</si>
  <si>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</si>
  <si>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</si>
  <si>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</si>
  <si>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</si>
  <si>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</si>
  <si>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</si>
  <si>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</si>
  <si>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</si>
  <si>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</si>
  <si>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</si>
  <si>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</si>
  <si>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</si>
  <si>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</si>
  <si>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</si>
  <si>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</si>
  <si>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</si>
  <si>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</si>
  <si>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</si>
  <si>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</si>
  <si>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</si>
  <si>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</si>
  <si>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</si>
  <si>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</si>
  <si>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</si>
  <si>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</si>
  <si>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</si>
  <si>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</si>
  <si>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</si>
  <si>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</si>
  <si>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</si>
  <si>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</si>
  <si>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</si>
  <si>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</si>
  <si>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</si>
  <si>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</si>
  <si>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</si>
  <si>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</si>
  <si>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</si>
  <si>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</si>
  <si>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</si>
  <si>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</si>
  <si>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</si>
  <si>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</si>
  <si>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</si>
  <si>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</si>
  <si>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</si>
  <si>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</si>
  <si>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</si>
  <si>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</si>
  <si>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</si>
  <si>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</si>
  <si>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</si>
  <si>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</si>
  <si>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</si>
  <si>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</si>
  <si>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</si>
  <si>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</si>
  <si>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</si>
  <si>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</si>
  <si>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</si>
  <si>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</si>
  <si>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</si>
  <si>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</si>
  <si>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</si>
  <si>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</si>
  <si>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</si>
  <si>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</si>
  <si>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</si>
  <si>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</si>
  <si>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</si>
  <si>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</si>
  <si>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</si>
  <si>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</si>
  <si>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</si>
  <si>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</si>
  <si>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</si>
  <si>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</si>
  <si>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</si>
  <si>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</si>
  <si>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</si>
  <si>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</si>
  <si>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</si>
  <si>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</si>
  <si>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</si>
  <si>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</si>
  <si>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</si>
  <si>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</si>
  <si>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</si>
  <si>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</si>
  <si>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</si>
  <si>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</si>
  <si>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</si>
  <si>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</si>
  <si>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</si>
  <si>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</si>
  <si>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</si>
  <si>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</si>
  <si>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</si>
  <si>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</si>
  <si>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</si>
  <si>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</si>
  <si>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</si>
  <si>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</si>
  <si>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</si>
  <si>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</si>
  <si>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</si>
  <si>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</si>
  <si>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</si>
  <si>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</si>
  <si>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</si>
  <si>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</si>
  <si>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</si>
  <si>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</si>
  <si>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</si>
  <si>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</si>
  <si>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</si>
  <si>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</si>
  <si>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</si>
  <si>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</si>
  <si>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</si>
  <si>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</si>
  <si>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</si>
  <si>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</si>
  <si>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</si>
  <si>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</si>
  <si>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</si>
  <si>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</si>
  <si>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</si>
  <si>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</si>
  <si>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</si>
  <si>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</si>
  <si>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</si>
  <si>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</si>
  <si>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</si>
  <si>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</si>
  <si>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</si>
  <si>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</si>
  <si>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</si>
  <si>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</si>
  <si>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</si>
  <si>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</si>
  <si>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</si>
  <si>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</si>
  <si>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</si>
  <si>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</si>
  <si>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</si>
  <si>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</si>
  <si>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</si>
  <si>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</si>
  <si>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</si>
  <si>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</si>
  <si>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</si>
  <si>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</si>
  <si>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</si>
  <si>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</si>
  <si>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</si>
  <si>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</si>
  <si>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</si>
  <si>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</si>
  <si>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</si>
  <si>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</si>
  <si>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</si>
  <si>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</si>
  <si>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</si>
  <si>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</si>
  <si>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</si>
  <si>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</si>
  <si>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</si>
  <si>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</si>
  <si>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</si>
  <si>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</si>
  <si>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</si>
  <si>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</si>
  <si>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</si>
  <si>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</si>
  <si>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</si>
  <si>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</si>
  <si>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</si>
  <si>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</si>
  <si>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</si>
  <si>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</si>
  <si>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</si>
  <si>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</si>
  <si>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</si>
  <si>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</si>
  <si>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</si>
  <si>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</si>
  <si>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</si>
  <si>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</si>
  <si>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</si>
  <si>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</si>
  <si>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</si>
  <si>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</si>
  <si>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</si>
  <si>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</si>
  <si>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</si>
  <si>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</si>
  <si>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</si>
  <si>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</si>
  <si>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</si>
  <si>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</si>
  <si>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</si>
  <si>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</si>
  <si>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</si>
  <si>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</si>
  <si>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</si>
  <si>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</si>
  <si>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</si>
  <si>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</si>
  <si>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</si>
  <si>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</si>
  <si>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</si>
  <si>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</si>
  <si>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</si>
  <si>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</si>
  <si>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</si>
  <si>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</si>
  <si>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</si>
  <si>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</si>
  <si>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</si>
  <si>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</si>
  <si>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</si>
  <si>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</si>
  <si>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</si>
  <si>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</si>
  <si>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</si>
  <si>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</si>
  <si>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</si>
  <si>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</si>
  <si>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</si>
  <si>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</si>
  <si>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</si>
  <si>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</si>
  <si>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</si>
  <si>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</si>
  <si>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</si>
  <si>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</si>
  <si>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</si>
  <si>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</si>
  <si>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</si>
  <si>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</si>
  <si>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</si>
  <si>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</si>
  <si>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</si>
  <si>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</si>
  <si>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</si>
  <si>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</si>
  <si>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</si>
  <si>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</si>
  <si>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</si>
  <si>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</si>
  <si>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</si>
  <si>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</si>
  <si>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</si>
  <si>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</si>
  <si>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</si>
  <si>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</si>
  <si>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</si>
  <si>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</si>
  <si>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</si>
  <si>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</si>
  <si>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</si>
  <si>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</si>
  <si>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</si>
  <si>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</si>
  <si>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</si>
  <si>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</si>
  <si>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</si>
  <si>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</si>
  <si>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</si>
  <si>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</si>
  <si>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</si>
  <si>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</si>
  <si>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</si>
  <si>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</si>
  <si>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</si>
  <si>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</si>
  <si>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</si>
  <si>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</si>
  <si>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</si>
  <si>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</si>
  <si>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</si>
  <si>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</si>
  <si>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</si>
  <si>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</si>
  <si>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</si>
  <si>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</si>
  <si>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</si>
  <si>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</si>
  <si>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</si>
  <si>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</si>
  <si>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</si>
  <si>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</si>
  <si>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</si>
  <si>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</si>
  <si>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</si>
  <si>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</si>
  <si>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</si>
  <si>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</si>
  <si>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</si>
  <si>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</si>
  <si>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</si>
  <si>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</si>
  <si>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</si>
  <si>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</si>
  <si>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</si>
  <si>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</si>
  <si>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</si>
  <si>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</si>
  <si>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</si>
  <si>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</si>
  <si>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</si>
  <si>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</si>
  <si>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</si>
  <si>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</si>
  <si>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</si>
  <si>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</si>
  <si>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</si>
  <si>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</si>
  <si>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</si>
  <si>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</si>
  <si>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&lt;1000</t>
  </si>
  <si>
    <t>&gt;50000</t>
  </si>
  <si>
    <t>20000 to 24999</t>
  </si>
  <si>
    <t>10000 to 14999</t>
  </si>
  <si>
    <t>Row Labels</t>
  </si>
  <si>
    <t>Grand Total</t>
  </si>
  <si>
    <t>Sum of Percentage Successful</t>
  </si>
  <si>
    <t>Sum of Percentage Failed</t>
  </si>
  <si>
    <t>Sum of Percentage Canceled</t>
  </si>
  <si>
    <t>Column Labels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</si>
  <si>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</si>
  <si>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</si>
  <si>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</si>
  <si>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</si>
  <si>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</si>
  <si>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</si>
  <si>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</si>
  <si>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</si>
  <si>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</si>
  <si>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</si>
  <si>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</si>
  <si>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</si>
  <si>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</si>
  <si>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</si>
  <si>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</si>
  <si>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</si>
  <si>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</si>
  <si>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</si>
  <si>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</si>
  <si>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</si>
  <si>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</si>
  <si>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</si>
  <si>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</si>
  <si>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</si>
  <si>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</si>
  <si>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</si>
  <si>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</si>
  <si>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</si>
  <si>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</si>
  <si>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</si>
  <si>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</si>
  <si>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</si>
  <si>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</si>
  <si>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</si>
  <si>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</si>
  <si>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</si>
  <si>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</si>
  <si>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</si>
  <si>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</si>
  <si>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</si>
  <si>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</si>
  <si>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</si>
  <si>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</si>
  <si>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</si>
  <si>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</si>
  <si>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</si>
  <si>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</si>
  <si>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</si>
  <si>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</si>
  <si>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</si>
  <si>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</si>
  <si>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</si>
  <si>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</si>
  <si>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</si>
  <si>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</si>
  <si>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</si>
  <si>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</si>
  <si>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</si>
  <si>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</si>
  <si>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</si>
  <si>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</si>
  <si>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</si>
  <si>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</si>
  <si>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</si>
  <si>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</si>
  <si>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</si>
  <si>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</si>
  <si>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</si>
  <si>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</si>
  <si>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</si>
  <si>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</si>
  <si>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</si>
  <si>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</si>
  <si>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</si>
  <si>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</si>
  <si>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</si>
  <si>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</si>
  <si>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</si>
  <si>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</si>
  <si>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</si>
  <si>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</si>
  <si>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</si>
  <si>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</si>
  <si>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</si>
  <si>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</si>
  <si>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</si>
  <si>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</si>
  <si>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</si>
  <si>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</si>
  <si>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</si>
  <si>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</si>
  <si>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</si>
  <si>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</si>
  <si>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</si>
  <si>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</si>
  <si>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</si>
  <si>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</si>
  <si>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</si>
  <si>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</si>
  <si>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</si>
  <si>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</si>
  <si>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</si>
  <si>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</si>
  <si>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</si>
  <si>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</si>
  <si>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</si>
  <si>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canceled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</si>
  <si>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</si>
  <si>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</si>
  <si>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</si>
  <si>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</si>
  <si>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</si>
  <si>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</si>
  <si>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</si>
  <si>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</si>
  <si>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</si>
  <si>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</si>
  <si>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</si>
  <si>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</si>
  <si>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</si>
  <si>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</si>
  <si>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</si>
  <si>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</si>
  <si>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</si>
  <si>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</si>
  <si>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</si>
  <si>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</si>
  <si>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</si>
  <si>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</si>
  <si>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</si>
  <si>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</si>
  <si>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</si>
  <si>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</si>
  <si>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</si>
  <si>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</si>
  <si>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</si>
  <si>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</si>
  <si>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</si>
  <si>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</si>
  <si>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</si>
  <si>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</si>
  <si>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</si>
  <si>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</si>
  <si>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</si>
  <si>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</si>
  <si>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</si>
  <si>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</si>
  <si>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</si>
  <si>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</si>
  <si>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</si>
  <si>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</si>
  <si>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</si>
  <si>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</si>
  <si>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</si>
  <si>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</si>
  <si>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</si>
  <si>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</si>
  <si>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</si>
  <si>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</si>
  <si>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</si>
  <si>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</si>
  <si>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</si>
  <si>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</si>
  <si>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</si>
  <si>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</si>
  <si>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</si>
  <si>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</si>
  <si>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</si>
  <si>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</si>
  <si>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</si>
  <si>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</si>
  <si>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</si>
  <si>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</si>
  <si>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</si>
  <si>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</si>
  <si>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</si>
  <si>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</si>
  <si>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</si>
  <si>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</si>
  <si>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</si>
  <si>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</si>
  <si>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</si>
  <si>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</si>
  <si>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</si>
  <si>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</si>
  <si>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</si>
  <si>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</si>
  <si>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</si>
  <si>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</si>
  <si>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</si>
  <si>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</si>
  <si>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</si>
  <si>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</si>
  <si>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</si>
  <si>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</si>
  <si>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</si>
  <si>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</si>
  <si>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</si>
  <si>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</si>
  <si>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</si>
  <si>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</si>
  <si>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</si>
  <si>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</si>
  <si>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</si>
  <si>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</si>
  <si>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</si>
  <si>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</si>
  <si>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</si>
  <si>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</si>
  <si>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</si>
  <si>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</si>
  <si>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</si>
  <si>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</si>
  <si>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</si>
  <si>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</si>
  <si>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</si>
  <si>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</si>
  <si>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</si>
  <si>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</si>
  <si>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</si>
  <si>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</si>
  <si>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</si>
  <si>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</si>
  <si>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</si>
  <si>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</si>
  <si>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</si>
  <si>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</si>
  <si>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</si>
  <si>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</si>
  <si>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</si>
  <si>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</si>
  <si>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</si>
  <si>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</si>
  <si>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</si>
  <si>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</si>
  <si>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</si>
  <si>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</si>
  <si>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</si>
  <si>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</si>
  <si>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</si>
  <si>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</si>
  <si>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</si>
  <si>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</si>
  <si>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</si>
  <si>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</si>
  <si>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</si>
  <si>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</si>
  <si>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</si>
  <si>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</si>
  <si>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</si>
  <si>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</si>
  <si>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</si>
  <si>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</si>
  <si>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</si>
  <si>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</si>
  <si>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</si>
  <si>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</si>
  <si>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</si>
  <si>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</si>
  <si>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</si>
  <si>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</si>
  <si>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</si>
  <si>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</si>
  <si>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</si>
  <si>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</si>
  <si>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</si>
  <si>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</si>
  <si>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</si>
  <si>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</si>
  <si>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</si>
  <si>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</si>
  <si>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</si>
  <si>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</si>
  <si>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</si>
  <si>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</si>
  <si>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</si>
  <si>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</si>
  <si>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</si>
  <si>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</si>
  <si>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</si>
  <si>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</si>
  <si>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</si>
  <si>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</si>
  <si>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</si>
  <si>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</si>
  <si>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</si>
  <si>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</si>
  <si>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</si>
  <si>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</si>
  <si>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</si>
  <si>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</si>
  <si>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</si>
  <si>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</si>
  <si>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</si>
  <si>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</si>
  <si>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</si>
  <si>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</si>
  <si>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</si>
  <si>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</si>
  <si>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</si>
  <si>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</si>
  <si>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</si>
  <si>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</si>
  <si>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</si>
  <si>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</si>
  <si>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</si>
  <si>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</si>
  <si>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</si>
  <si>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</si>
  <si>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</si>
  <si>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</si>
  <si>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</si>
  <si>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</si>
  <si>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</si>
  <si>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</si>
  <si>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</si>
  <si>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</si>
  <si>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</si>
  <si>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</si>
  <si>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</si>
  <si>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</si>
  <si>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</si>
  <si>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</si>
  <si>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</si>
  <si>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</si>
  <si>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</si>
  <si>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</si>
  <si>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</si>
  <si>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</si>
  <si>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</si>
  <si>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</si>
  <si>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</si>
  <si>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</si>
  <si>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</si>
  <si>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</si>
  <si>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</si>
  <si>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</si>
  <si>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</si>
  <si>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</si>
  <si>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</si>
  <si>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</si>
  <si>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</si>
  <si>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</si>
  <si>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</si>
  <si>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</si>
  <si>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</si>
  <si>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</si>
  <si>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</si>
  <si>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</si>
  <si>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</si>
  <si>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</si>
  <si>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</si>
  <si>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</si>
  <si>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</si>
  <si>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</si>
  <si>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</si>
  <si>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</si>
  <si>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</si>
  <si>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</si>
  <si>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</si>
  <si>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</si>
  <si>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</si>
  <si>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</si>
  <si>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</si>
  <si>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</si>
  <si>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</si>
  <si>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</si>
  <si>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</si>
  <si>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</si>
  <si>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</si>
  <si>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</si>
  <si>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</si>
  <si>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</si>
  <si>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</si>
  <si>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</si>
  <si>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</si>
  <si>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</si>
  <si>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</si>
  <si>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</si>
  <si>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</si>
  <si>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</si>
  <si>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</si>
  <si>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</si>
  <si>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</si>
  <si>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</si>
  <si>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</si>
  <si>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</si>
  <si>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</si>
  <si>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</si>
  <si>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</si>
  <si>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</si>
  <si>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</si>
  <si>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</si>
  <si>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</si>
  <si>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</si>
  <si>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</si>
  <si>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</si>
  <si>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</si>
  <si>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</si>
  <si>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</si>
  <si>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</si>
  <si>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</si>
  <si>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</si>
  <si>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</si>
  <si>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</si>
  <si>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</si>
  <si>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</si>
  <si>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</si>
  <si>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</si>
  <si>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</si>
  <si>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</si>
  <si>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</si>
  <si>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</si>
  <si>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</si>
  <si>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</si>
  <si>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</si>
  <si>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</si>
  <si>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</si>
  <si>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</si>
  <si>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</si>
  <si>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</si>
  <si>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</si>
  <si>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</si>
  <si>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</si>
  <si>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</si>
  <si>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</si>
  <si>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</si>
  <si>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</si>
  <si>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</si>
  <si>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</si>
  <si>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</si>
  <si>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</si>
  <si>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</si>
  <si>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</si>
  <si>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</si>
  <si>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</si>
  <si>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</si>
  <si>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</si>
  <si>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</si>
  <si>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</si>
  <si>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</si>
  <si>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</si>
  <si>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</si>
  <si>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</si>
  <si>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</si>
  <si>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</si>
  <si>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</si>
  <si>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</si>
  <si>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</si>
  <si>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</si>
  <si>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</si>
  <si>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</si>
  <si>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</si>
  <si>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</si>
  <si>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</si>
  <si>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</si>
  <si>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</si>
  <si>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</si>
  <si>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</si>
  <si>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</si>
  <si>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</si>
  <si>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</si>
  <si>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</si>
  <si>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</si>
  <si>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</si>
  <si>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</si>
  <si>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</si>
  <si>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</si>
  <si>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</si>
  <si>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</si>
  <si>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</si>
  <si>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</si>
  <si>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</si>
  <si>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</si>
  <si>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</si>
  <si>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</si>
  <si>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</si>
  <si>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</si>
  <si>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</si>
  <si>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</si>
  <si>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</si>
  <si>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</si>
  <si>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</si>
  <si>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</si>
  <si>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</si>
  <si>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</si>
  <si>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</si>
  <si>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</si>
  <si>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</si>
  <si>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</si>
  <si>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</si>
  <si>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</si>
  <si>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</si>
  <si>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</si>
  <si>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</si>
  <si>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</si>
  <si>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</si>
  <si>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</si>
  <si>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</si>
  <si>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</si>
  <si>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</si>
  <si>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</si>
  <si>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</si>
  <si>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</si>
  <si>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</si>
  <si>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</si>
  <si>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</si>
  <si>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</si>
  <si>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</si>
  <si>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</si>
  <si>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</si>
  <si>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</si>
  <si>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</si>
  <si>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</si>
  <si>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</si>
  <si>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</si>
  <si>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</si>
  <si>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</si>
  <si>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</si>
  <si>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</si>
  <si>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</si>
  <si>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</si>
  <si>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</si>
  <si>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</si>
  <si>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</si>
  <si>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</si>
  <si>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</si>
  <si>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</si>
  <si>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</si>
  <si>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</si>
  <si>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</si>
  <si>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</si>
  <si>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</si>
  <si>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</si>
  <si>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</si>
  <si>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</si>
  <si>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</si>
  <si>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</si>
  <si>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</si>
  <si>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</si>
  <si>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</si>
  <si>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</si>
  <si>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</si>
  <si>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</si>
  <si>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</si>
  <si>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</si>
  <si>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</si>
  <si>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</si>
  <si>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</si>
  <si>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</si>
  <si>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</si>
  <si>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</si>
  <si>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</si>
  <si>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</si>
  <si>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</si>
  <si>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</si>
  <si>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</si>
  <si>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</si>
  <si>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</si>
  <si>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</si>
  <si>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</si>
  <si>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</si>
  <si>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</si>
  <si>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</si>
  <si>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</si>
  <si>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</si>
  <si>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</si>
  <si>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</si>
  <si>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</si>
  <si>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</si>
  <si>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</si>
  <si>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</si>
  <si>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</si>
  <si>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</si>
  <si>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</si>
  <si>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</si>
  <si>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</si>
  <si>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</si>
  <si>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</si>
  <si>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</si>
  <si>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</si>
  <si>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</si>
  <si>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</si>
  <si>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</si>
  <si>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</si>
  <si>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</si>
  <si>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</si>
  <si>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</si>
  <si>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</si>
  <si>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</si>
  <si>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</si>
  <si>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</si>
  <si>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</si>
  <si>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</si>
  <si>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</si>
  <si>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</si>
  <si>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</si>
  <si>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</si>
  <si>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</si>
  <si>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</si>
  <si>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</si>
  <si>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</si>
  <si>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</si>
  <si>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</si>
  <si>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</si>
  <si>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</si>
  <si>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</si>
  <si>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</si>
  <si>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</si>
  <si>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</si>
  <si>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</si>
  <si>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</si>
  <si>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</si>
  <si>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</si>
  <si>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</si>
  <si>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</si>
  <si>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</si>
  <si>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</si>
  <si>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</si>
  <si>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</si>
  <si>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</si>
  <si>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</si>
  <si>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</si>
  <si>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</si>
  <si>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</si>
  <si>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</si>
  <si>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</si>
  <si>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</si>
  <si>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</si>
  <si>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</si>
  <si>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</si>
  <si>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</si>
  <si>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</si>
  <si>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</si>
  <si>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</si>
  <si>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</si>
  <si>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</si>
  <si>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</si>
  <si>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</si>
  <si>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</si>
  <si>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</si>
  <si>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</si>
  <si>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</si>
  <si>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</si>
  <si>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</si>
  <si>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</si>
  <si>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</si>
  <si>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</si>
  <si>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</si>
  <si>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</si>
  <si>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</si>
  <si>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</si>
  <si>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</si>
  <si>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</si>
  <si>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</si>
  <si>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</si>
  <si>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</si>
  <si>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</si>
  <si>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Count of outcomes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</si>
  <si>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</si>
  <si>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</si>
  <si>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</si>
  <si>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</si>
  <si>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</si>
  <si>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</si>
  <si>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</si>
  <si>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</si>
  <si>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</si>
  <si>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</si>
  <si>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</si>
  <si>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</si>
  <si>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(All)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</si>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</sst>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68" fontId="3" fillId="0" borderId="0" xfId="0" applyNumberFormat="1" applyFont="1" applyAlignment="1">
      <alignment horizontal="center"/>
    </xf>
    <xf numFmtId="44" fontId="3" fillId="0" borderId="0" xfId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168" fontId="4" fillId="0" borderId="0" xfId="0" applyNumberFormat="1" applyFont="1"/>
    <xf numFmtId="44" fontId="4" fillId="0" borderId="0" xfId="1" applyFont="1" applyFill="1" applyBorder="1"/>
    <xf numFmtId="14" fontId="4" fillId="0" borderId="0" xfId="0" applyNumberFormat="1" applyFont="1"/>
    <xf numFmtId="0" fontId="0" fillId="0" borderId="0" xfId="0" quotePrefix="1"/>
    <xf numFmtId="9" fontId="0" fillId="0" borderId="0" xfId="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8">
    <dxf>
      <fill>
        <patternFill>
          <bgColor rgb="FF9BC2E6"/>
        </patternFill>
      </fill>
    </dxf>
    <dxf>
      <fill>
        <patternFill>
          <bgColor rgb="FFA9D08E"/>
        </patternFill>
      </fill>
    </dxf>
    <dxf>
      <fill>
        <patternFill>
          <bgColor rgb="FFFF5F51"/>
        </patternFill>
      </fill>
    </dxf>
    <dxf>
      <fill>
        <patternFill>
          <bgColor rgb="FFFFE699"/>
        </patternFill>
      </fill>
    </dxf>
    <dxf>
      <fill>
        <patternFill>
          <bgColor rgb="FF9BC2E6"/>
        </patternFill>
      </fill>
    </dxf>
    <dxf>
      <fill>
        <patternFill>
          <bgColor rgb="FFA9D08E"/>
        </patternFill>
      </fill>
    </dxf>
    <dxf>
      <fill>
        <patternFill>
          <bgColor rgb="FFFF5F51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1.xlsx]Outcomes Based on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Based on Launch</a:t>
            </a:r>
            <a:r>
              <a:rPr lang="en-US" baseline="0"/>
              <a:t>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F544-9426-139ADB246BD3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4-F544-9426-139ADB246BD3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4-F544-9426-139ADB246BD3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4-F544-9426-139ADB24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20800"/>
        <c:axId val="1200218432"/>
      </c:lineChart>
      <c:catAx>
        <c:axId val="12004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18432"/>
        <c:crosses val="autoZero"/>
        <c:auto val="1"/>
        <c:lblAlgn val="ctr"/>
        <c:lblOffset val="100"/>
        <c:noMultiLvlLbl val="0"/>
      </c:catAx>
      <c:valAx>
        <c:axId val="12002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1.xlsx]Pivot Percent Outcomes_ Goals!PivotTable3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Play Kickstarter Campaign Outcomes Based on Goal Ranges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Percent Outcomes_ Goals'!$B$3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Percent Outcomes_ Goals'!$A$4:$A$14</c:f>
              <c:strCache>
                <c:ptCount val="11"/>
                <c:pt idx="0">
                  <c:v>&lt;1000</c:v>
                </c:pt>
                <c:pt idx="1">
                  <c:v>&gt;50000</c:v>
                </c:pt>
                <c:pt idx="2">
                  <c:v>1000 to 4999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</c:strCache>
            </c:strRef>
          </c:cat>
          <c:val>
            <c:numRef>
              <c:f>'Pivot Percent Outcomes_ Goals'!$B$4:$B$14</c:f>
              <c:numCache>
                <c:formatCode>0%</c:formatCode>
                <c:ptCount val="11"/>
                <c:pt idx="0">
                  <c:v>0.75806451612903225</c:v>
                </c:pt>
                <c:pt idx="1">
                  <c:v>0.16666666666666666</c:v>
                </c:pt>
                <c:pt idx="2">
                  <c:v>0.72659176029962547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</c:v>
                </c:pt>
                <c:pt idx="10">
                  <c:v>0.55029585798816572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9-D44D-BE53-5BA3B2C27776}"/>
            </c:ext>
          </c:extLst>
        </c:ser>
        <c:ser>
          <c:idx val="1"/>
          <c:order val="1"/>
          <c:tx>
            <c:strRef>
              <c:f>'Pivot Percent Outcomes_ Goals'!$C$3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Percent Outcomes_ Goals'!$A$4:$A$14</c:f>
              <c:strCache>
                <c:ptCount val="11"/>
                <c:pt idx="0">
                  <c:v>&lt;1000</c:v>
                </c:pt>
                <c:pt idx="1">
                  <c:v>&gt;50000</c:v>
                </c:pt>
                <c:pt idx="2">
                  <c:v>1000 to 4999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</c:strCache>
            </c:strRef>
          </c:cat>
          <c:val>
            <c:numRef>
              <c:f>'Pivot Percent Outcomes_ Goals'!$C$4:$C$14</c:f>
              <c:numCache>
                <c:formatCode>0%</c:formatCode>
                <c:ptCount val="11"/>
                <c:pt idx="0">
                  <c:v>0.24193548387096775</c:v>
                </c:pt>
                <c:pt idx="1">
                  <c:v>0.83333333333333337</c:v>
                </c:pt>
                <c:pt idx="2">
                  <c:v>0.27340823970037453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</c:v>
                </c:pt>
                <c:pt idx="10">
                  <c:v>0.44970414201183434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9-D44D-BE53-5BA3B2C27776}"/>
            </c:ext>
          </c:extLst>
        </c:ser>
        <c:ser>
          <c:idx val="2"/>
          <c:order val="2"/>
          <c:tx>
            <c:strRef>
              <c:f>'Pivot Percent Outcomes_ Goals'!$D$3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Percent Outcomes_ Goals'!$A$4:$A$14</c:f>
              <c:strCache>
                <c:ptCount val="11"/>
                <c:pt idx="0">
                  <c:v>&lt;1000</c:v>
                </c:pt>
                <c:pt idx="1">
                  <c:v>&gt;50000</c:v>
                </c:pt>
                <c:pt idx="2">
                  <c:v>1000 to 4999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</c:strCache>
            </c:strRef>
          </c:cat>
          <c:val>
            <c:numRef>
              <c:f>'Pivot Percent Outcomes_ Goals'!$D$4:$D$14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9-D44D-BE53-5BA3B2C2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42736"/>
        <c:axId val="1170534128"/>
      </c:lineChart>
      <c:catAx>
        <c:axId val="11712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34128"/>
        <c:crosses val="autoZero"/>
        <c:auto val="1"/>
        <c:lblAlgn val="ctr"/>
        <c:lblOffset val="100"/>
        <c:noMultiLvlLbl val="0"/>
      </c:catAx>
      <c:valAx>
        <c:axId val="11705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25400</xdr:rowOff>
    </xdr:from>
    <xdr:to>
      <xdr:col>18</xdr:col>
      <xdr:colOff>762000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4680D-4AFC-A546-8D22-2C1D4770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9</xdr:row>
      <xdr:rowOff>76200</xdr:rowOff>
    </xdr:from>
    <xdr:to>
      <xdr:col>11</xdr:col>
      <xdr:colOff>723900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F44A7-3B05-1A4B-90D1-B9E6C4E33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6.939990046296" createdVersion="6" refreshedVersion="6" minRefreshableVersion="3" recordCount="11" xr:uid="{B507AD2E-68C6-2D42-AF49-8803D32FC97C}">
  <cacheSource type="worksheet">
    <worksheetSource ref="A1:H12" sheet="Outcomes Based on Goals"/>
  </cacheSource>
  <cacheFields count="8">
    <cacheField name="Goal" numFmtId="0">
      <sharedItems count="11">
        <s v="&lt;1000"/>
        <s v="1000 to 4999"/>
        <s v="5000 to 9999"/>
        <s v="10000 to 14999"/>
        <s v="15000 to 19999"/>
        <s v="20000 to 24999"/>
        <s v="25000 to 29999"/>
        <s v="30000 to 34999"/>
        <s v="40000 to 44999"/>
        <s v="45000 to 49999"/>
        <s v="&gt;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0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0" maxValue="534"/>
    </cacheField>
    <cacheField name="Percentage Successful" numFmtId="9">
      <sharedItems containsSemiMixedTypes="0" containsString="0" containsNumber="1" minValue="0" maxValue="0.75806451612903225" count="11">
        <n v="0.75806451612903225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6666666666666666"/>
      </sharedItems>
    </cacheField>
    <cacheField name="Percentage Failed" numFmtId="9">
      <sharedItems containsSemiMixedTypes="0" containsString="0" containsNumber="1" minValue="0" maxValue="0.83333333333333337" count="11">
        <n v="0.24193548387096775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0"/>
        <n v="0.83333333333333337"/>
      </sharedItems>
    </cacheField>
    <cacheField name="Percentage Canceled" numFmtId="9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6.953417939818" createdVersion="6" refreshedVersion="6" minRefreshableVersion="3" recordCount="1393" xr:uid="{D1FBD2EC-2920-C34B-9117-BA2231A677F3}">
  <cacheSource type="worksheet">
    <worksheetSource ref="A1:T1394" sheet="Theatre Data"/>
  </cacheSource>
  <cacheFields count="22">
    <cacheField name="id" numFmtId="0">
      <sharedItems containsSemiMixedTypes="0" containsString="0" containsNumber="1" containsInteger="1" minValue="520" maxValue="4113"/>
    </cacheField>
    <cacheField name="name" numFmtId="0">
      <sharedItems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containsInteger="1" minValue="1" maxValue="30000000"/>
    </cacheField>
    <cacheField name="pledged" numFmtId="168">
      <sharedItems containsSemiMixedTypes="0" containsString="0" containsNumber="1" minValue="0" maxValue="169985.91"/>
    </cacheField>
    <cacheField name="outcomes" numFmtId="0">
      <sharedItems count="4">
        <s v="successful"/>
        <s v="live"/>
        <s v="failed"/>
        <s v="cance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85995540" maxValue="1493838720"/>
    </cacheField>
    <cacheField name="launched_at" numFmtId="0">
      <sharedItems containsSemiMixedTypes="0" containsString="0" containsNumber="1" containsInteger="1" minValue="1279574773" maxValue="1489591807" count="1393"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1420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6500"/>
    </cacheField>
    <cacheField name="Average Donation" numFmtId="44">
      <sharedItems containsSemiMixedTypes="0" containsString="0" containsNumber="1" minValue="0" maxValue="2796.67"/>
    </cacheField>
    <cacheField name="Parent Category" numFmtId="0">
      <sharedItems/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10-07-19T21:26:13" maxDate="2017-03-15T15:30:07" count="1393"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10-07-19T21:26:13" endDate="2017-03-15T15:30:07"/>
        <groupItems count="14">
          <s v="&lt;7/1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10-10-02T04:59:00" maxDate="2017-05-03T19:12:00"/>
    </cacheField>
    <cacheField name="Quarters" numFmtId="0" databaseField="0">
      <fieldGroup base="18">
        <rangePr groupBy="quarters" startDate="2010-07-19T21:26:13" endDate="2017-03-15T15:30:07"/>
        <groupItems count="6">
          <s v="&lt;7/19/10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10-07-19T21:26:13" endDate="2017-03-15T15:30:07"/>
        <groupItems count="10">
          <s v="&lt;7/19/10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141"/>
    <n v="45"/>
    <n v="0"/>
    <n v="186"/>
    <x v="0"/>
    <x v="0"/>
    <x v="0"/>
  </r>
  <r>
    <x v="1"/>
    <n v="388"/>
    <n v="146"/>
    <n v="0"/>
    <n v="534"/>
    <x v="1"/>
    <x v="1"/>
    <x v="0"/>
  </r>
  <r>
    <x v="2"/>
    <n v="93"/>
    <n v="76"/>
    <n v="0"/>
    <n v="169"/>
    <x v="2"/>
    <x v="2"/>
    <x v="0"/>
  </r>
  <r>
    <x v="3"/>
    <n v="39"/>
    <n v="33"/>
    <n v="0"/>
    <n v="72"/>
    <x v="3"/>
    <x v="3"/>
    <x v="0"/>
  </r>
  <r>
    <x v="4"/>
    <n v="12"/>
    <n v="12"/>
    <n v="0"/>
    <n v="24"/>
    <x v="4"/>
    <x v="4"/>
    <x v="0"/>
  </r>
  <r>
    <x v="5"/>
    <n v="9"/>
    <n v="11"/>
    <n v="0"/>
    <n v="20"/>
    <x v="5"/>
    <x v="5"/>
    <x v="0"/>
  </r>
  <r>
    <x v="6"/>
    <n v="1"/>
    <n v="4"/>
    <n v="0"/>
    <n v="5"/>
    <x v="6"/>
    <x v="6"/>
    <x v="0"/>
  </r>
  <r>
    <x v="7"/>
    <n v="3"/>
    <n v="8"/>
    <n v="0"/>
    <n v="11"/>
    <x v="7"/>
    <x v="7"/>
    <x v="0"/>
  </r>
  <r>
    <x v="8"/>
    <n v="2"/>
    <n v="1"/>
    <n v="0"/>
    <n v="3"/>
    <x v="8"/>
    <x v="8"/>
    <x v="0"/>
  </r>
  <r>
    <x v="9"/>
    <n v="0"/>
    <n v="0"/>
    <n v="0"/>
    <n v="0"/>
    <x v="9"/>
    <x v="9"/>
    <x v="0"/>
  </r>
  <r>
    <x v="10"/>
    <n v="2"/>
    <n v="10"/>
    <n v="0"/>
    <n v="12"/>
    <x v="10"/>
    <x v="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3"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0"/>
    <b v="0"/>
    <n v="34"/>
    <b v="1"/>
    <s v="theater/plays"/>
    <n v="102"/>
    <n v="150.15"/>
    <s v="theater"/>
    <s v="plays"/>
    <x v="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1"/>
    <b v="0"/>
    <n v="56"/>
    <b v="1"/>
    <s v="theater/plays"/>
    <n v="105"/>
    <n v="93.43"/>
    <s v="theater"/>
    <s v="plays"/>
    <x v="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2"/>
    <b v="0"/>
    <n v="31"/>
    <b v="1"/>
    <s v="theater/plays"/>
    <n v="115"/>
    <n v="110.97"/>
    <s v="theater"/>
    <s v="plays"/>
    <x v="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3"/>
    <b v="0"/>
    <n v="84"/>
    <b v="1"/>
    <s v="theater/plays"/>
    <n v="121"/>
    <n v="71.790000000000006"/>
    <s v="theater"/>
    <s v="plays"/>
    <x v="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4"/>
    <b v="0"/>
    <n v="130"/>
    <b v="1"/>
    <s v="theater/plays"/>
    <n v="109"/>
    <n v="29.26"/>
    <s v="theater"/>
    <s v="plays"/>
    <x v="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"/>
    <b v="0"/>
    <n v="12"/>
    <b v="1"/>
    <s v="theater/plays"/>
    <n v="100"/>
    <n v="1000"/>
    <s v="theater"/>
    <s v="plays"/>
    <x v="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6"/>
    <b v="0"/>
    <n v="23"/>
    <b v="1"/>
    <s v="theater/plays"/>
    <n v="114"/>
    <n v="74.349999999999994"/>
    <s v="theater"/>
    <s v="plays"/>
    <x v="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7"/>
    <b v="0"/>
    <n v="158"/>
    <b v="1"/>
    <s v="theater/plays"/>
    <n v="101"/>
    <n v="63.83"/>
    <s v="theater"/>
    <s v="plays"/>
    <x v="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x v="8"/>
    <b v="0"/>
    <n v="30"/>
    <b v="1"/>
    <s v="theater/plays"/>
    <n v="116"/>
    <n v="44.33"/>
    <s v="theater"/>
    <s v="plays"/>
    <x v="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9"/>
    <b v="0"/>
    <n v="18"/>
    <b v="1"/>
    <s v="theater/plays"/>
    <n v="130"/>
    <n v="86.94"/>
    <s v="theater"/>
    <s v="plays"/>
    <x v="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10"/>
    <b v="0"/>
    <n v="29"/>
    <b v="1"/>
    <s v="theater/plays"/>
    <n v="108"/>
    <n v="126.55"/>
    <s v="theater"/>
    <s v="plays"/>
    <x v="1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11"/>
    <b v="0"/>
    <n v="31"/>
    <b v="1"/>
    <s v="theater/plays"/>
    <n v="100"/>
    <n v="129.03"/>
    <s v="theater"/>
    <s v="plays"/>
    <x v="1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12"/>
    <b v="0"/>
    <n v="173"/>
    <b v="1"/>
    <s v="theater/plays"/>
    <n v="123"/>
    <n v="71.239999999999995"/>
    <s v="theater"/>
    <s v="plays"/>
    <x v="1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13"/>
    <b v="0"/>
    <n v="17"/>
    <b v="1"/>
    <s v="theater/plays"/>
    <n v="100"/>
    <n v="117.88"/>
    <s v="theater"/>
    <s v="plays"/>
    <x v="1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14"/>
    <b v="0"/>
    <n v="48"/>
    <b v="1"/>
    <s v="theater/plays"/>
    <n v="105"/>
    <n v="327.08"/>
    <s v="theater"/>
    <s v="plays"/>
    <x v="1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15"/>
    <b v="0"/>
    <n v="59"/>
    <b v="1"/>
    <s v="theater/plays"/>
    <n v="103"/>
    <n v="34.75"/>
    <s v="theater"/>
    <s v="plays"/>
    <x v="1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16"/>
    <b v="0"/>
    <n v="39"/>
    <b v="1"/>
    <s v="theater/plays"/>
    <n v="118"/>
    <n v="100.06"/>
    <s v="theater"/>
    <s v="plays"/>
    <x v="1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17"/>
    <b v="0"/>
    <n v="59"/>
    <b v="1"/>
    <s v="theater/plays"/>
    <n v="121"/>
    <n v="40.85"/>
    <s v="theater"/>
    <s v="plays"/>
    <x v="1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18"/>
    <b v="0"/>
    <n v="60"/>
    <b v="1"/>
    <s v="theater/plays"/>
    <n v="302"/>
    <n v="252.02"/>
    <s v="theater"/>
    <s v="plays"/>
    <x v="1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19"/>
    <b v="0"/>
    <n v="20"/>
    <b v="1"/>
    <s v="theater/plays"/>
    <n v="101"/>
    <n v="25.16"/>
    <s v="theater"/>
    <s v="plays"/>
    <x v="19"/>
    <d v="2016-07-05T01:11:4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20"/>
    <b v="0"/>
    <n v="31"/>
    <b v="1"/>
    <s v="theater/plays"/>
    <n v="101"/>
    <n v="65.16"/>
    <s v="theater"/>
    <s v="plays"/>
    <x v="20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21"/>
    <b v="0"/>
    <n v="63"/>
    <b v="1"/>
    <s v="theater/plays"/>
    <n v="102"/>
    <n v="32.270000000000003"/>
    <s v="theater"/>
    <s v="plays"/>
    <x v="21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22"/>
    <b v="0"/>
    <n v="20"/>
    <b v="1"/>
    <s v="theater/plays"/>
    <n v="108"/>
    <n v="81.25"/>
    <s v="theater"/>
    <s v="plays"/>
    <x v="22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23"/>
    <b v="0"/>
    <n v="25"/>
    <b v="1"/>
    <s v="theater/plays"/>
    <n v="242"/>
    <n v="24.2"/>
    <s v="theater"/>
    <s v="plays"/>
    <x v="23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24"/>
    <b v="0"/>
    <n v="61"/>
    <b v="1"/>
    <s v="theater/plays"/>
    <n v="100"/>
    <n v="65.87"/>
    <s v="theater"/>
    <s v="plays"/>
    <x v="24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25"/>
    <b v="0"/>
    <n v="52"/>
    <b v="1"/>
    <s v="theater/plays"/>
    <n v="125"/>
    <n v="36.08"/>
    <s v="theater"/>
    <s v="plays"/>
    <x v="25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x v="26"/>
    <b v="0"/>
    <n v="86"/>
    <b v="1"/>
    <s v="theater/plays"/>
    <n v="109"/>
    <n v="44.19"/>
    <s v="theater"/>
    <s v="plays"/>
    <x v="26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27"/>
    <b v="0"/>
    <n v="42"/>
    <b v="1"/>
    <s v="theater/plays"/>
    <n v="146"/>
    <n v="104.07"/>
    <s v="theater"/>
    <s v="plays"/>
    <x v="27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28"/>
    <b v="0"/>
    <n v="52"/>
    <b v="1"/>
    <s v="theater/plays"/>
    <n v="110"/>
    <n v="35.96"/>
    <s v="theater"/>
    <s v="plays"/>
    <x v="28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29"/>
    <b v="0"/>
    <n v="120"/>
    <b v="1"/>
    <s v="theater/plays"/>
    <n v="102"/>
    <n v="127.79"/>
    <s v="theater"/>
    <s v="plays"/>
    <x v="29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30"/>
    <b v="0"/>
    <n v="22"/>
    <b v="1"/>
    <s v="theater/plays"/>
    <n v="122"/>
    <n v="27.73"/>
    <s v="theater"/>
    <s v="plays"/>
    <x v="30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31"/>
    <b v="0"/>
    <n v="64"/>
    <b v="1"/>
    <s v="theater/plays"/>
    <n v="102"/>
    <n v="39.83"/>
    <s v="theater"/>
    <s v="plays"/>
    <x v="31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32"/>
    <b v="0"/>
    <n v="23"/>
    <b v="1"/>
    <s v="theater/plays"/>
    <n v="141"/>
    <n v="52.17"/>
    <s v="theater"/>
    <s v="plays"/>
    <x v="32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33"/>
    <b v="0"/>
    <n v="238"/>
    <b v="1"/>
    <s v="theater/plays"/>
    <n v="110"/>
    <n v="92.04"/>
    <s v="theater"/>
    <s v="plays"/>
    <x v="33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34"/>
    <b v="0"/>
    <n v="33"/>
    <b v="1"/>
    <s v="theater/plays"/>
    <n v="105"/>
    <n v="63.42"/>
    <s v="theater"/>
    <s v="plays"/>
    <x v="34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35"/>
    <b v="0"/>
    <n v="32"/>
    <b v="1"/>
    <s v="theater/plays"/>
    <n v="124"/>
    <n v="135.63"/>
    <s v="theater"/>
    <s v="plays"/>
    <x v="35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36"/>
    <b v="0"/>
    <n v="24"/>
    <b v="1"/>
    <s v="theater/plays"/>
    <n v="135"/>
    <n v="168.75"/>
    <s v="theater"/>
    <s v="plays"/>
    <x v="36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37"/>
    <b v="0"/>
    <n v="29"/>
    <b v="1"/>
    <s v="theater/plays"/>
    <n v="103"/>
    <n v="70.86"/>
    <s v="theater"/>
    <s v="plays"/>
    <x v="37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38"/>
    <b v="0"/>
    <n v="50"/>
    <b v="1"/>
    <s v="theater/plays"/>
    <n v="100"/>
    <n v="50"/>
    <s v="theater"/>
    <s v="plays"/>
    <x v="38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x v="39"/>
    <b v="0"/>
    <n v="108"/>
    <b v="1"/>
    <s v="theater/plays"/>
    <n v="130"/>
    <n v="42.21"/>
    <s v="theater"/>
    <s v="plays"/>
    <x v="39"/>
    <d v="2016-07-31T11:00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1"/>
    <s v="IE"/>
    <s v="EUR"/>
    <n v="1491586534"/>
    <x v="40"/>
    <b v="0"/>
    <n v="46"/>
    <b v="0"/>
    <s v="theater/spaces"/>
    <n v="46"/>
    <n v="34.130000000000003"/>
    <s v="theater"/>
    <s v="spaces"/>
    <x v="40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1"/>
    <s v="US"/>
    <s v="USD"/>
    <n v="1491416077"/>
    <x v="41"/>
    <b v="1"/>
    <n v="26"/>
    <b v="0"/>
    <s v="theater/spaces"/>
    <n v="34"/>
    <n v="132.35"/>
    <s v="theater"/>
    <s v="spaces"/>
    <x v="41"/>
    <d v="2017-04-05T18:14:37"/>
  </r>
  <r>
    <n v="2703"/>
    <s v="Bisagra Teatro: Foro Multidisciplinario"/>
    <s v="Â¡Tu nuevo espacio cultural multidisciplinario en el centro de Pachuca, Hidalgo"/>
    <n v="40000"/>
    <n v="41500"/>
    <x v="1"/>
    <s v="MX"/>
    <s v="MXN"/>
    <n v="1490196830"/>
    <x v="42"/>
    <b v="0"/>
    <n v="45"/>
    <b v="0"/>
    <s v="theater/spaces"/>
    <n v="104"/>
    <n v="922.22"/>
    <s v="theater"/>
    <s v="spaces"/>
    <x v="42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1"/>
    <s v="US"/>
    <s v="USD"/>
    <n v="1491421314"/>
    <x v="43"/>
    <b v="0"/>
    <n v="7"/>
    <b v="0"/>
    <s v="theater/spaces"/>
    <n v="6"/>
    <n v="163.57"/>
    <s v="theater"/>
    <s v="spaces"/>
    <x v="43"/>
    <d v="2017-04-05T19:41:54"/>
  </r>
  <r>
    <n v="2705"/>
    <s v="Fischer Theatre Marquee"/>
    <s v="Help light the lights at the historic Fischer Theatre in Danville, IL."/>
    <n v="16500"/>
    <n v="1739"/>
    <x v="1"/>
    <s v="US"/>
    <s v="USD"/>
    <n v="1490389158"/>
    <x v="44"/>
    <b v="0"/>
    <n v="8"/>
    <b v="0"/>
    <s v="theater/spaces"/>
    <n v="11"/>
    <n v="217.38"/>
    <s v="theater"/>
    <s v="spaces"/>
    <x v="44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45"/>
    <b v="1"/>
    <n v="263"/>
    <b v="1"/>
    <s v="theater/spaces"/>
    <n v="112"/>
    <n v="149.44"/>
    <s v="theater"/>
    <s v="spaces"/>
    <x v="45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46"/>
    <b v="1"/>
    <n v="394"/>
    <b v="1"/>
    <s v="theater/spaces"/>
    <n v="351"/>
    <n v="71.239999999999995"/>
    <s v="theater"/>
    <s v="spaces"/>
    <x v="46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47"/>
    <b v="1"/>
    <n v="1049"/>
    <b v="1"/>
    <s v="theater/spaces"/>
    <n v="233"/>
    <n v="44.46"/>
    <s v="theater"/>
    <s v="spaces"/>
    <x v="47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48"/>
    <b v="1"/>
    <n v="308"/>
    <b v="1"/>
    <s v="theater/spaces"/>
    <n v="102"/>
    <n v="164.94"/>
    <s v="theater"/>
    <s v="spaces"/>
    <x v="48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49"/>
    <b v="1"/>
    <n v="1088"/>
    <b v="1"/>
    <s v="theater/spaces"/>
    <n v="154"/>
    <n v="84.87"/>
    <s v="theater"/>
    <s v="spaces"/>
    <x v="49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50"/>
    <b v="1"/>
    <n v="73"/>
    <b v="1"/>
    <s v="theater/spaces"/>
    <n v="101"/>
    <n v="53.95"/>
    <s v="theater"/>
    <s v="spaces"/>
    <x v="50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51"/>
    <b v="1"/>
    <n v="143"/>
    <b v="1"/>
    <s v="theater/spaces"/>
    <n v="131"/>
    <n v="50.53"/>
    <s v="theater"/>
    <s v="spaces"/>
    <x v="51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52"/>
    <b v="1"/>
    <n v="1420"/>
    <b v="1"/>
    <s v="theater/spaces"/>
    <n v="102"/>
    <n v="108"/>
    <s v="theater"/>
    <s v="spaces"/>
    <x v="52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x v="53"/>
    <b v="1"/>
    <n v="305"/>
    <b v="1"/>
    <s v="theater/spaces"/>
    <n v="116"/>
    <n v="95.37"/>
    <s v="theater"/>
    <s v="spaces"/>
    <x v="53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54"/>
    <b v="1"/>
    <n v="551"/>
    <b v="1"/>
    <s v="theater/spaces"/>
    <n v="265"/>
    <n v="57.63"/>
    <s v="theater"/>
    <s v="spaces"/>
    <x v="54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55"/>
    <b v="1"/>
    <n v="187"/>
    <b v="1"/>
    <s v="theater/spaces"/>
    <n v="120"/>
    <n v="64.16"/>
    <s v="theater"/>
    <s v="spaces"/>
    <x v="55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56"/>
    <b v="1"/>
    <n v="325"/>
    <b v="1"/>
    <s v="theater/spaces"/>
    <n v="120"/>
    <n v="92.39"/>
    <s v="theater"/>
    <s v="spaces"/>
    <x v="56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57"/>
    <b v="1"/>
    <n v="148"/>
    <b v="1"/>
    <s v="theater/spaces"/>
    <n v="104"/>
    <n v="125.98"/>
    <s v="theater"/>
    <s v="spaces"/>
    <x v="57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58"/>
    <b v="0"/>
    <n v="69"/>
    <b v="1"/>
    <s v="theater/spaces"/>
    <n v="109"/>
    <n v="94.64"/>
    <s v="theater"/>
    <s v="spaces"/>
    <x v="58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59"/>
    <b v="0"/>
    <n v="173"/>
    <b v="1"/>
    <s v="theater/spaces"/>
    <n v="118"/>
    <n v="170.7"/>
    <s v="theater"/>
    <s v="spaces"/>
    <x v="59"/>
    <d v="2016-11-11T12:10:5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60"/>
    <b v="0"/>
    <n v="28"/>
    <b v="1"/>
    <s v="theater/plays"/>
    <n v="105"/>
    <n v="47"/>
    <s v="theater"/>
    <s v="plays"/>
    <x v="60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61"/>
    <b v="0"/>
    <n v="18"/>
    <b v="1"/>
    <s v="theater/plays"/>
    <n v="120"/>
    <n v="66.67"/>
    <s v="theater"/>
    <s v="plays"/>
    <x v="61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62"/>
    <b v="0"/>
    <n v="61"/>
    <b v="1"/>
    <s v="theater/plays"/>
    <n v="115"/>
    <n v="18.77"/>
    <s v="theater"/>
    <s v="plays"/>
    <x v="62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63"/>
    <b v="0"/>
    <n v="108"/>
    <b v="1"/>
    <s v="theater/plays"/>
    <n v="119"/>
    <n v="66.11"/>
    <s v="theater"/>
    <s v="plays"/>
    <x v="63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64"/>
    <b v="0"/>
    <n v="142"/>
    <b v="1"/>
    <s v="theater/plays"/>
    <n v="105"/>
    <n v="36.86"/>
    <s v="theater"/>
    <s v="plays"/>
    <x v="64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x v="65"/>
    <b v="0"/>
    <n v="74"/>
    <b v="1"/>
    <s v="theater/plays"/>
    <n v="118"/>
    <n v="39.81"/>
    <s v="theater"/>
    <s v="plays"/>
    <x v="65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66"/>
    <b v="0"/>
    <n v="38"/>
    <b v="1"/>
    <s v="theater/plays"/>
    <n v="120"/>
    <n v="31.5"/>
    <s v="theater"/>
    <s v="plays"/>
    <x v="66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67"/>
    <b v="0"/>
    <n v="20"/>
    <b v="1"/>
    <s v="theater/plays"/>
    <n v="103"/>
    <n v="102.5"/>
    <s v="theater"/>
    <s v="plays"/>
    <x v="67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x v="68"/>
    <b v="0"/>
    <n v="24"/>
    <b v="1"/>
    <s v="theater/plays"/>
    <n v="101"/>
    <n v="126.46"/>
    <s v="theater"/>
    <s v="plays"/>
    <x v="68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69"/>
    <b v="0"/>
    <n v="66"/>
    <b v="1"/>
    <s v="theater/plays"/>
    <n v="105"/>
    <n v="47.88"/>
    <s v="theater"/>
    <s v="plays"/>
    <x v="69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70"/>
    <b v="0"/>
    <n v="28"/>
    <b v="1"/>
    <s v="theater/plays"/>
    <n v="103"/>
    <n v="73.209999999999994"/>
    <s v="theater"/>
    <s v="plays"/>
    <x v="70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71"/>
    <b v="0"/>
    <n v="24"/>
    <b v="1"/>
    <s v="theater/plays"/>
    <n v="108"/>
    <n v="89.67"/>
    <s v="theater"/>
    <s v="plays"/>
    <x v="71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72"/>
    <b v="0"/>
    <n v="73"/>
    <b v="1"/>
    <s v="theater/plays"/>
    <n v="111"/>
    <n v="151.46"/>
    <s v="theater"/>
    <s v="plays"/>
    <x v="72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73"/>
    <b v="0"/>
    <n v="3"/>
    <b v="1"/>
    <s v="theater/plays"/>
    <n v="150"/>
    <n v="25"/>
    <s v="theater"/>
    <s v="plays"/>
    <x v="73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74"/>
    <b v="0"/>
    <n v="20"/>
    <b v="1"/>
    <s v="theater/plays"/>
    <n v="104"/>
    <n v="36.5"/>
    <s v="theater"/>
    <s v="plays"/>
    <x v="74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75"/>
    <b v="0"/>
    <n v="21"/>
    <b v="1"/>
    <s v="theater/plays"/>
    <n v="116"/>
    <n v="44"/>
    <s v="theater"/>
    <s v="plays"/>
    <x v="75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76"/>
    <b v="0"/>
    <n v="94"/>
    <b v="1"/>
    <s v="theater/plays"/>
    <n v="103"/>
    <n v="87.36"/>
    <s v="theater"/>
    <s v="plays"/>
    <x v="76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77"/>
    <b v="0"/>
    <n v="139"/>
    <b v="1"/>
    <s v="theater/plays"/>
    <n v="101"/>
    <n v="36.47"/>
    <s v="theater"/>
    <s v="plays"/>
    <x v="77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78"/>
    <b v="0"/>
    <n v="130"/>
    <b v="1"/>
    <s v="theater/plays"/>
    <n v="117"/>
    <n v="44.86"/>
    <s v="theater"/>
    <s v="plays"/>
    <x v="78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79"/>
    <b v="0"/>
    <n v="31"/>
    <b v="1"/>
    <s v="theater/plays"/>
    <n v="133"/>
    <n v="42.9"/>
    <s v="theater"/>
    <s v="plays"/>
    <x v="79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80"/>
    <b v="0"/>
    <n v="13"/>
    <b v="1"/>
    <s v="theater/plays"/>
    <n v="133"/>
    <n v="51.23"/>
    <s v="theater"/>
    <s v="plays"/>
    <x v="80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81"/>
    <b v="0"/>
    <n v="90"/>
    <b v="1"/>
    <s v="theater/plays"/>
    <n v="102"/>
    <n v="33.94"/>
    <s v="theater"/>
    <s v="plays"/>
    <x v="81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82"/>
    <b v="0"/>
    <n v="141"/>
    <b v="1"/>
    <s v="theater/plays"/>
    <n v="128"/>
    <n v="90.74"/>
    <s v="theater"/>
    <s v="plays"/>
    <x v="82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83"/>
    <b v="0"/>
    <n v="23"/>
    <b v="1"/>
    <s v="theater/plays"/>
    <n v="115"/>
    <n v="50"/>
    <s v="theater"/>
    <s v="plays"/>
    <x v="83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84"/>
    <b v="0"/>
    <n v="18"/>
    <b v="1"/>
    <s v="theater/plays"/>
    <n v="110"/>
    <n v="24.44"/>
    <s v="theater"/>
    <s v="plays"/>
    <x v="84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85"/>
    <b v="0"/>
    <n v="76"/>
    <b v="1"/>
    <s v="theater/plays"/>
    <n v="112"/>
    <n v="44.25"/>
    <s v="theater"/>
    <s v="plays"/>
    <x v="85"/>
    <d v="2015-08-05T11:00:00"/>
  </r>
  <r>
    <n v="2807"/>
    <s v="The Commission Theatre Co."/>
    <s v="Bringing Shakespeare back to the Playwrights"/>
    <n v="5000"/>
    <n v="6300"/>
    <x v="0"/>
    <s v="US"/>
    <s v="USD"/>
    <n v="1435611438"/>
    <x v="86"/>
    <b v="0"/>
    <n v="93"/>
    <b v="1"/>
    <s v="theater/plays"/>
    <n v="126"/>
    <n v="67.739999999999995"/>
    <s v="theater"/>
    <s v="plays"/>
    <x v="86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87"/>
    <b v="0"/>
    <n v="69"/>
    <b v="1"/>
    <s v="theater/plays"/>
    <n v="100"/>
    <n v="65.38"/>
    <s v="theater"/>
    <s v="plays"/>
    <x v="87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88"/>
    <b v="0"/>
    <n v="21"/>
    <b v="1"/>
    <s v="theater/plays"/>
    <n v="102"/>
    <n v="121.9"/>
    <s v="theater"/>
    <s v="plays"/>
    <x v="88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89"/>
    <b v="0"/>
    <n v="57"/>
    <b v="1"/>
    <s v="theater/plays"/>
    <n v="108"/>
    <n v="47.46"/>
    <s v="theater"/>
    <s v="plays"/>
    <x v="89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90"/>
    <b v="0"/>
    <n v="108"/>
    <b v="1"/>
    <s v="theater/plays"/>
    <n v="100"/>
    <n v="92.84"/>
    <s v="theater"/>
    <s v="plays"/>
    <x v="90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91"/>
    <b v="0"/>
    <n v="83"/>
    <b v="1"/>
    <s v="theater/plays"/>
    <n v="113"/>
    <n v="68.25"/>
    <s v="theater"/>
    <s v="plays"/>
    <x v="91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92"/>
    <b v="0"/>
    <n v="96"/>
    <b v="1"/>
    <s v="theater/plays"/>
    <n v="128"/>
    <n v="37.21"/>
    <s v="theater"/>
    <s v="plays"/>
    <x v="92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93"/>
    <b v="0"/>
    <n v="64"/>
    <b v="1"/>
    <s v="theater/plays"/>
    <n v="108"/>
    <n v="25.25"/>
    <s v="theater"/>
    <s v="plays"/>
    <x v="93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94"/>
    <b v="0"/>
    <n v="14"/>
    <b v="1"/>
    <s v="theater/plays"/>
    <n v="242"/>
    <n v="43.21"/>
    <s v="theater"/>
    <s v="plays"/>
    <x v="94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95"/>
    <b v="0"/>
    <n v="169"/>
    <b v="1"/>
    <s v="theater/plays"/>
    <n v="142"/>
    <n v="25.13"/>
    <s v="theater"/>
    <s v="plays"/>
    <x v="95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96"/>
    <b v="0"/>
    <n v="33"/>
    <b v="1"/>
    <s v="theater/plays"/>
    <n v="130"/>
    <n v="23.64"/>
    <s v="theater"/>
    <s v="plays"/>
    <x v="96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97"/>
    <b v="0"/>
    <n v="102"/>
    <b v="1"/>
    <s v="theater/plays"/>
    <n v="106"/>
    <n v="103.95"/>
    <s v="theater"/>
    <s v="plays"/>
    <x v="97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98"/>
    <b v="0"/>
    <n v="104"/>
    <b v="1"/>
    <s v="theater/plays"/>
    <n v="105"/>
    <n v="50.38"/>
    <s v="theater"/>
    <s v="plays"/>
    <x v="98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99"/>
    <b v="0"/>
    <n v="20"/>
    <b v="1"/>
    <s v="theater/plays"/>
    <n v="136"/>
    <n v="13.6"/>
    <s v="theater"/>
    <s v="plays"/>
    <x v="99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100"/>
    <b v="0"/>
    <n v="35"/>
    <b v="1"/>
    <s v="theater/plays"/>
    <n v="100"/>
    <n v="28.57"/>
    <s v="theater"/>
    <s v="plays"/>
    <x v="100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101"/>
    <b v="0"/>
    <n v="94"/>
    <b v="1"/>
    <s v="theater/plays"/>
    <n v="100"/>
    <n v="63.83"/>
    <s v="theater"/>
    <s v="plays"/>
    <x v="101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102"/>
    <b v="0"/>
    <n v="14"/>
    <b v="1"/>
    <s v="theater/plays"/>
    <n v="124"/>
    <n v="8.86"/>
    <s v="theater"/>
    <s v="plays"/>
    <x v="102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103"/>
    <b v="0"/>
    <n v="15"/>
    <b v="1"/>
    <s v="theater/plays"/>
    <n v="117"/>
    <n v="50.67"/>
    <s v="theater"/>
    <s v="plays"/>
    <x v="103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104"/>
    <b v="0"/>
    <n v="51"/>
    <b v="1"/>
    <s v="theater/plays"/>
    <n v="103"/>
    <n v="60.78"/>
    <s v="theater"/>
    <s v="plays"/>
    <x v="104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105"/>
    <b v="0"/>
    <n v="19"/>
    <b v="1"/>
    <s v="theater/plays"/>
    <n v="108"/>
    <n v="113.42"/>
    <s v="theater"/>
    <s v="plays"/>
    <x v="105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106"/>
    <b v="0"/>
    <n v="23"/>
    <b v="1"/>
    <s v="theater/plays"/>
    <n v="120"/>
    <n v="104.57"/>
    <s v="theater"/>
    <s v="plays"/>
    <x v="106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107"/>
    <b v="0"/>
    <n v="97"/>
    <b v="1"/>
    <s v="theater/plays"/>
    <n v="100"/>
    <n v="98.31"/>
    <s v="theater"/>
    <s v="plays"/>
    <x v="107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108"/>
    <b v="0"/>
    <n v="76"/>
    <b v="1"/>
    <s v="theater/plays"/>
    <n v="107"/>
    <n v="35.04"/>
    <s v="theater"/>
    <s v="plays"/>
    <x v="108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109"/>
    <b v="0"/>
    <n v="11"/>
    <b v="1"/>
    <s v="theater/plays"/>
    <n v="100"/>
    <n v="272.73"/>
    <s v="theater"/>
    <s v="plays"/>
    <x v="109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110"/>
    <b v="0"/>
    <n v="52"/>
    <b v="1"/>
    <s v="theater/plays"/>
    <n v="111"/>
    <n v="63.85"/>
    <s v="theater"/>
    <s v="plays"/>
    <x v="110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111"/>
    <b v="0"/>
    <n v="95"/>
    <b v="1"/>
    <s v="theater/plays"/>
    <n v="115"/>
    <n v="30.19"/>
    <s v="theater"/>
    <s v="plays"/>
    <x v="111"/>
    <d v="2014-11-23T22:00:00"/>
  </r>
  <r>
    <n v="2833"/>
    <s v="Star Man Rocket Man"/>
    <s v="A new play about exploring outer space"/>
    <n v="2700"/>
    <n v="2923"/>
    <x v="0"/>
    <s v="US"/>
    <s v="USD"/>
    <n v="1444528800"/>
    <x v="112"/>
    <b v="0"/>
    <n v="35"/>
    <b v="1"/>
    <s v="theater/plays"/>
    <n v="108"/>
    <n v="83.51"/>
    <s v="theater"/>
    <s v="plays"/>
    <x v="112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113"/>
    <b v="0"/>
    <n v="21"/>
    <b v="1"/>
    <s v="theater/plays"/>
    <n v="170"/>
    <n v="64.760000000000005"/>
    <s v="theater"/>
    <s v="plays"/>
    <x v="113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114"/>
    <b v="0"/>
    <n v="93"/>
    <b v="1"/>
    <s v="theater/plays"/>
    <n v="187"/>
    <n v="20.12"/>
    <s v="theater"/>
    <s v="plays"/>
    <x v="114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115"/>
    <b v="0"/>
    <n v="11"/>
    <b v="1"/>
    <s v="theater/plays"/>
    <n v="108"/>
    <n v="44.09"/>
    <s v="theater"/>
    <s v="plays"/>
    <x v="115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116"/>
    <b v="0"/>
    <n v="21"/>
    <b v="1"/>
    <s v="theater/plays"/>
    <n v="100"/>
    <n v="40.479999999999997"/>
    <s v="theater"/>
    <s v="plays"/>
    <x v="116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117"/>
    <b v="0"/>
    <n v="54"/>
    <b v="1"/>
    <s v="theater/plays"/>
    <n v="120"/>
    <n v="44.54"/>
    <s v="theater"/>
    <s v="plays"/>
    <x v="117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118"/>
    <b v="0"/>
    <n v="31"/>
    <b v="1"/>
    <s v="theater/plays"/>
    <n v="111"/>
    <n v="125.81"/>
    <s v="theater"/>
    <s v="plays"/>
    <x v="118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119"/>
    <b v="0"/>
    <n v="132"/>
    <b v="1"/>
    <s v="theater/plays"/>
    <n v="104"/>
    <n v="19.7"/>
    <s v="theater"/>
    <s v="plays"/>
    <x v="119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120"/>
    <b v="0"/>
    <n v="1"/>
    <b v="0"/>
    <s v="theater/plays"/>
    <n v="1"/>
    <n v="10"/>
    <s v="theater"/>
    <s v="plays"/>
    <x v="120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121"/>
    <b v="0"/>
    <n v="0"/>
    <b v="0"/>
    <s v="theater/plays"/>
    <n v="0"/>
    <n v="0"/>
    <s v="theater"/>
    <s v="plays"/>
    <x v="121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122"/>
    <b v="0"/>
    <n v="0"/>
    <b v="0"/>
    <s v="theater/plays"/>
    <n v="0"/>
    <n v="0"/>
    <s v="theater"/>
    <s v="plays"/>
    <x v="122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123"/>
    <b v="0"/>
    <n v="1"/>
    <b v="0"/>
    <s v="theater/plays"/>
    <n v="5"/>
    <n v="30"/>
    <s v="theater"/>
    <s v="plays"/>
    <x v="123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124"/>
    <b v="0"/>
    <n v="39"/>
    <b v="0"/>
    <s v="theater/plays"/>
    <n v="32"/>
    <n v="60.67"/>
    <s v="theater"/>
    <s v="plays"/>
    <x v="124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125"/>
    <b v="0"/>
    <n v="0"/>
    <b v="0"/>
    <s v="theater/plays"/>
    <n v="0"/>
    <n v="0"/>
    <s v="theater"/>
    <s v="plays"/>
    <x v="125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126"/>
    <b v="0"/>
    <n v="0"/>
    <b v="0"/>
    <s v="theater/plays"/>
    <n v="0"/>
    <n v="0"/>
    <s v="theater"/>
    <s v="plays"/>
    <x v="126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127"/>
    <b v="0"/>
    <n v="3"/>
    <b v="0"/>
    <s v="theater/plays"/>
    <n v="0"/>
    <n v="23.33"/>
    <s v="theater"/>
    <s v="plays"/>
    <x v="127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128"/>
    <b v="0"/>
    <n v="1"/>
    <b v="0"/>
    <s v="theater/plays"/>
    <n v="1"/>
    <n v="5"/>
    <s v="theater"/>
    <s v="plays"/>
    <x v="128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129"/>
    <b v="0"/>
    <n v="13"/>
    <b v="0"/>
    <s v="theater/plays"/>
    <n v="4"/>
    <n v="23.92"/>
    <s v="theater"/>
    <s v="plays"/>
    <x v="129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130"/>
    <b v="0"/>
    <n v="0"/>
    <b v="0"/>
    <s v="theater/plays"/>
    <n v="0"/>
    <n v="0"/>
    <s v="theater"/>
    <s v="plays"/>
    <x v="130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131"/>
    <b v="0"/>
    <n v="6"/>
    <b v="0"/>
    <s v="theater/plays"/>
    <n v="2"/>
    <n v="15.83"/>
    <s v="theater"/>
    <s v="plays"/>
    <x v="131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132"/>
    <b v="0"/>
    <n v="0"/>
    <b v="0"/>
    <s v="theater/plays"/>
    <n v="0"/>
    <n v="0"/>
    <s v="theater"/>
    <s v="plays"/>
    <x v="132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133"/>
    <b v="0"/>
    <n v="14"/>
    <b v="0"/>
    <s v="theater/plays"/>
    <n v="42"/>
    <n v="29.79"/>
    <s v="theater"/>
    <s v="plays"/>
    <x v="133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134"/>
    <b v="0"/>
    <n v="5"/>
    <b v="0"/>
    <s v="theater/plays"/>
    <n v="50"/>
    <n v="60"/>
    <s v="theater"/>
    <s v="plays"/>
    <x v="134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135"/>
    <b v="0"/>
    <n v="6"/>
    <b v="0"/>
    <s v="theater/plays"/>
    <n v="5"/>
    <n v="24.33"/>
    <s v="theater"/>
    <s v="plays"/>
    <x v="135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136"/>
    <b v="0"/>
    <n v="15"/>
    <b v="0"/>
    <s v="theater/plays"/>
    <n v="20"/>
    <n v="500"/>
    <s v="theater"/>
    <s v="plays"/>
    <x v="136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137"/>
    <b v="0"/>
    <n v="0"/>
    <b v="0"/>
    <s v="theater/plays"/>
    <n v="0"/>
    <n v="0"/>
    <s v="theater"/>
    <s v="plays"/>
    <x v="137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138"/>
    <b v="0"/>
    <n v="1"/>
    <b v="0"/>
    <s v="theater/plays"/>
    <n v="2"/>
    <n v="35"/>
    <s v="theater"/>
    <s v="plays"/>
    <x v="138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139"/>
    <b v="0"/>
    <n v="9"/>
    <b v="0"/>
    <s v="theater/plays"/>
    <n v="7"/>
    <n v="29.56"/>
    <s v="theater"/>
    <s v="plays"/>
    <x v="139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140"/>
    <b v="0"/>
    <n v="3"/>
    <b v="0"/>
    <s v="theater/plays"/>
    <n v="32"/>
    <n v="26.67"/>
    <s v="theater"/>
    <s v="plays"/>
    <x v="140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141"/>
    <b v="0"/>
    <n v="3"/>
    <b v="0"/>
    <s v="theater/plays"/>
    <n v="0"/>
    <n v="18.329999999999998"/>
    <s v="theater"/>
    <s v="plays"/>
    <x v="141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142"/>
    <b v="0"/>
    <n v="1"/>
    <b v="0"/>
    <s v="theater/plays"/>
    <n v="0"/>
    <n v="20"/>
    <s v="theater"/>
    <s v="plays"/>
    <x v="142"/>
    <d v="2014-09-09T16:12:03"/>
  </r>
  <r>
    <n v="2864"/>
    <s v="'Haunting Julia' by Alan Ayckbourn"/>
    <s v="Accessible, original theatre for all!"/>
    <n v="2500"/>
    <n v="40"/>
    <x v="2"/>
    <s v="GB"/>
    <s v="GBP"/>
    <n v="1437139080"/>
    <x v="143"/>
    <b v="0"/>
    <n v="3"/>
    <b v="0"/>
    <s v="theater/plays"/>
    <n v="2"/>
    <n v="13.33"/>
    <s v="theater"/>
    <s v="plays"/>
    <x v="143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144"/>
    <b v="0"/>
    <n v="0"/>
    <b v="0"/>
    <s v="theater/plays"/>
    <n v="0"/>
    <n v="0"/>
    <s v="theater"/>
    <s v="plays"/>
    <x v="144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145"/>
    <b v="0"/>
    <n v="2"/>
    <b v="0"/>
    <s v="theater/plays"/>
    <n v="1"/>
    <n v="22.5"/>
    <s v="theater"/>
    <s v="plays"/>
    <x v="145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146"/>
    <b v="0"/>
    <n v="10"/>
    <b v="0"/>
    <s v="theater/plays"/>
    <n v="20"/>
    <n v="50.4"/>
    <s v="theater"/>
    <s v="plays"/>
    <x v="146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147"/>
    <b v="0"/>
    <n v="60"/>
    <b v="0"/>
    <s v="theater/plays"/>
    <n v="42"/>
    <n v="105.03"/>
    <s v="theater"/>
    <s v="plays"/>
    <x v="147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148"/>
    <b v="0"/>
    <n v="5"/>
    <b v="0"/>
    <s v="theater/plays"/>
    <n v="1"/>
    <n v="35.4"/>
    <s v="theater"/>
    <s v="plays"/>
    <x v="148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149"/>
    <b v="0"/>
    <n v="9"/>
    <b v="0"/>
    <s v="theater/plays"/>
    <n v="15"/>
    <n v="83.33"/>
    <s v="theater"/>
    <s v="plays"/>
    <x v="149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150"/>
    <b v="0"/>
    <n v="13"/>
    <b v="0"/>
    <s v="theater/plays"/>
    <n v="5"/>
    <n v="35.92"/>
    <s v="theater"/>
    <s v="plays"/>
    <x v="150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151"/>
    <b v="0"/>
    <n v="0"/>
    <b v="0"/>
    <s v="theater/plays"/>
    <n v="0"/>
    <n v="0"/>
    <s v="theater"/>
    <s v="plays"/>
    <x v="151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152"/>
    <b v="0"/>
    <n v="8"/>
    <b v="0"/>
    <s v="theater/plays"/>
    <n v="38"/>
    <n v="119.13"/>
    <s v="theater"/>
    <s v="plays"/>
    <x v="152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153"/>
    <b v="0"/>
    <n v="3"/>
    <b v="0"/>
    <s v="theater/plays"/>
    <n v="5"/>
    <n v="90.33"/>
    <s v="theater"/>
    <s v="plays"/>
    <x v="153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154"/>
    <b v="0"/>
    <n v="3"/>
    <b v="0"/>
    <s v="theater/plays"/>
    <n v="0"/>
    <n v="2.33"/>
    <s v="theater"/>
    <s v="plays"/>
    <x v="154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155"/>
    <b v="0"/>
    <n v="0"/>
    <b v="0"/>
    <s v="theater/plays"/>
    <n v="0"/>
    <n v="0"/>
    <s v="theater"/>
    <s v="plays"/>
    <x v="155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156"/>
    <b v="0"/>
    <n v="6"/>
    <b v="0"/>
    <s v="theater/plays"/>
    <n v="11"/>
    <n v="108.33"/>
    <s v="theater"/>
    <s v="plays"/>
    <x v="156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157"/>
    <b v="0"/>
    <n v="4"/>
    <b v="0"/>
    <s v="theater/plays"/>
    <n v="2"/>
    <n v="15.75"/>
    <s v="theater"/>
    <s v="plays"/>
    <x v="157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158"/>
    <b v="0"/>
    <n v="1"/>
    <b v="0"/>
    <s v="theater/plays"/>
    <n v="0"/>
    <n v="29"/>
    <s v="theater"/>
    <s v="plays"/>
    <x v="158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159"/>
    <b v="0"/>
    <n v="29"/>
    <b v="0"/>
    <s v="theater/plays"/>
    <n v="23"/>
    <n v="96.55"/>
    <s v="theater"/>
    <s v="plays"/>
    <x v="159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160"/>
    <b v="0"/>
    <n v="0"/>
    <b v="0"/>
    <s v="theater/plays"/>
    <n v="0"/>
    <n v="0"/>
    <s v="theater"/>
    <s v="plays"/>
    <x v="160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161"/>
    <b v="0"/>
    <n v="4"/>
    <b v="0"/>
    <s v="theater/plays"/>
    <n v="34"/>
    <n v="63"/>
    <s v="theater"/>
    <s v="plays"/>
    <x v="161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162"/>
    <b v="0"/>
    <n v="5"/>
    <b v="0"/>
    <s v="theater/plays"/>
    <n v="19"/>
    <n v="381.6"/>
    <s v="theater"/>
    <s v="plays"/>
    <x v="162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163"/>
    <b v="0"/>
    <n v="4"/>
    <b v="0"/>
    <s v="theater/plays"/>
    <n v="0"/>
    <n v="46.25"/>
    <s v="theater"/>
    <s v="plays"/>
    <x v="163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x v="164"/>
    <b v="0"/>
    <n v="5"/>
    <b v="0"/>
    <s v="theater/plays"/>
    <n v="33"/>
    <n v="26"/>
    <s v="theater"/>
    <s v="plays"/>
    <x v="164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165"/>
    <b v="0"/>
    <n v="1"/>
    <b v="0"/>
    <s v="theater/plays"/>
    <n v="5"/>
    <n v="10"/>
    <s v="theater"/>
    <s v="plays"/>
    <x v="165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166"/>
    <b v="0"/>
    <n v="1"/>
    <b v="0"/>
    <s v="theater/plays"/>
    <n v="0"/>
    <n v="5"/>
    <s v="theater"/>
    <s v="plays"/>
    <x v="166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167"/>
    <b v="0"/>
    <n v="0"/>
    <b v="0"/>
    <s v="theater/plays"/>
    <n v="0"/>
    <n v="0"/>
    <s v="theater"/>
    <s v="plays"/>
    <x v="167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168"/>
    <b v="0"/>
    <n v="14"/>
    <b v="0"/>
    <s v="theater/plays"/>
    <n v="38"/>
    <n v="81.569999999999993"/>
    <s v="theater"/>
    <s v="plays"/>
    <x v="168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169"/>
    <b v="0"/>
    <n v="3"/>
    <b v="0"/>
    <s v="theater/plays"/>
    <n v="1"/>
    <n v="7"/>
    <s v="theater"/>
    <s v="plays"/>
    <x v="169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170"/>
    <b v="0"/>
    <n v="10"/>
    <b v="0"/>
    <s v="theater/plays"/>
    <n v="3"/>
    <n v="27.3"/>
    <s v="theater"/>
    <s v="plays"/>
    <x v="170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171"/>
    <b v="0"/>
    <n v="17"/>
    <b v="0"/>
    <s v="theater/plays"/>
    <n v="9"/>
    <n v="29.41"/>
    <s v="theater"/>
    <s v="plays"/>
    <x v="171"/>
    <d v="2014-08-25T21:00:00"/>
  </r>
  <r>
    <n v="2893"/>
    <s v="REDISCOVERING KIA THE PLAY"/>
    <s v="Fundraising for REDISCOVERING KIA THE PLAY"/>
    <n v="5000"/>
    <n v="25"/>
    <x v="2"/>
    <s v="US"/>
    <s v="USD"/>
    <n v="1420768800"/>
    <x v="172"/>
    <b v="0"/>
    <n v="2"/>
    <b v="0"/>
    <s v="theater/plays"/>
    <n v="1"/>
    <n v="12.5"/>
    <s v="theater"/>
    <s v="plays"/>
    <x v="172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x v="173"/>
    <b v="0"/>
    <n v="0"/>
    <b v="0"/>
    <s v="theater/plays"/>
    <n v="0"/>
    <n v="0"/>
    <s v="theater"/>
    <s v="plays"/>
    <x v="173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174"/>
    <b v="0"/>
    <n v="4"/>
    <b v="0"/>
    <s v="theater/plays"/>
    <n v="5"/>
    <n v="5.75"/>
    <s v="theater"/>
    <s v="plays"/>
    <x v="174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175"/>
    <b v="0"/>
    <n v="12"/>
    <b v="0"/>
    <s v="theater/plays"/>
    <n v="21"/>
    <n v="52.08"/>
    <s v="theater"/>
    <s v="plays"/>
    <x v="175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176"/>
    <b v="0"/>
    <n v="3"/>
    <b v="0"/>
    <s v="theater/plays"/>
    <n v="5"/>
    <n v="183.33"/>
    <s v="theater"/>
    <s v="plays"/>
    <x v="176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177"/>
    <b v="0"/>
    <n v="12"/>
    <b v="0"/>
    <s v="theater/plays"/>
    <n v="4"/>
    <n v="26.33"/>
    <s v="theater"/>
    <s v="plays"/>
    <x v="177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178"/>
    <b v="0"/>
    <n v="0"/>
    <b v="0"/>
    <s v="theater/plays"/>
    <n v="0"/>
    <n v="0"/>
    <s v="theater"/>
    <s v="plays"/>
    <x v="178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179"/>
    <b v="0"/>
    <n v="7"/>
    <b v="0"/>
    <s v="theater/plays"/>
    <n v="62"/>
    <n v="486.43"/>
    <s v="theater"/>
    <s v="plays"/>
    <x v="179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180"/>
    <b v="0"/>
    <n v="2"/>
    <b v="0"/>
    <s v="theater/plays"/>
    <n v="1"/>
    <n v="3"/>
    <s v="theater"/>
    <s v="plays"/>
    <x v="180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181"/>
    <b v="0"/>
    <n v="1"/>
    <b v="0"/>
    <s v="theater/plays"/>
    <n v="0"/>
    <n v="25"/>
    <s v="theater"/>
    <s v="plays"/>
    <x v="181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182"/>
    <b v="0"/>
    <n v="4"/>
    <b v="0"/>
    <s v="theater/plays"/>
    <n v="1"/>
    <n v="9.75"/>
    <s v="theater"/>
    <s v="plays"/>
    <x v="182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183"/>
    <b v="0"/>
    <n v="4"/>
    <b v="0"/>
    <s v="theater/plays"/>
    <n v="5"/>
    <n v="18.75"/>
    <s v="theater"/>
    <s v="plays"/>
    <x v="183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184"/>
    <b v="0"/>
    <n v="17"/>
    <b v="0"/>
    <s v="theater/plays"/>
    <n v="18"/>
    <n v="36.590000000000003"/>
    <s v="theater"/>
    <s v="plays"/>
    <x v="184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185"/>
    <b v="0"/>
    <n v="7"/>
    <b v="0"/>
    <s v="theater/plays"/>
    <n v="9"/>
    <n v="80.709999999999994"/>
    <s v="theater"/>
    <s v="plays"/>
    <x v="185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186"/>
    <b v="0"/>
    <n v="2"/>
    <b v="0"/>
    <s v="theater/plays"/>
    <n v="0"/>
    <n v="1"/>
    <s v="theater"/>
    <s v="plays"/>
    <x v="186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187"/>
    <b v="0"/>
    <n v="5"/>
    <b v="0"/>
    <s v="theater/plays"/>
    <n v="3"/>
    <n v="52.8"/>
    <s v="theater"/>
    <s v="plays"/>
    <x v="187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188"/>
    <b v="0"/>
    <n v="1"/>
    <b v="0"/>
    <s v="theater/plays"/>
    <n v="0"/>
    <n v="20"/>
    <s v="theater"/>
    <s v="plays"/>
    <x v="188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189"/>
    <b v="0"/>
    <n v="1"/>
    <b v="0"/>
    <s v="theater/plays"/>
    <n v="0"/>
    <n v="1"/>
    <s v="theater"/>
    <s v="plays"/>
    <x v="189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190"/>
    <b v="0"/>
    <n v="14"/>
    <b v="0"/>
    <s v="theater/plays"/>
    <n v="37"/>
    <n v="46.93"/>
    <s v="theater"/>
    <s v="plays"/>
    <x v="190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191"/>
    <b v="0"/>
    <n v="26"/>
    <b v="0"/>
    <s v="theater/plays"/>
    <n v="14"/>
    <n v="78.08"/>
    <s v="theater"/>
    <s v="plays"/>
    <x v="191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192"/>
    <b v="0"/>
    <n v="2"/>
    <b v="0"/>
    <s v="theater/plays"/>
    <n v="0"/>
    <n v="1"/>
    <s v="theater"/>
    <s v="plays"/>
    <x v="192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x v="193"/>
    <b v="0"/>
    <n v="1"/>
    <b v="0"/>
    <s v="theater/plays"/>
    <n v="0"/>
    <n v="1"/>
    <s v="theater"/>
    <s v="plays"/>
    <x v="193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194"/>
    <b v="0"/>
    <n v="3"/>
    <b v="0"/>
    <s v="theater/plays"/>
    <n v="61"/>
    <n v="203.67"/>
    <s v="theater"/>
    <s v="plays"/>
    <x v="194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195"/>
    <b v="0"/>
    <n v="7"/>
    <b v="0"/>
    <s v="theater/plays"/>
    <n v="8"/>
    <n v="20.71"/>
    <s v="theater"/>
    <s v="plays"/>
    <x v="195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196"/>
    <b v="0"/>
    <n v="9"/>
    <b v="0"/>
    <s v="theater/plays"/>
    <n v="22"/>
    <n v="48.56"/>
    <s v="theater"/>
    <s v="plays"/>
    <x v="196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197"/>
    <b v="0"/>
    <n v="20"/>
    <b v="0"/>
    <s v="theater/plays"/>
    <n v="27"/>
    <n v="68.099999999999994"/>
    <s v="theater"/>
    <s v="plays"/>
    <x v="197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198"/>
    <b v="0"/>
    <n v="6"/>
    <b v="0"/>
    <s v="theater/plays"/>
    <n v="9"/>
    <n v="8.5"/>
    <s v="theater"/>
    <s v="plays"/>
    <x v="198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199"/>
    <b v="0"/>
    <n v="13"/>
    <b v="0"/>
    <s v="theater/plays"/>
    <n v="27"/>
    <n v="51.62"/>
    <s v="theater"/>
    <s v="plays"/>
    <x v="199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00"/>
    <b v="0"/>
    <n v="3"/>
    <b v="1"/>
    <s v="theater/musical"/>
    <n v="129"/>
    <n v="43"/>
    <s v="theater"/>
    <s v="musical"/>
    <x v="200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01"/>
    <b v="0"/>
    <n v="6"/>
    <b v="1"/>
    <s v="theater/musical"/>
    <n v="100"/>
    <n v="83.33"/>
    <s v="theater"/>
    <s v="musical"/>
    <x v="201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02"/>
    <b v="0"/>
    <n v="10"/>
    <b v="1"/>
    <s v="theater/musical"/>
    <n v="100"/>
    <n v="30"/>
    <s v="theater"/>
    <s v="musical"/>
    <x v="202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03"/>
    <b v="0"/>
    <n v="147"/>
    <b v="1"/>
    <s v="theater/musical"/>
    <n v="103"/>
    <n v="175.51"/>
    <s v="theater"/>
    <s v="musical"/>
    <x v="203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04"/>
    <b v="0"/>
    <n v="199"/>
    <b v="1"/>
    <s v="theater/musical"/>
    <n v="102"/>
    <n v="231.66"/>
    <s v="theater"/>
    <s v="musical"/>
    <x v="204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05"/>
    <b v="0"/>
    <n v="50"/>
    <b v="1"/>
    <s v="theater/musical"/>
    <n v="125"/>
    <n v="75"/>
    <s v="theater"/>
    <s v="musical"/>
    <x v="205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06"/>
    <b v="0"/>
    <n v="21"/>
    <b v="1"/>
    <s v="theater/musical"/>
    <n v="131"/>
    <n v="112.14"/>
    <s v="theater"/>
    <s v="musical"/>
    <x v="206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07"/>
    <b v="0"/>
    <n v="24"/>
    <b v="1"/>
    <s v="theater/musical"/>
    <n v="100"/>
    <n v="41.67"/>
    <s v="theater"/>
    <s v="musical"/>
    <x v="207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08"/>
    <b v="0"/>
    <n v="32"/>
    <b v="1"/>
    <s v="theater/musical"/>
    <n v="102"/>
    <n v="255.17"/>
    <s v="theater"/>
    <s v="musical"/>
    <x v="208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09"/>
    <b v="0"/>
    <n v="62"/>
    <b v="1"/>
    <s v="theater/musical"/>
    <n v="101"/>
    <n v="162.77000000000001"/>
    <s v="theater"/>
    <s v="musical"/>
    <x v="209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10"/>
    <b v="0"/>
    <n v="9"/>
    <b v="1"/>
    <s v="theater/musical"/>
    <n v="106"/>
    <n v="88.33"/>
    <s v="theater"/>
    <s v="musical"/>
    <x v="210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11"/>
    <b v="0"/>
    <n v="38"/>
    <b v="1"/>
    <s v="theater/musical"/>
    <n v="105"/>
    <n v="85.74"/>
    <s v="theater"/>
    <s v="musical"/>
    <x v="211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12"/>
    <b v="0"/>
    <n v="54"/>
    <b v="1"/>
    <s v="theater/musical"/>
    <n v="103"/>
    <n v="47.57"/>
    <s v="theater"/>
    <s v="musical"/>
    <x v="212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13"/>
    <b v="0"/>
    <n v="37"/>
    <b v="1"/>
    <s v="theater/musical"/>
    <n v="108"/>
    <n v="72.97"/>
    <s v="theater"/>
    <s v="musical"/>
    <x v="213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14"/>
    <b v="0"/>
    <n v="39"/>
    <b v="1"/>
    <s v="theater/musical"/>
    <n v="101"/>
    <n v="90.54"/>
    <s v="theater"/>
    <s v="musical"/>
    <x v="214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15"/>
    <b v="0"/>
    <n v="34"/>
    <b v="1"/>
    <s v="theater/musical"/>
    <n v="128"/>
    <n v="37.65"/>
    <s v="theater"/>
    <s v="musical"/>
    <x v="215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x v="216"/>
    <b v="0"/>
    <n v="55"/>
    <b v="1"/>
    <s v="theater/musical"/>
    <n v="133"/>
    <n v="36.36"/>
    <s v="theater"/>
    <s v="musical"/>
    <x v="216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17"/>
    <b v="0"/>
    <n v="32"/>
    <b v="1"/>
    <s v="theater/musical"/>
    <n v="101"/>
    <n v="126.72"/>
    <s v="theater"/>
    <s v="musical"/>
    <x v="217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18"/>
    <b v="0"/>
    <n v="25"/>
    <b v="1"/>
    <s v="theater/musical"/>
    <n v="103"/>
    <n v="329.2"/>
    <s v="theater"/>
    <s v="musical"/>
    <x v="218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19"/>
    <b v="0"/>
    <n v="33"/>
    <b v="1"/>
    <s v="theater/musical"/>
    <n v="107"/>
    <n v="81.239999999999995"/>
    <s v="theater"/>
    <s v="musical"/>
    <x v="219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20"/>
    <b v="0"/>
    <n v="1"/>
    <b v="0"/>
    <s v="theater/spaces"/>
    <n v="0"/>
    <n v="1"/>
    <s v="theater"/>
    <s v="spaces"/>
    <x v="220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21"/>
    <b v="0"/>
    <n v="202"/>
    <b v="0"/>
    <s v="theater/spaces"/>
    <n v="20"/>
    <n v="202.23"/>
    <s v="theater"/>
    <s v="spaces"/>
    <x v="221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22"/>
    <b v="0"/>
    <n v="0"/>
    <b v="0"/>
    <s v="theater/spaces"/>
    <n v="0"/>
    <n v="0"/>
    <s v="theater"/>
    <s v="spaces"/>
    <x v="222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23"/>
    <b v="0"/>
    <n v="1"/>
    <b v="0"/>
    <s v="theater/spaces"/>
    <n v="1"/>
    <n v="100"/>
    <s v="theater"/>
    <s v="spaces"/>
    <x v="223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24"/>
    <b v="0"/>
    <n v="0"/>
    <b v="0"/>
    <s v="theater/spaces"/>
    <n v="0"/>
    <n v="0"/>
    <s v="theater"/>
    <s v="spaces"/>
    <x v="224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25"/>
    <b v="0"/>
    <n v="2"/>
    <b v="0"/>
    <s v="theater/spaces"/>
    <n v="0"/>
    <n v="1"/>
    <s v="theater"/>
    <s v="spaces"/>
    <x v="225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26"/>
    <b v="0"/>
    <n v="13"/>
    <b v="0"/>
    <s v="theater/spaces"/>
    <n v="4"/>
    <n v="82.46"/>
    <s v="theater"/>
    <s v="spaces"/>
    <x v="226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27"/>
    <b v="0"/>
    <n v="9"/>
    <b v="0"/>
    <s v="theater/spaces"/>
    <n v="0"/>
    <n v="2.67"/>
    <s v="theater"/>
    <s v="spaces"/>
    <x v="227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28"/>
    <b v="0"/>
    <n v="2"/>
    <b v="0"/>
    <s v="theater/spaces"/>
    <n v="3"/>
    <n v="12.5"/>
    <s v="theater"/>
    <s v="spaces"/>
    <x v="228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29"/>
    <b v="0"/>
    <n v="0"/>
    <b v="0"/>
    <s v="theater/spaces"/>
    <n v="0"/>
    <n v="0"/>
    <s v="theater"/>
    <s v="spaces"/>
    <x v="229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3"/>
    <s v="US"/>
    <s v="USD"/>
    <n v="1412536573"/>
    <x v="230"/>
    <b v="0"/>
    <n v="58"/>
    <b v="0"/>
    <s v="theater/spaces"/>
    <n v="2"/>
    <n v="18.899999999999999"/>
    <s v="theater"/>
    <s v="spaces"/>
    <x v="230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3"/>
    <s v="US"/>
    <s v="USD"/>
    <n v="1476676800"/>
    <x v="231"/>
    <b v="0"/>
    <n v="8"/>
    <b v="0"/>
    <s v="theater/spaces"/>
    <n v="8"/>
    <n v="200.63"/>
    <s v="theater"/>
    <s v="spaces"/>
    <x v="231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3"/>
    <s v="US"/>
    <s v="USD"/>
    <n v="1444330821"/>
    <x v="232"/>
    <b v="0"/>
    <n v="3"/>
    <b v="0"/>
    <s v="theater/spaces"/>
    <n v="0"/>
    <n v="201.67"/>
    <s v="theater"/>
    <s v="spaces"/>
    <x v="232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3"/>
    <s v="US"/>
    <s v="USD"/>
    <n v="1489669203"/>
    <x v="233"/>
    <b v="0"/>
    <n v="0"/>
    <b v="0"/>
    <s v="theater/spaces"/>
    <n v="0"/>
    <n v="0"/>
    <s v="theater"/>
    <s v="spaces"/>
    <x v="233"/>
    <d v="2017-03-16T13:00:03"/>
  </r>
  <r>
    <n v="2955"/>
    <s v="A Stage for Stage Door Theater Company (Canceled)"/>
    <s v="Stage Door Theater needs a stage for its current and future productions. Can you help?"/>
    <n v="1200"/>
    <n v="715"/>
    <x v="3"/>
    <s v="US"/>
    <s v="USD"/>
    <n v="1434476849"/>
    <x v="234"/>
    <b v="0"/>
    <n v="11"/>
    <b v="0"/>
    <s v="theater/spaces"/>
    <n v="60"/>
    <n v="65"/>
    <s v="theater"/>
    <s v="spaces"/>
    <x v="234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3"/>
    <s v="US"/>
    <s v="USD"/>
    <n v="1462402850"/>
    <x v="235"/>
    <b v="0"/>
    <n v="20"/>
    <b v="0"/>
    <s v="theater/spaces"/>
    <n v="17"/>
    <n v="66.099999999999994"/>
    <s v="theater"/>
    <s v="spaces"/>
    <x v="235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3"/>
    <s v="US"/>
    <s v="USD"/>
    <n v="1427498172"/>
    <x v="236"/>
    <b v="0"/>
    <n v="3"/>
    <b v="0"/>
    <s v="theater/spaces"/>
    <n v="2"/>
    <n v="93.33"/>
    <s v="theater"/>
    <s v="spaces"/>
    <x v="236"/>
    <d v="2015-03-27T23:16:12"/>
  </r>
  <r>
    <n v="2958"/>
    <s v="Uprising Theater (Canceled)"/>
    <s v="Chicago Based Theater Company and Venue Dedicated to Social Justice and Mainstreaming the Palestinian Narrative"/>
    <n v="80000"/>
    <n v="0"/>
    <x v="3"/>
    <s v="US"/>
    <s v="USD"/>
    <n v="1462729317"/>
    <x v="237"/>
    <b v="0"/>
    <n v="0"/>
    <b v="0"/>
    <s v="theater/spaces"/>
    <n v="0"/>
    <n v="0"/>
    <s v="theater"/>
    <s v="spaces"/>
    <x v="237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3"/>
    <s v="GB"/>
    <s v="GBP"/>
    <n v="1465258325"/>
    <x v="238"/>
    <b v="0"/>
    <n v="0"/>
    <b v="0"/>
    <s v="theater/spaces"/>
    <n v="0"/>
    <n v="0"/>
    <s v="theater"/>
    <s v="spaces"/>
    <x v="238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3"/>
    <s v="US"/>
    <s v="USD"/>
    <n v="1410459023"/>
    <x v="239"/>
    <b v="0"/>
    <n v="0"/>
    <b v="0"/>
    <s v="theater/spaces"/>
    <n v="0"/>
    <n v="0"/>
    <s v="theater"/>
    <s v="spaces"/>
    <x v="239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40"/>
    <b v="0"/>
    <n v="108"/>
    <b v="1"/>
    <s v="theater/plays"/>
    <n v="110"/>
    <n v="50.75"/>
    <s v="theater"/>
    <s v="plays"/>
    <x v="240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41"/>
    <b v="0"/>
    <n v="20"/>
    <b v="1"/>
    <s v="theater/plays"/>
    <n v="122"/>
    <n v="60.9"/>
    <s v="theater"/>
    <s v="plays"/>
    <x v="241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42"/>
    <b v="0"/>
    <n v="98"/>
    <b v="1"/>
    <s v="theater/plays"/>
    <n v="107"/>
    <n v="109.03"/>
    <s v="theater"/>
    <s v="plays"/>
    <x v="242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43"/>
    <b v="0"/>
    <n v="196"/>
    <b v="1"/>
    <s v="theater/plays"/>
    <n v="101"/>
    <n v="25.69"/>
    <s v="theater"/>
    <s v="plays"/>
    <x v="243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44"/>
    <b v="0"/>
    <n v="39"/>
    <b v="1"/>
    <s v="theater/plays"/>
    <n v="109"/>
    <n v="41.92"/>
    <s v="theater"/>
    <s v="plays"/>
    <x v="244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45"/>
    <b v="0"/>
    <n v="128"/>
    <b v="1"/>
    <s v="theater/plays"/>
    <n v="114"/>
    <n v="88.77"/>
    <s v="theater"/>
    <s v="plays"/>
    <x v="245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46"/>
    <b v="0"/>
    <n v="71"/>
    <b v="1"/>
    <s v="theater/plays"/>
    <n v="114"/>
    <n v="80.23"/>
    <s v="theater"/>
    <s v="plays"/>
    <x v="246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47"/>
    <b v="0"/>
    <n v="47"/>
    <b v="1"/>
    <s v="theater/plays"/>
    <n v="106"/>
    <n v="78.94"/>
    <s v="theater"/>
    <s v="plays"/>
    <x v="247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48"/>
    <b v="0"/>
    <n v="17"/>
    <b v="1"/>
    <s v="theater/plays"/>
    <n v="163"/>
    <n v="95.59"/>
    <s v="theater"/>
    <s v="plays"/>
    <x v="248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49"/>
    <b v="0"/>
    <n v="91"/>
    <b v="1"/>
    <s v="theater/plays"/>
    <n v="106"/>
    <n v="69.89"/>
    <s v="theater"/>
    <s v="plays"/>
    <x v="249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50"/>
    <b v="0"/>
    <n v="43"/>
    <b v="1"/>
    <s v="theater/plays"/>
    <n v="100"/>
    <n v="74.53"/>
    <s v="theater"/>
    <s v="plays"/>
    <x v="250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x v="251"/>
    <b v="0"/>
    <n v="17"/>
    <b v="1"/>
    <s v="theater/plays"/>
    <n v="105"/>
    <n v="123.94"/>
    <s v="theater"/>
    <s v="plays"/>
    <x v="251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52"/>
    <b v="0"/>
    <n v="33"/>
    <b v="1"/>
    <s v="theater/plays"/>
    <n v="175"/>
    <n v="264.85000000000002"/>
    <s v="theater"/>
    <s v="plays"/>
    <x v="252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53"/>
    <b v="0"/>
    <n v="87"/>
    <b v="1"/>
    <s v="theater/plays"/>
    <n v="102"/>
    <n v="58.62"/>
    <s v="theater"/>
    <s v="plays"/>
    <x v="253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54"/>
    <b v="0"/>
    <n v="113"/>
    <b v="1"/>
    <s v="theater/plays"/>
    <n v="100"/>
    <n v="70.88"/>
    <s v="theater"/>
    <s v="plays"/>
    <x v="254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55"/>
    <b v="0"/>
    <n v="14"/>
    <b v="1"/>
    <s v="theater/plays"/>
    <n v="171"/>
    <n v="8.57"/>
    <s v="theater"/>
    <s v="plays"/>
    <x v="255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56"/>
    <b v="0"/>
    <n v="30"/>
    <b v="1"/>
    <s v="theater/plays"/>
    <n v="114"/>
    <n v="113.57"/>
    <s v="theater"/>
    <s v="plays"/>
    <x v="256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57"/>
    <b v="0"/>
    <n v="16"/>
    <b v="1"/>
    <s v="theater/plays"/>
    <n v="129"/>
    <n v="60.69"/>
    <s v="theater"/>
    <s v="plays"/>
    <x v="257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58"/>
    <b v="0"/>
    <n v="46"/>
    <b v="1"/>
    <s v="theater/plays"/>
    <n v="101"/>
    <n v="110.22"/>
    <s v="theater"/>
    <s v="plays"/>
    <x v="258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59"/>
    <b v="0"/>
    <n v="24"/>
    <b v="1"/>
    <s v="theater/plays"/>
    <n v="109"/>
    <n v="136.46"/>
    <s v="theater"/>
    <s v="plays"/>
    <x v="259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60"/>
    <b v="1"/>
    <n v="97"/>
    <b v="1"/>
    <s v="theater/spaces"/>
    <n v="129"/>
    <n v="53.16"/>
    <s v="theater"/>
    <s v="spaces"/>
    <x v="260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61"/>
    <b v="1"/>
    <n v="59"/>
    <b v="1"/>
    <s v="theater/spaces"/>
    <n v="102"/>
    <n v="86.49"/>
    <s v="theater"/>
    <s v="spaces"/>
    <x v="261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62"/>
    <b v="1"/>
    <n v="1095"/>
    <b v="1"/>
    <s v="theater/spaces"/>
    <n v="147"/>
    <n v="155.24"/>
    <s v="theater"/>
    <s v="spaces"/>
    <x v="262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63"/>
    <b v="1"/>
    <n v="218"/>
    <b v="1"/>
    <s v="theater/spaces"/>
    <n v="100"/>
    <n v="115.08"/>
    <s v="theater"/>
    <s v="spaces"/>
    <x v="263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64"/>
    <b v="0"/>
    <n v="111"/>
    <b v="1"/>
    <s v="theater/spaces"/>
    <n v="122"/>
    <n v="109.59"/>
    <s v="theater"/>
    <s v="spaces"/>
    <x v="264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65"/>
    <b v="0"/>
    <n v="56"/>
    <b v="1"/>
    <s v="theater/spaces"/>
    <n v="106"/>
    <n v="45.21"/>
    <s v="theater"/>
    <s v="spaces"/>
    <x v="265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66"/>
    <b v="0"/>
    <n v="265"/>
    <b v="1"/>
    <s v="theater/spaces"/>
    <n v="110"/>
    <n v="104.15"/>
    <s v="theater"/>
    <s v="spaces"/>
    <x v="266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67"/>
    <b v="0"/>
    <n v="28"/>
    <b v="1"/>
    <s v="theater/spaces"/>
    <n v="100"/>
    <n v="35.71"/>
    <s v="theater"/>
    <s v="spaces"/>
    <x v="267"/>
    <d v="2016-06-20T08:41:21"/>
  </r>
  <r>
    <n v="2989"/>
    <s v="Let's Light Up The Gem!"/>
    <s v="Bring the movies back to Bethel, Maine."/>
    <n v="20000"/>
    <n v="35307"/>
    <x v="0"/>
    <s v="US"/>
    <s v="USD"/>
    <n v="1450673940"/>
    <x v="268"/>
    <b v="0"/>
    <n v="364"/>
    <b v="1"/>
    <s v="theater/spaces"/>
    <n v="177"/>
    <n v="97"/>
    <s v="theater"/>
    <s v="spaces"/>
    <x v="268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69"/>
    <b v="0"/>
    <n v="27"/>
    <b v="1"/>
    <s v="theater/spaces"/>
    <n v="100"/>
    <n v="370.37"/>
    <s v="theater"/>
    <s v="spaces"/>
    <x v="269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70"/>
    <b v="0"/>
    <n v="93"/>
    <b v="1"/>
    <s v="theater/spaces"/>
    <n v="103"/>
    <n v="94.41"/>
    <s v="theater"/>
    <s v="spaces"/>
    <x v="270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71"/>
    <b v="0"/>
    <n v="64"/>
    <b v="1"/>
    <s v="theater/spaces"/>
    <n v="105"/>
    <n v="48.98"/>
    <s v="theater"/>
    <s v="spaces"/>
    <x v="271"/>
    <d v="2016-10-09T18:25:10"/>
  </r>
  <r>
    <n v="2993"/>
    <s v="TRUE WEST: Think, Dog! Productions"/>
    <s v="Help us build the Kitchen from Hell!"/>
    <n v="1000"/>
    <n v="1003"/>
    <x v="0"/>
    <s v="US"/>
    <s v="USD"/>
    <n v="1455998867"/>
    <x v="272"/>
    <b v="0"/>
    <n v="22"/>
    <b v="1"/>
    <s v="theater/spaces"/>
    <n v="100"/>
    <n v="45.59"/>
    <s v="theater"/>
    <s v="spaces"/>
    <x v="272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73"/>
    <b v="0"/>
    <n v="59"/>
    <b v="1"/>
    <s v="theater/spaces"/>
    <n v="458"/>
    <n v="23.28"/>
    <s v="theater"/>
    <s v="spaces"/>
    <x v="273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74"/>
    <b v="0"/>
    <n v="249"/>
    <b v="1"/>
    <s v="theater/spaces"/>
    <n v="105"/>
    <n v="63.23"/>
    <s v="theater"/>
    <s v="spaces"/>
    <x v="274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75"/>
    <b v="0"/>
    <n v="392"/>
    <b v="1"/>
    <s v="theater/spaces"/>
    <n v="172"/>
    <n v="153.52000000000001"/>
    <s v="theater"/>
    <s v="spaces"/>
    <x v="275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76"/>
    <b v="0"/>
    <n v="115"/>
    <b v="1"/>
    <s v="theater/spaces"/>
    <n v="104"/>
    <n v="90.2"/>
    <s v="theater"/>
    <s v="spaces"/>
    <x v="276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77"/>
    <b v="0"/>
    <n v="433"/>
    <b v="1"/>
    <s v="theater/spaces"/>
    <n v="103"/>
    <n v="118.97"/>
    <s v="theater"/>
    <s v="spaces"/>
    <x v="277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78"/>
    <b v="0"/>
    <n v="20"/>
    <b v="1"/>
    <s v="theater/spaces"/>
    <n v="119"/>
    <n v="80.25"/>
    <s v="theater"/>
    <s v="spaces"/>
    <x v="278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279"/>
    <b v="0"/>
    <n v="8"/>
    <b v="1"/>
    <s v="theater/spaces"/>
    <n v="100"/>
    <n v="62.5"/>
    <s v="theater"/>
    <s v="spaces"/>
    <x v="279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280"/>
    <b v="0"/>
    <n v="175"/>
    <b v="1"/>
    <s v="theater/spaces"/>
    <n v="319"/>
    <n v="131.38"/>
    <s v="theater"/>
    <s v="spaces"/>
    <x v="280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281"/>
    <b v="0"/>
    <n v="104"/>
    <b v="1"/>
    <s v="theater/spaces"/>
    <n v="109"/>
    <n v="73.03"/>
    <s v="theater"/>
    <s v="spaces"/>
    <x v="281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282"/>
    <b v="0"/>
    <n v="17"/>
    <b v="1"/>
    <s v="theater/spaces"/>
    <n v="101"/>
    <n v="178.53"/>
    <s v="theater"/>
    <s v="spaces"/>
    <x v="282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283"/>
    <b v="0"/>
    <n v="277"/>
    <b v="1"/>
    <s v="theater/spaces"/>
    <n v="113"/>
    <n v="162.91"/>
    <s v="theater"/>
    <s v="spaces"/>
    <x v="283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284"/>
    <b v="0"/>
    <n v="118"/>
    <b v="1"/>
    <s v="theater/spaces"/>
    <n v="120"/>
    <n v="108.24"/>
    <s v="theater"/>
    <s v="spaces"/>
    <x v="284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285"/>
    <b v="0"/>
    <n v="97"/>
    <b v="1"/>
    <s v="theater/spaces"/>
    <n v="108"/>
    <n v="88.87"/>
    <s v="theater"/>
    <s v="spaces"/>
    <x v="285"/>
    <d v="2014-12-14T18:09:51"/>
  </r>
  <r>
    <n v="3007"/>
    <s v="Bethlem"/>
    <s v="Consuite for 2015 CoreCon.  An adventure into insanity."/>
    <n v="600"/>
    <n v="1080"/>
    <x v="0"/>
    <s v="US"/>
    <s v="USD"/>
    <n v="1429938683"/>
    <x v="286"/>
    <b v="0"/>
    <n v="20"/>
    <b v="1"/>
    <s v="theater/spaces"/>
    <n v="180"/>
    <n v="54"/>
    <s v="theater"/>
    <s v="spaces"/>
    <x v="286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287"/>
    <b v="0"/>
    <n v="26"/>
    <b v="1"/>
    <s v="theater/spaces"/>
    <n v="101"/>
    <n v="116.73"/>
    <s v="theater"/>
    <s v="spaces"/>
    <x v="287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288"/>
    <b v="0"/>
    <n v="128"/>
    <b v="1"/>
    <s v="theater/spaces"/>
    <n v="120"/>
    <n v="233.9"/>
    <s v="theater"/>
    <s v="spaces"/>
    <x v="288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289"/>
    <b v="0"/>
    <n v="15"/>
    <b v="1"/>
    <s v="theater/spaces"/>
    <n v="158"/>
    <n v="158"/>
    <s v="theater"/>
    <s v="spaces"/>
    <x v="289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290"/>
    <b v="0"/>
    <n v="25"/>
    <b v="1"/>
    <s v="theater/spaces"/>
    <n v="124"/>
    <n v="14.84"/>
    <s v="theater"/>
    <s v="spaces"/>
    <x v="290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291"/>
    <b v="0"/>
    <n v="55"/>
    <b v="1"/>
    <s v="theater/spaces"/>
    <n v="117"/>
    <n v="85.18"/>
    <s v="theater"/>
    <s v="spaces"/>
    <x v="291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292"/>
    <b v="0"/>
    <n v="107"/>
    <b v="1"/>
    <s v="theater/spaces"/>
    <n v="157"/>
    <n v="146.69"/>
    <s v="theater"/>
    <s v="spaces"/>
    <x v="292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293"/>
    <b v="0"/>
    <n v="557"/>
    <b v="1"/>
    <s v="theater/spaces"/>
    <n v="113"/>
    <n v="50.76"/>
    <s v="theater"/>
    <s v="spaces"/>
    <x v="293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294"/>
    <b v="0"/>
    <n v="40"/>
    <b v="1"/>
    <s v="theater/spaces"/>
    <n v="103"/>
    <n v="87.7"/>
    <s v="theater"/>
    <s v="spaces"/>
    <x v="294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295"/>
    <b v="0"/>
    <n v="36"/>
    <b v="1"/>
    <s v="theater/spaces"/>
    <n v="103"/>
    <n v="242.28"/>
    <s v="theater"/>
    <s v="spaces"/>
    <x v="295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296"/>
    <b v="0"/>
    <n v="159"/>
    <b v="1"/>
    <s v="theater/spaces"/>
    <n v="106"/>
    <n v="146.44999999999999"/>
    <s v="theater"/>
    <s v="spaces"/>
    <x v="296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297"/>
    <b v="0"/>
    <n v="41"/>
    <b v="1"/>
    <s v="theater/spaces"/>
    <n v="101"/>
    <n v="103.17"/>
    <s v="theater"/>
    <s v="spaces"/>
    <x v="297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298"/>
    <b v="0"/>
    <n v="226"/>
    <b v="1"/>
    <s v="theater/spaces"/>
    <n v="121"/>
    <n v="80.459999999999994"/>
    <s v="theater"/>
    <s v="spaces"/>
    <x v="298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299"/>
    <b v="0"/>
    <n v="30"/>
    <b v="1"/>
    <s v="theater/spaces"/>
    <n v="101"/>
    <n v="234.67"/>
    <s v="theater"/>
    <s v="spaces"/>
    <x v="299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0"/>
    <b v="0"/>
    <n v="103"/>
    <b v="1"/>
    <s v="theater/spaces"/>
    <n v="116"/>
    <n v="50.69"/>
    <s v="theater"/>
    <s v="spaces"/>
    <x v="300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1"/>
    <b v="0"/>
    <n v="62"/>
    <b v="1"/>
    <s v="theater/spaces"/>
    <n v="101"/>
    <n v="162.71"/>
    <s v="theater"/>
    <s v="spaces"/>
    <x v="301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"/>
    <b v="0"/>
    <n v="6"/>
    <b v="1"/>
    <s v="theater/spaces"/>
    <n v="103"/>
    <n v="120.17"/>
    <s v="theater"/>
    <s v="spaces"/>
    <x v="302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3"/>
    <b v="0"/>
    <n v="182"/>
    <b v="1"/>
    <s v="theater/spaces"/>
    <n v="246"/>
    <n v="67.7"/>
    <s v="theater"/>
    <s v="spaces"/>
    <x v="303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4"/>
    <b v="0"/>
    <n v="145"/>
    <b v="1"/>
    <s v="theater/spaces"/>
    <n v="302"/>
    <n v="52.1"/>
    <s v="theater"/>
    <s v="spaces"/>
    <x v="304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5"/>
    <b v="0"/>
    <n v="25"/>
    <b v="1"/>
    <s v="theater/spaces"/>
    <n v="143"/>
    <n v="51.6"/>
    <s v="theater"/>
    <s v="spaces"/>
    <x v="305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6"/>
    <b v="0"/>
    <n v="320"/>
    <b v="1"/>
    <s v="theater/spaces"/>
    <n v="131"/>
    <n v="164.3"/>
    <s v="theater"/>
    <s v="spaces"/>
    <x v="306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7"/>
    <b v="0"/>
    <n v="99"/>
    <b v="1"/>
    <s v="theater/spaces"/>
    <n v="168"/>
    <n v="84.86"/>
    <s v="theater"/>
    <s v="spaces"/>
    <x v="307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8"/>
    <b v="0"/>
    <n v="348"/>
    <b v="1"/>
    <s v="theater/spaces"/>
    <n v="110"/>
    <n v="94.55"/>
    <s v="theater"/>
    <s v="spaces"/>
    <x v="308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9"/>
    <b v="0"/>
    <n v="41"/>
    <b v="1"/>
    <s v="theater/spaces"/>
    <n v="107"/>
    <n v="45.54"/>
    <s v="theater"/>
    <s v="spaces"/>
    <x v="309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10"/>
    <b v="0"/>
    <n v="29"/>
    <b v="1"/>
    <s v="theater/spaces"/>
    <n v="100"/>
    <n v="51.72"/>
    <s v="theater"/>
    <s v="spaces"/>
    <x v="310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11"/>
    <b v="0"/>
    <n v="25"/>
    <b v="1"/>
    <s v="theater/spaces"/>
    <n v="127"/>
    <n v="50.88"/>
    <s v="theater"/>
    <s v="spaces"/>
    <x v="311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12"/>
    <b v="0"/>
    <n v="23"/>
    <b v="1"/>
    <s v="theater/spaces"/>
    <n v="147"/>
    <n v="191.13"/>
    <s v="theater"/>
    <s v="spaces"/>
    <x v="312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13"/>
    <b v="0"/>
    <n v="1260"/>
    <b v="1"/>
    <s v="theater/spaces"/>
    <n v="113"/>
    <n v="89.31"/>
    <s v="theater"/>
    <s v="spaces"/>
    <x v="313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14"/>
    <b v="0"/>
    <n v="307"/>
    <b v="1"/>
    <s v="theater/spaces"/>
    <n v="109"/>
    <n v="88.59"/>
    <s v="theater"/>
    <s v="spaces"/>
    <x v="314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15"/>
    <b v="0"/>
    <n v="329"/>
    <b v="1"/>
    <s v="theater/spaces"/>
    <n v="127"/>
    <n v="96.3"/>
    <s v="theater"/>
    <s v="spaces"/>
    <x v="315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16"/>
    <b v="0"/>
    <n v="32"/>
    <b v="1"/>
    <s v="theater/spaces"/>
    <n v="213"/>
    <n v="33.31"/>
    <s v="theater"/>
    <s v="spaces"/>
    <x v="316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17"/>
    <b v="0"/>
    <n v="27"/>
    <b v="1"/>
    <s v="theater/spaces"/>
    <n v="101"/>
    <n v="37.22"/>
    <s v="theater"/>
    <s v="spaces"/>
    <x v="317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18"/>
    <b v="0"/>
    <n v="236"/>
    <b v="1"/>
    <s v="theater/spaces"/>
    <n v="109"/>
    <n v="92.13"/>
    <s v="theater"/>
    <s v="spaces"/>
    <x v="318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19"/>
    <b v="0"/>
    <n v="42"/>
    <b v="1"/>
    <s v="theater/spaces"/>
    <n v="108"/>
    <n v="76.790000000000006"/>
    <s v="theater"/>
    <s v="spaces"/>
    <x v="319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20"/>
    <b v="0"/>
    <n v="95"/>
    <b v="1"/>
    <s v="theater/spaces"/>
    <n v="110"/>
    <n v="96.53"/>
    <s v="theater"/>
    <s v="spaces"/>
    <x v="320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21"/>
    <b v="0"/>
    <n v="37"/>
    <b v="1"/>
    <s v="theater/spaces"/>
    <n v="128"/>
    <n v="51.89"/>
    <s v="theater"/>
    <s v="spaces"/>
    <x v="321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22"/>
    <b v="0"/>
    <n v="128"/>
    <b v="1"/>
    <s v="theater/spaces"/>
    <n v="110"/>
    <n v="128.91"/>
    <s v="theater"/>
    <s v="spaces"/>
    <x v="322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23"/>
    <b v="0"/>
    <n v="156"/>
    <b v="1"/>
    <s v="theater/spaces"/>
    <n v="109"/>
    <n v="84.11"/>
    <s v="theater"/>
    <s v="spaces"/>
    <x v="323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24"/>
    <b v="0"/>
    <n v="64"/>
    <b v="1"/>
    <s v="theater/spaces"/>
    <n v="133"/>
    <n v="82.94"/>
    <s v="theater"/>
    <s v="spaces"/>
    <x v="324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25"/>
    <b v="0"/>
    <n v="58"/>
    <b v="1"/>
    <s v="theater/spaces"/>
    <n v="191"/>
    <n v="259.95"/>
    <s v="theater"/>
    <s v="spaces"/>
    <x v="325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26"/>
    <b v="0"/>
    <n v="20"/>
    <b v="1"/>
    <s v="theater/spaces"/>
    <n v="149"/>
    <n v="37.25"/>
    <s v="theater"/>
    <s v="spaces"/>
    <x v="326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27"/>
    <b v="0"/>
    <n v="47"/>
    <b v="1"/>
    <s v="theater/spaces"/>
    <n v="166"/>
    <n v="177.02"/>
    <s v="theater"/>
    <s v="spaces"/>
    <x v="327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28"/>
    <b v="0"/>
    <n v="54"/>
    <b v="1"/>
    <s v="theater/spaces"/>
    <n v="107"/>
    <n v="74.069999999999993"/>
    <s v="theater"/>
    <s v="spaces"/>
    <x v="328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29"/>
    <b v="0"/>
    <n v="9"/>
    <b v="1"/>
    <s v="theater/spaces"/>
    <n v="106"/>
    <n v="70.67"/>
    <s v="theater"/>
    <s v="spaces"/>
    <x v="329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30"/>
    <b v="1"/>
    <n v="35"/>
    <b v="0"/>
    <s v="theater/spaces"/>
    <n v="24"/>
    <n v="23.63"/>
    <s v="theater"/>
    <s v="spaces"/>
    <x v="330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31"/>
    <b v="0"/>
    <n v="2"/>
    <b v="0"/>
    <s v="theater/spaces"/>
    <n v="0"/>
    <n v="37.5"/>
    <s v="theater"/>
    <s v="spaces"/>
    <x v="331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32"/>
    <b v="0"/>
    <n v="3"/>
    <b v="0"/>
    <s v="theater/spaces"/>
    <n v="0"/>
    <n v="13.33"/>
    <s v="theater"/>
    <s v="spaces"/>
    <x v="332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33"/>
    <b v="0"/>
    <n v="0"/>
    <b v="0"/>
    <s v="theater/spaces"/>
    <n v="0"/>
    <n v="0"/>
    <s v="theater"/>
    <s v="spaces"/>
    <x v="333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34"/>
    <b v="0"/>
    <n v="1"/>
    <b v="0"/>
    <s v="theater/spaces"/>
    <n v="0"/>
    <n v="1"/>
    <s v="theater"/>
    <s v="spaces"/>
    <x v="334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35"/>
    <b v="0"/>
    <n v="0"/>
    <b v="0"/>
    <s v="theater/spaces"/>
    <n v="0"/>
    <n v="0"/>
    <s v="theater"/>
    <s v="spaces"/>
    <x v="335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36"/>
    <b v="0"/>
    <n v="0"/>
    <b v="0"/>
    <s v="theater/spaces"/>
    <n v="0"/>
    <n v="0"/>
    <s v="theater"/>
    <s v="spaces"/>
    <x v="336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37"/>
    <b v="0"/>
    <n v="3"/>
    <b v="0"/>
    <s v="theater/spaces"/>
    <n v="0"/>
    <n v="1"/>
    <s v="theater"/>
    <s v="spaces"/>
    <x v="337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38"/>
    <b v="0"/>
    <n v="11"/>
    <b v="0"/>
    <s v="theater/spaces"/>
    <n v="3"/>
    <n v="41"/>
    <s v="theater"/>
    <s v="spaces"/>
    <x v="338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39"/>
    <b v="0"/>
    <n v="6"/>
    <b v="0"/>
    <s v="theater/spaces"/>
    <n v="0"/>
    <n v="55.83"/>
    <s v="theater"/>
    <s v="spaces"/>
    <x v="339"/>
    <d v="2015-09-28T06:35:34"/>
  </r>
  <r>
    <n v="3061"/>
    <s v="Help Save Parkway Cinemas!"/>
    <s v="Save a historic Local theater."/>
    <n v="1000000"/>
    <n v="0"/>
    <x v="2"/>
    <s v="US"/>
    <s v="USD"/>
    <n v="1407955748"/>
    <x v="340"/>
    <b v="0"/>
    <n v="0"/>
    <b v="0"/>
    <s v="theater/spaces"/>
    <n v="0"/>
    <n v="0"/>
    <s v="theater"/>
    <s v="spaces"/>
    <x v="340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41"/>
    <b v="0"/>
    <n v="67"/>
    <b v="0"/>
    <s v="theater/spaces"/>
    <n v="67"/>
    <n v="99.76"/>
    <s v="theater"/>
    <s v="spaces"/>
    <x v="341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42"/>
    <b v="0"/>
    <n v="23"/>
    <b v="0"/>
    <s v="theater/spaces"/>
    <n v="20"/>
    <n v="25.52"/>
    <s v="theater"/>
    <s v="spaces"/>
    <x v="342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43"/>
    <b v="0"/>
    <n v="72"/>
    <b v="0"/>
    <s v="theater/spaces"/>
    <n v="11"/>
    <n v="117.65"/>
    <s v="theater"/>
    <s v="spaces"/>
    <x v="343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44"/>
    <b v="0"/>
    <n v="2"/>
    <b v="0"/>
    <s v="theater/spaces"/>
    <n v="0"/>
    <n v="5"/>
    <s v="theater"/>
    <s v="spaces"/>
    <x v="344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45"/>
    <b v="0"/>
    <n v="15"/>
    <b v="0"/>
    <s v="theater/spaces"/>
    <n v="12"/>
    <n v="2796.67"/>
    <s v="theater"/>
    <s v="spaces"/>
    <x v="345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46"/>
    <b v="0"/>
    <n v="1"/>
    <b v="0"/>
    <s v="theater/spaces"/>
    <n v="3"/>
    <n v="200"/>
    <s v="theater"/>
    <s v="spaces"/>
    <x v="346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47"/>
    <b v="0"/>
    <n v="2"/>
    <b v="0"/>
    <s v="theater/spaces"/>
    <n v="0"/>
    <n v="87.5"/>
    <s v="theater"/>
    <s v="spaces"/>
    <x v="347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48"/>
    <b v="0"/>
    <n v="7"/>
    <b v="0"/>
    <s v="theater/spaces"/>
    <n v="14"/>
    <n v="20.14"/>
    <s v="theater"/>
    <s v="spaces"/>
    <x v="348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49"/>
    <b v="0"/>
    <n v="16"/>
    <b v="0"/>
    <s v="theater/spaces"/>
    <n v="3"/>
    <n v="20.88"/>
    <s v="theater"/>
    <s v="spaces"/>
    <x v="349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50"/>
    <b v="0"/>
    <n v="117"/>
    <b v="0"/>
    <s v="theater/spaces"/>
    <n v="60"/>
    <n v="61.31"/>
    <s v="theater"/>
    <s v="spaces"/>
    <x v="350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51"/>
    <b v="0"/>
    <n v="2"/>
    <b v="0"/>
    <s v="theater/spaces"/>
    <n v="0"/>
    <n v="1"/>
    <s v="theater"/>
    <s v="spaces"/>
    <x v="351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52"/>
    <b v="0"/>
    <n v="7"/>
    <b v="0"/>
    <s v="theater/spaces"/>
    <n v="0"/>
    <n v="92.14"/>
    <s v="theater"/>
    <s v="spaces"/>
    <x v="352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53"/>
    <b v="0"/>
    <n v="3"/>
    <b v="0"/>
    <s v="theater/spaces"/>
    <n v="0"/>
    <n v="7.33"/>
    <s v="theater"/>
    <s v="spaces"/>
    <x v="353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54"/>
    <b v="0"/>
    <n v="20"/>
    <b v="0"/>
    <s v="theater/spaces"/>
    <n v="9"/>
    <n v="64.8"/>
    <s v="theater"/>
    <s v="spaces"/>
    <x v="354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x v="355"/>
    <b v="0"/>
    <n v="50"/>
    <b v="0"/>
    <s v="theater/spaces"/>
    <n v="15"/>
    <n v="30.12"/>
    <s v="theater"/>
    <s v="spaces"/>
    <x v="355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56"/>
    <b v="0"/>
    <n v="2"/>
    <b v="0"/>
    <s v="theater/spaces"/>
    <n v="0"/>
    <n v="52.5"/>
    <s v="theater"/>
    <s v="spaces"/>
    <x v="356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57"/>
    <b v="0"/>
    <n v="3"/>
    <b v="0"/>
    <s v="theater/spaces"/>
    <n v="0"/>
    <n v="23.67"/>
    <s v="theater"/>
    <s v="spaces"/>
    <x v="357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58"/>
    <b v="0"/>
    <n v="27"/>
    <b v="0"/>
    <s v="theater/spaces"/>
    <n v="1"/>
    <n v="415.78"/>
    <s v="theater"/>
    <s v="spaces"/>
    <x v="358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59"/>
    <b v="0"/>
    <n v="7"/>
    <b v="0"/>
    <s v="theater/spaces"/>
    <n v="0"/>
    <n v="53.71"/>
    <s v="theater"/>
    <s v="spaces"/>
    <x v="359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60"/>
    <b v="0"/>
    <n v="5"/>
    <b v="0"/>
    <s v="theater/spaces"/>
    <n v="0"/>
    <n v="420.6"/>
    <s v="theater"/>
    <s v="spaces"/>
    <x v="360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61"/>
    <b v="0"/>
    <n v="0"/>
    <b v="0"/>
    <s v="theater/spaces"/>
    <n v="0"/>
    <n v="0"/>
    <s v="theater"/>
    <s v="spaces"/>
    <x v="361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62"/>
    <b v="0"/>
    <n v="3"/>
    <b v="0"/>
    <s v="theater/spaces"/>
    <n v="0"/>
    <n v="18.670000000000002"/>
    <s v="theater"/>
    <s v="spaces"/>
    <x v="362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63"/>
    <b v="0"/>
    <n v="6"/>
    <b v="0"/>
    <s v="theater/spaces"/>
    <n v="12"/>
    <n v="78.33"/>
    <s v="theater"/>
    <s v="spaces"/>
    <x v="363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64"/>
    <b v="0"/>
    <n v="9"/>
    <b v="0"/>
    <s v="theater/spaces"/>
    <n v="2"/>
    <n v="67.78"/>
    <s v="theater"/>
    <s v="spaces"/>
    <x v="364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65"/>
    <b v="0"/>
    <n v="3"/>
    <b v="0"/>
    <s v="theater/spaces"/>
    <n v="0"/>
    <n v="16.670000000000002"/>
    <s v="theater"/>
    <s v="spaces"/>
    <x v="365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66"/>
    <b v="0"/>
    <n v="2"/>
    <b v="0"/>
    <s v="theater/spaces"/>
    <n v="1"/>
    <n v="62.5"/>
    <s v="theater"/>
    <s v="spaces"/>
    <x v="366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67"/>
    <b v="0"/>
    <n v="3"/>
    <b v="0"/>
    <s v="theater/spaces"/>
    <n v="0"/>
    <n v="42"/>
    <s v="theater"/>
    <s v="spaces"/>
    <x v="367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68"/>
    <b v="0"/>
    <n v="45"/>
    <b v="0"/>
    <s v="theater/spaces"/>
    <n v="23"/>
    <n v="130.09"/>
    <s v="theater"/>
    <s v="spaces"/>
    <x v="368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69"/>
    <b v="0"/>
    <n v="9"/>
    <b v="0"/>
    <s v="theater/spaces"/>
    <n v="5"/>
    <n v="1270.22"/>
    <s v="theater"/>
    <s v="spaces"/>
    <x v="369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70"/>
    <b v="0"/>
    <n v="9"/>
    <b v="0"/>
    <s v="theater/spaces"/>
    <n v="16"/>
    <n v="88.44"/>
    <s v="theater"/>
    <s v="spaces"/>
    <x v="370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71"/>
    <b v="0"/>
    <n v="21"/>
    <b v="0"/>
    <s v="theater/spaces"/>
    <n v="1"/>
    <n v="56.34"/>
    <s v="theater"/>
    <s v="spaces"/>
    <x v="371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72"/>
    <b v="0"/>
    <n v="17"/>
    <b v="0"/>
    <s v="theater/spaces"/>
    <n v="23"/>
    <n v="53.53"/>
    <s v="theater"/>
    <s v="spaces"/>
    <x v="372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73"/>
    <b v="0"/>
    <n v="1"/>
    <b v="0"/>
    <s v="theater/spaces"/>
    <n v="0"/>
    <n v="25"/>
    <s v="theater"/>
    <s v="spaces"/>
    <x v="373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74"/>
    <b v="0"/>
    <n v="1"/>
    <b v="0"/>
    <s v="theater/spaces"/>
    <n v="0"/>
    <n v="50"/>
    <s v="theater"/>
    <s v="spaces"/>
    <x v="374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75"/>
    <b v="0"/>
    <n v="14"/>
    <b v="0"/>
    <s v="theater/spaces"/>
    <n v="4"/>
    <n v="56.79"/>
    <s v="theater"/>
    <s v="spaces"/>
    <x v="375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76"/>
    <b v="0"/>
    <n v="42"/>
    <b v="0"/>
    <s v="theater/spaces"/>
    <n v="17"/>
    <n v="40.83"/>
    <s v="theater"/>
    <s v="spaces"/>
    <x v="376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77"/>
    <b v="0"/>
    <n v="27"/>
    <b v="0"/>
    <s v="theater/spaces"/>
    <n v="4"/>
    <n v="65.11"/>
    <s v="theater"/>
    <s v="spaces"/>
    <x v="377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78"/>
    <b v="0"/>
    <n v="5"/>
    <b v="0"/>
    <s v="theater/spaces"/>
    <n v="14"/>
    <n v="55.6"/>
    <s v="theater"/>
    <s v="spaces"/>
    <x v="378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79"/>
    <b v="0"/>
    <n v="13"/>
    <b v="0"/>
    <s v="theater/spaces"/>
    <n v="15"/>
    <n v="140.54"/>
    <s v="theater"/>
    <s v="spaces"/>
    <x v="379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80"/>
    <b v="0"/>
    <n v="12"/>
    <b v="0"/>
    <s v="theater/spaces"/>
    <n v="12"/>
    <n v="25"/>
    <s v="theater"/>
    <s v="spaces"/>
    <x v="380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81"/>
    <b v="0"/>
    <n v="90"/>
    <b v="0"/>
    <s v="theater/spaces"/>
    <n v="39"/>
    <n v="69.53"/>
    <s v="theater"/>
    <s v="spaces"/>
    <x v="381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82"/>
    <b v="0"/>
    <n v="2"/>
    <b v="0"/>
    <s v="theater/spaces"/>
    <n v="0"/>
    <n v="5.5"/>
    <s v="theater"/>
    <s v="spaces"/>
    <x v="382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83"/>
    <b v="0"/>
    <n v="5"/>
    <b v="0"/>
    <s v="theater/spaces"/>
    <n v="30"/>
    <n v="237"/>
    <s v="theater"/>
    <s v="spaces"/>
    <x v="383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84"/>
    <b v="0"/>
    <n v="31"/>
    <b v="0"/>
    <s v="theater/spaces"/>
    <n v="42"/>
    <n v="79.87"/>
    <s v="theater"/>
    <s v="spaces"/>
    <x v="384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85"/>
    <b v="0"/>
    <n v="4"/>
    <b v="0"/>
    <s v="theater/spaces"/>
    <n v="4"/>
    <n v="10.25"/>
    <s v="theater"/>
    <s v="spaces"/>
    <x v="385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86"/>
    <b v="0"/>
    <n v="29"/>
    <b v="0"/>
    <s v="theater/spaces"/>
    <n v="20"/>
    <n v="272.58999999999997"/>
    <s v="theater"/>
    <s v="spaces"/>
    <x v="386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x v="387"/>
    <b v="0"/>
    <n v="2"/>
    <b v="0"/>
    <s v="theater/spaces"/>
    <n v="0"/>
    <n v="13"/>
    <s v="theater"/>
    <s v="spaces"/>
    <x v="387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88"/>
    <b v="0"/>
    <n v="114"/>
    <b v="0"/>
    <s v="theater/spaces"/>
    <n v="25"/>
    <n v="58.18"/>
    <s v="theater"/>
    <s v="spaces"/>
    <x v="388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89"/>
    <b v="0"/>
    <n v="1"/>
    <b v="0"/>
    <s v="theater/spaces"/>
    <n v="0"/>
    <n v="10"/>
    <s v="theater"/>
    <s v="spaces"/>
    <x v="389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90"/>
    <b v="0"/>
    <n v="76"/>
    <b v="0"/>
    <s v="theater/spaces"/>
    <n v="27"/>
    <n v="70.11"/>
    <s v="theater"/>
    <s v="spaces"/>
    <x v="390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91"/>
    <b v="0"/>
    <n v="9"/>
    <b v="0"/>
    <s v="theater/spaces"/>
    <n v="5"/>
    <n v="57.89"/>
    <s v="theater"/>
    <s v="spaces"/>
    <x v="391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92"/>
    <b v="0"/>
    <n v="37"/>
    <b v="0"/>
    <s v="theater/spaces"/>
    <n v="4"/>
    <n v="125.27"/>
    <s v="theater"/>
    <s v="spaces"/>
    <x v="392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93"/>
    <b v="0"/>
    <n v="0"/>
    <b v="0"/>
    <s v="theater/spaces"/>
    <n v="0"/>
    <n v="0"/>
    <s v="theater"/>
    <s v="spaces"/>
    <x v="393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94"/>
    <b v="0"/>
    <n v="1"/>
    <b v="0"/>
    <s v="theater/spaces"/>
    <n v="3"/>
    <n v="300"/>
    <s v="theater"/>
    <s v="spaces"/>
    <x v="394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95"/>
    <b v="0"/>
    <n v="10"/>
    <b v="0"/>
    <s v="theater/spaces"/>
    <n v="57"/>
    <n v="43"/>
    <s v="theater"/>
    <s v="spaces"/>
    <x v="395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96"/>
    <b v="0"/>
    <n v="1"/>
    <b v="0"/>
    <s v="theater/spaces"/>
    <n v="0"/>
    <n v="1"/>
    <s v="theater"/>
    <s v="spaces"/>
    <x v="396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97"/>
    <b v="0"/>
    <n v="2"/>
    <b v="0"/>
    <s v="theater/spaces"/>
    <n v="0"/>
    <n v="775"/>
    <s v="theater"/>
    <s v="spaces"/>
    <x v="397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98"/>
    <b v="0"/>
    <n v="1"/>
    <b v="0"/>
    <s v="theater/spaces"/>
    <n v="0"/>
    <n v="5"/>
    <s v="theater"/>
    <s v="spaces"/>
    <x v="398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99"/>
    <b v="0"/>
    <n v="10"/>
    <b v="0"/>
    <s v="theater/spaces"/>
    <n v="0"/>
    <n v="12.8"/>
    <s v="theater"/>
    <s v="spaces"/>
    <x v="399"/>
    <d v="2016-05-05T21:36:36"/>
  </r>
  <r>
    <n v="3121"/>
    <s v="Ant Farm Theatre Project (Canceled)"/>
    <s v="I going to build a theatre for a local ant farm so that Ants can put on their theatre productions."/>
    <n v="1500"/>
    <n v="10"/>
    <x v="3"/>
    <s v="CA"/>
    <s v="CAD"/>
    <n v="1411748335"/>
    <x v="400"/>
    <b v="0"/>
    <n v="1"/>
    <b v="0"/>
    <s v="theater/spaces"/>
    <n v="1"/>
    <n v="10"/>
    <s v="theater"/>
    <s v="spaces"/>
    <x v="400"/>
    <d v="2014-09-26T16:18:55"/>
  </r>
  <r>
    <n v="3122"/>
    <s v="be back soon (Canceled)"/>
    <s v="cancelled until further notice"/>
    <n v="199"/>
    <n v="116"/>
    <x v="3"/>
    <s v="US"/>
    <s v="USD"/>
    <n v="1478733732"/>
    <x v="401"/>
    <b v="0"/>
    <n v="2"/>
    <b v="0"/>
    <s v="theater/spaces"/>
    <n v="58"/>
    <n v="58"/>
    <s v="theater"/>
    <s v="spaces"/>
    <x v="401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3"/>
    <s v="US"/>
    <s v="USD"/>
    <n v="1468108198"/>
    <x v="402"/>
    <b v="0"/>
    <n v="348"/>
    <b v="0"/>
    <s v="theater/spaces"/>
    <n v="68"/>
    <n v="244.8"/>
    <s v="theater"/>
    <s v="spaces"/>
    <x v="402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3"/>
    <s v="US"/>
    <s v="USD"/>
    <n v="1422902601"/>
    <x v="403"/>
    <b v="0"/>
    <n v="4"/>
    <b v="0"/>
    <s v="theater/spaces"/>
    <n v="0"/>
    <n v="6.5"/>
    <s v="theater"/>
    <s v="spaces"/>
    <x v="403"/>
    <d v="2015-02-02T18:43:21"/>
  </r>
  <r>
    <n v="3125"/>
    <s v="N/A (Canceled)"/>
    <s v="N/A"/>
    <n v="1500000"/>
    <n v="0"/>
    <x v="3"/>
    <s v="US"/>
    <s v="USD"/>
    <n v="1452142672"/>
    <x v="404"/>
    <b v="0"/>
    <n v="0"/>
    <b v="0"/>
    <s v="theater/spaces"/>
    <n v="0"/>
    <n v="0"/>
    <s v="theater"/>
    <s v="spaces"/>
    <x v="404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3"/>
    <s v="US"/>
    <s v="USD"/>
    <n v="1459121162"/>
    <x v="405"/>
    <b v="0"/>
    <n v="17"/>
    <b v="0"/>
    <s v="theater/spaces"/>
    <n v="4"/>
    <n v="61.18"/>
    <s v="theater"/>
    <s v="spaces"/>
    <x v="405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3"/>
    <s v="US"/>
    <s v="USD"/>
    <n v="1425242029"/>
    <x v="406"/>
    <b v="0"/>
    <n v="0"/>
    <b v="0"/>
    <s v="theater/spaces"/>
    <n v="0"/>
    <n v="0"/>
    <s v="theater"/>
    <s v="spaces"/>
    <x v="406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1"/>
    <s v="US"/>
    <s v="USD"/>
    <n v="1489690141"/>
    <x v="407"/>
    <b v="0"/>
    <n v="117"/>
    <b v="0"/>
    <s v="theater/plays"/>
    <n v="109"/>
    <n v="139.24"/>
    <s v="theater"/>
    <s v="plays"/>
    <x v="407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1"/>
    <s v="US"/>
    <s v="USD"/>
    <n v="1492542819"/>
    <x v="408"/>
    <b v="0"/>
    <n v="1"/>
    <b v="0"/>
    <s v="theater/plays"/>
    <n v="1"/>
    <n v="10"/>
    <s v="theater"/>
    <s v="plays"/>
    <x v="408"/>
    <d v="2017-04-18T19:13:39"/>
  </r>
  <r>
    <n v="3130"/>
    <s v="MEDEA | A New Vision"/>
    <s v="A shockingly relevant modern take on a 2,000-year-old tragedy that confronts current gender politics."/>
    <n v="10000"/>
    <n v="375"/>
    <x v="1"/>
    <s v="US"/>
    <s v="USD"/>
    <n v="1492145940"/>
    <x v="409"/>
    <b v="0"/>
    <n v="4"/>
    <b v="0"/>
    <s v="theater/plays"/>
    <n v="4"/>
    <n v="93.75"/>
    <s v="theater"/>
    <s v="plays"/>
    <x v="409"/>
    <d v="2017-04-14T04:59:00"/>
  </r>
  <r>
    <n v="3131"/>
    <s v="SNAKE EYES"/>
    <s v="A Staged Reading of &quot;Snake Eyes,&quot; a new play by Alex Rafala"/>
    <n v="4100"/>
    <n v="645"/>
    <x v="1"/>
    <s v="US"/>
    <s v="USD"/>
    <n v="1491656045"/>
    <x v="410"/>
    <b v="0"/>
    <n v="12"/>
    <b v="0"/>
    <s v="theater/plays"/>
    <n v="16"/>
    <n v="53.75"/>
    <s v="theater"/>
    <s v="plays"/>
    <x v="410"/>
    <d v="2017-04-08T12:54:05"/>
  </r>
  <r>
    <n v="3132"/>
    <s v="A Bite of a Snake Play"/>
    <s v="Smells Like Money, Drips Like Honey, Taste Like Mocha, Better Run AWAY"/>
    <n v="30000"/>
    <n v="10"/>
    <x v="1"/>
    <s v="US"/>
    <s v="USD"/>
    <n v="1492759460"/>
    <x v="411"/>
    <b v="0"/>
    <n v="1"/>
    <b v="0"/>
    <s v="theater/plays"/>
    <n v="0"/>
    <n v="10"/>
    <s v="theater"/>
    <s v="plays"/>
    <x v="411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1"/>
    <s v="GB"/>
    <s v="GBP"/>
    <n v="1490358834"/>
    <x v="412"/>
    <b v="0"/>
    <n v="16"/>
    <b v="0"/>
    <s v="theater/plays"/>
    <n v="108"/>
    <n v="33.75"/>
    <s v="theater"/>
    <s v="plays"/>
    <x v="412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1"/>
    <s v="GB"/>
    <s v="GBP"/>
    <n v="1490631419"/>
    <x v="413"/>
    <b v="0"/>
    <n v="12"/>
    <b v="0"/>
    <s v="theater/plays"/>
    <n v="23"/>
    <n v="18.75"/>
    <s v="theater"/>
    <s v="plays"/>
    <x v="413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1"/>
    <s v="US"/>
    <s v="USD"/>
    <n v="1491277121"/>
    <x v="414"/>
    <b v="0"/>
    <n v="7"/>
    <b v="0"/>
    <s v="theater/plays"/>
    <n v="21"/>
    <n v="23.14"/>
    <s v="theater"/>
    <s v="plays"/>
    <x v="414"/>
    <d v="2017-04-04T03:38:41"/>
  </r>
  <r>
    <n v="3136"/>
    <s v="Heroines"/>
    <s v="Help emberfly theatre put on their first production Heroines and pay our actors and creative team! Follow us @emberflytheatre"/>
    <n v="500"/>
    <n v="639"/>
    <x v="1"/>
    <s v="GB"/>
    <s v="GBP"/>
    <n v="1491001140"/>
    <x v="415"/>
    <b v="0"/>
    <n v="22"/>
    <b v="0"/>
    <s v="theater/plays"/>
    <n v="128"/>
    <n v="29.05"/>
    <s v="theater"/>
    <s v="plays"/>
    <x v="415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1"/>
    <s v="US"/>
    <s v="USD"/>
    <n v="1493838720"/>
    <x v="416"/>
    <b v="0"/>
    <n v="1"/>
    <b v="0"/>
    <s v="theater/plays"/>
    <n v="3"/>
    <n v="50"/>
    <s v="theater"/>
    <s v="plays"/>
    <x v="416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1"/>
    <s v="GB"/>
    <s v="GBP"/>
    <n v="1491233407"/>
    <x v="417"/>
    <b v="0"/>
    <n v="0"/>
    <b v="0"/>
    <s v="theater/plays"/>
    <n v="0"/>
    <n v="0"/>
    <s v="theater"/>
    <s v="plays"/>
    <x v="417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1"/>
    <s v="MX"/>
    <s v="MXN"/>
    <n v="1490416380"/>
    <x v="418"/>
    <b v="0"/>
    <n v="6"/>
    <b v="0"/>
    <s v="theater/plays"/>
    <n v="5"/>
    <n v="450"/>
    <s v="theater"/>
    <s v="plays"/>
    <x v="418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1"/>
    <s v="FR"/>
    <s v="EUR"/>
    <n v="1491581703"/>
    <x v="419"/>
    <b v="0"/>
    <n v="4"/>
    <b v="0"/>
    <s v="theater/plays"/>
    <n v="1"/>
    <n v="24"/>
    <s v="theater"/>
    <s v="plays"/>
    <x v="419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1"/>
    <s v="NL"/>
    <s v="EUR"/>
    <n v="1492372800"/>
    <x v="420"/>
    <b v="0"/>
    <n v="8"/>
    <b v="0"/>
    <s v="theater/plays"/>
    <n v="52"/>
    <n v="32.25"/>
    <s v="theater"/>
    <s v="plays"/>
    <x v="420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1"/>
    <s v="GB"/>
    <s v="GBP"/>
    <n v="1489922339"/>
    <x v="421"/>
    <b v="0"/>
    <n v="3"/>
    <b v="0"/>
    <s v="theater/plays"/>
    <n v="2"/>
    <n v="15"/>
    <s v="theater"/>
    <s v="plays"/>
    <x v="421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1"/>
    <s v="GB"/>
    <s v="GBP"/>
    <n v="1491726956"/>
    <x v="422"/>
    <b v="0"/>
    <n v="0"/>
    <b v="0"/>
    <s v="theater/plays"/>
    <n v="0"/>
    <n v="0"/>
    <s v="theater"/>
    <s v="plays"/>
    <x v="422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1"/>
    <s v="US"/>
    <s v="USD"/>
    <n v="1489903200"/>
    <x v="423"/>
    <b v="0"/>
    <n v="30"/>
    <b v="0"/>
    <s v="theater/plays"/>
    <n v="75"/>
    <n v="251.33"/>
    <s v="theater"/>
    <s v="plays"/>
    <x v="423"/>
    <d v="2017-03-19T06:00:00"/>
  </r>
  <r>
    <n v="3145"/>
    <s v="Arlington's 1st Dinner Theatre"/>
    <s v="Dominion Theatre Company is the first community dinner theatre  to be established in Arlington TX."/>
    <n v="25000"/>
    <n v="0"/>
    <x v="1"/>
    <s v="US"/>
    <s v="USD"/>
    <n v="1490659134"/>
    <x v="424"/>
    <b v="0"/>
    <n v="0"/>
    <b v="0"/>
    <s v="theater/plays"/>
    <n v="0"/>
    <n v="0"/>
    <s v="theater"/>
    <s v="plays"/>
    <x v="424"/>
    <d v="2017-03-27T23:58:54"/>
  </r>
  <r>
    <n v="3146"/>
    <s v="SoÃ±Ã© una ciudad amurallada"/>
    <s v="Somos... Podemos... Amamos... Nuestra muralla, nuestra utopÃ­a. Que el amor sea el lÃ­mite"/>
    <n v="50000"/>
    <n v="5250"/>
    <x v="1"/>
    <s v="MX"/>
    <s v="MXN"/>
    <n v="1492356166"/>
    <x v="425"/>
    <b v="0"/>
    <n v="12"/>
    <b v="0"/>
    <s v="theater/plays"/>
    <n v="11"/>
    <n v="437.5"/>
    <s v="theater"/>
    <s v="plays"/>
    <x v="425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426"/>
    <b v="1"/>
    <n v="213"/>
    <b v="1"/>
    <s v="theater/plays"/>
    <n v="118"/>
    <n v="110.35"/>
    <s v="theater"/>
    <s v="plays"/>
    <x v="426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427"/>
    <b v="1"/>
    <n v="57"/>
    <b v="1"/>
    <s v="theater/plays"/>
    <n v="131"/>
    <n v="41.42"/>
    <s v="theater"/>
    <s v="plays"/>
    <x v="427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428"/>
    <b v="1"/>
    <n v="25"/>
    <b v="1"/>
    <s v="theater/plays"/>
    <n v="104"/>
    <n v="52"/>
    <s v="theater"/>
    <s v="plays"/>
    <x v="428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429"/>
    <b v="1"/>
    <n v="104"/>
    <b v="1"/>
    <s v="theater/plays"/>
    <n v="101"/>
    <n v="33.99"/>
    <s v="theater"/>
    <s v="plays"/>
    <x v="429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430"/>
    <b v="1"/>
    <n v="34"/>
    <b v="1"/>
    <s v="theater/plays"/>
    <n v="100"/>
    <n v="103.35"/>
    <s v="theater"/>
    <s v="plays"/>
    <x v="430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431"/>
    <b v="1"/>
    <n v="67"/>
    <b v="1"/>
    <s v="theater/plays"/>
    <n v="106"/>
    <n v="34.79"/>
    <s v="theater"/>
    <s v="plays"/>
    <x v="431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432"/>
    <b v="1"/>
    <n v="241"/>
    <b v="1"/>
    <s v="theater/plays"/>
    <n v="336"/>
    <n v="41.77"/>
    <s v="theater"/>
    <s v="plays"/>
    <x v="432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433"/>
    <b v="1"/>
    <n v="123"/>
    <b v="1"/>
    <s v="theater/plays"/>
    <n v="113"/>
    <n v="64.27"/>
    <s v="theater"/>
    <s v="plays"/>
    <x v="433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434"/>
    <b v="1"/>
    <n v="302"/>
    <b v="1"/>
    <s v="theater/plays"/>
    <n v="189"/>
    <n v="31.21"/>
    <s v="theater"/>
    <s v="plays"/>
    <x v="434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435"/>
    <b v="1"/>
    <n v="89"/>
    <b v="1"/>
    <s v="theater/plays"/>
    <n v="102"/>
    <n v="62.92"/>
    <s v="theater"/>
    <s v="plays"/>
    <x v="435"/>
    <d v="2012-06-01T22:52:24"/>
  </r>
  <r>
    <n v="3157"/>
    <s v="Summer FourPlay"/>
    <s v="Four Directors.  Four One Acts.  Four Genres.  For You."/>
    <n v="4000"/>
    <n v="4040"/>
    <x v="0"/>
    <s v="US"/>
    <s v="USD"/>
    <n v="1405746000"/>
    <x v="436"/>
    <b v="1"/>
    <n v="41"/>
    <b v="1"/>
    <s v="theater/plays"/>
    <n v="101"/>
    <n v="98.54"/>
    <s v="theater"/>
    <s v="plays"/>
    <x v="436"/>
    <d v="2014-07-19T05:00:00"/>
  </r>
  <r>
    <n v="3158"/>
    <s v="Nursery Crimes"/>
    <s v="A 40s crime-noir play using nursery rhyme characters."/>
    <n v="5000"/>
    <n v="5700"/>
    <x v="0"/>
    <s v="US"/>
    <s v="USD"/>
    <n v="1374523752"/>
    <x v="437"/>
    <b v="1"/>
    <n v="69"/>
    <b v="1"/>
    <s v="theater/plays"/>
    <n v="114"/>
    <n v="82.61"/>
    <s v="theater"/>
    <s v="plays"/>
    <x v="437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438"/>
    <b v="1"/>
    <n v="52"/>
    <b v="1"/>
    <s v="theater/plays"/>
    <n v="133"/>
    <n v="38.5"/>
    <s v="theater"/>
    <s v="plays"/>
    <x v="438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439"/>
    <b v="1"/>
    <n v="57"/>
    <b v="1"/>
    <s v="theater/plays"/>
    <n v="102"/>
    <n v="80.16"/>
    <s v="theater"/>
    <s v="plays"/>
    <x v="439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440"/>
    <b v="1"/>
    <n v="74"/>
    <b v="1"/>
    <s v="theater/plays"/>
    <n v="105"/>
    <n v="28.41"/>
    <s v="theater"/>
    <s v="plays"/>
    <x v="440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441"/>
    <b v="1"/>
    <n v="63"/>
    <b v="1"/>
    <s v="theater/plays"/>
    <n v="127"/>
    <n v="80.73"/>
    <s v="theater"/>
    <s v="plays"/>
    <x v="441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442"/>
    <b v="1"/>
    <n v="72"/>
    <b v="1"/>
    <s v="theater/plays"/>
    <n v="111"/>
    <n v="200.69"/>
    <s v="theater"/>
    <s v="plays"/>
    <x v="442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443"/>
    <b v="1"/>
    <n v="71"/>
    <b v="1"/>
    <s v="theater/plays"/>
    <n v="107"/>
    <n v="37.590000000000003"/>
    <s v="theater"/>
    <s v="plays"/>
    <x v="443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444"/>
    <b v="1"/>
    <n v="21"/>
    <b v="1"/>
    <s v="theater/plays"/>
    <n v="163"/>
    <n v="58.1"/>
    <s v="theater"/>
    <s v="plays"/>
    <x v="444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445"/>
    <b v="1"/>
    <n v="930"/>
    <b v="1"/>
    <s v="theater/plays"/>
    <n v="160"/>
    <n v="60.3"/>
    <s v="theater"/>
    <s v="plays"/>
    <x v="445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446"/>
    <b v="1"/>
    <n v="55"/>
    <b v="1"/>
    <s v="theater/plays"/>
    <n v="116"/>
    <n v="63.36"/>
    <s v="theater"/>
    <s v="plays"/>
    <x v="446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447"/>
    <b v="1"/>
    <n v="61"/>
    <b v="1"/>
    <s v="theater/plays"/>
    <n v="124"/>
    <n v="50.9"/>
    <s v="theater"/>
    <s v="plays"/>
    <x v="447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x v="448"/>
    <b v="1"/>
    <n v="82"/>
    <b v="1"/>
    <s v="theater/plays"/>
    <n v="103"/>
    <n v="100.5"/>
    <s v="theater"/>
    <s v="plays"/>
    <x v="448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449"/>
    <b v="1"/>
    <n v="71"/>
    <b v="1"/>
    <s v="theater/plays"/>
    <n v="112"/>
    <n v="31.62"/>
    <s v="theater"/>
    <s v="plays"/>
    <x v="449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450"/>
    <b v="1"/>
    <n v="117"/>
    <b v="1"/>
    <s v="theater/plays"/>
    <n v="109"/>
    <n v="65.099999999999994"/>
    <s v="theater"/>
    <s v="plays"/>
    <x v="450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451"/>
    <b v="1"/>
    <n v="29"/>
    <b v="1"/>
    <s v="theater/plays"/>
    <n v="115"/>
    <n v="79.31"/>
    <s v="theater"/>
    <s v="plays"/>
    <x v="451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452"/>
    <b v="1"/>
    <n v="74"/>
    <b v="1"/>
    <s v="theater/plays"/>
    <n v="103"/>
    <n v="139.19"/>
    <s v="theater"/>
    <s v="plays"/>
    <x v="452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453"/>
    <b v="1"/>
    <n v="23"/>
    <b v="1"/>
    <s v="theater/plays"/>
    <n v="101"/>
    <n v="131.91"/>
    <s v="theater"/>
    <s v="plays"/>
    <x v="453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454"/>
    <b v="1"/>
    <n v="60"/>
    <b v="1"/>
    <s v="theater/plays"/>
    <n v="110"/>
    <n v="91.3"/>
    <s v="theater"/>
    <s v="plays"/>
    <x v="454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455"/>
    <b v="1"/>
    <n v="55"/>
    <b v="1"/>
    <s v="theater/plays"/>
    <n v="115"/>
    <n v="39.67"/>
    <s v="theater"/>
    <s v="plays"/>
    <x v="455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456"/>
    <b v="1"/>
    <n v="51"/>
    <b v="1"/>
    <s v="theater/plays"/>
    <n v="117"/>
    <n v="57.55"/>
    <s v="theater"/>
    <s v="plays"/>
    <x v="456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457"/>
    <b v="1"/>
    <n v="78"/>
    <b v="1"/>
    <s v="theater/plays"/>
    <n v="172"/>
    <n v="33.03"/>
    <s v="theater"/>
    <s v="plays"/>
    <x v="457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458"/>
    <b v="1"/>
    <n v="62"/>
    <b v="1"/>
    <s v="theater/plays"/>
    <n v="114"/>
    <n v="77.34"/>
    <s v="theater"/>
    <s v="plays"/>
    <x v="458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459"/>
    <b v="1"/>
    <n v="45"/>
    <b v="1"/>
    <s v="theater/plays"/>
    <n v="120"/>
    <n v="31.93"/>
    <s v="theater"/>
    <s v="plays"/>
    <x v="459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460"/>
    <b v="1"/>
    <n v="15"/>
    <b v="1"/>
    <s v="theater/plays"/>
    <n v="109"/>
    <n v="36.33"/>
    <s v="theater"/>
    <s v="plays"/>
    <x v="460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461"/>
    <b v="1"/>
    <n v="151"/>
    <b v="1"/>
    <s v="theater/plays"/>
    <n v="101"/>
    <n v="46.77"/>
    <s v="theater"/>
    <s v="plays"/>
    <x v="461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462"/>
    <b v="1"/>
    <n v="68"/>
    <b v="1"/>
    <s v="theater/plays"/>
    <n v="109"/>
    <n v="40.07"/>
    <s v="theater"/>
    <s v="plays"/>
    <x v="462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463"/>
    <b v="1"/>
    <n v="46"/>
    <b v="1"/>
    <s v="theater/plays"/>
    <n v="107"/>
    <n v="100.22"/>
    <s v="theater"/>
    <s v="plays"/>
    <x v="463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464"/>
    <b v="1"/>
    <n v="24"/>
    <b v="1"/>
    <s v="theater/plays"/>
    <n v="100"/>
    <n v="41.67"/>
    <s v="theater"/>
    <s v="plays"/>
    <x v="464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465"/>
    <b v="1"/>
    <n v="70"/>
    <b v="1"/>
    <s v="theater/plays"/>
    <n v="102"/>
    <n v="46.71"/>
    <s v="theater"/>
    <s v="plays"/>
    <x v="465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466"/>
    <b v="1"/>
    <n v="244"/>
    <b v="1"/>
    <s v="theater/plays"/>
    <n v="116"/>
    <n v="71.489999999999995"/>
    <s v="theater"/>
    <s v="plays"/>
    <x v="466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467"/>
    <b v="0"/>
    <n v="9"/>
    <b v="0"/>
    <s v="theater/musical"/>
    <n v="65"/>
    <n v="14.44"/>
    <s v="theater"/>
    <s v="musical"/>
    <x v="467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468"/>
    <b v="0"/>
    <n v="19"/>
    <b v="0"/>
    <s v="theater/musical"/>
    <n v="12"/>
    <n v="356.84"/>
    <s v="theater"/>
    <s v="musical"/>
    <x v="468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469"/>
    <b v="0"/>
    <n v="0"/>
    <b v="0"/>
    <s v="theater/musical"/>
    <n v="0"/>
    <n v="0"/>
    <s v="theater"/>
    <s v="musical"/>
    <x v="469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470"/>
    <b v="0"/>
    <n v="4"/>
    <b v="0"/>
    <s v="theater/musical"/>
    <n v="4"/>
    <n v="37.75"/>
    <s v="theater"/>
    <s v="musical"/>
    <x v="470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471"/>
    <b v="0"/>
    <n v="8"/>
    <b v="0"/>
    <s v="theater/musical"/>
    <n v="1"/>
    <n v="12.75"/>
    <s v="theater"/>
    <s v="musical"/>
    <x v="471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472"/>
    <b v="0"/>
    <n v="24"/>
    <b v="0"/>
    <s v="theater/musical"/>
    <n v="12"/>
    <n v="24.46"/>
    <s v="theater"/>
    <s v="musical"/>
    <x v="472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473"/>
    <b v="0"/>
    <n v="0"/>
    <b v="0"/>
    <s v="theater/musical"/>
    <n v="0"/>
    <n v="0"/>
    <s v="theater"/>
    <s v="musical"/>
    <x v="473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474"/>
    <b v="0"/>
    <n v="39"/>
    <b v="0"/>
    <s v="theater/musical"/>
    <n v="59"/>
    <n v="53.08"/>
    <s v="theater"/>
    <s v="musical"/>
    <x v="474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475"/>
    <b v="0"/>
    <n v="6"/>
    <b v="0"/>
    <s v="theater/musical"/>
    <n v="0"/>
    <n v="300"/>
    <s v="theater"/>
    <s v="musical"/>
    <x v="475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476"/>
    <b v="0"/>
    <n v="4"/>
    <b v="0"/>
    <s v="theater/musical"/>
    <n v="11"/>
    <n v="286.25"/>
    <s v="theater"/>
    <s v="musical"/>
    <x v="476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477"/>
    <b v="0"/>
    <n v="3"/>
    <b v="0"/>
    <s v="theater/musical"/>
    <n v="0"/>
    <n v="36.67"/>
    <s v="theater"/>
    <s v="musical"/>
    <x v="477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478"/>
    <b v="0"/>
    <n v="53"/>
    <b v="0"/>
    <s v="theater/musical"/>
    <n v="52"/>
    <n v="49.21"/>
    <s v="theater"/>
    <s v="musical"/>
    <x v="478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479"/>
    <b v="0"/>
    <n v="1"/>
    <b v="0"/>
    <s v="theater/musical"/>
    <n v="0"/>
    <n v="1"/>
    <s v="theater"/>
    <s v="musical"/>
    <x v="479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480"/>
    <b v="0"/>
    <n v="2"/>
    <b v="0"/>
    <s v="theater/musical"/>
    <n v="1"/>
    <n v="12.5"/>
    <s v="theater"/>
    <s v="musical"/>
    <x v="480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481"/>
    <b v="0"/>
    <n v="25"/>
    <b v="0"/>
    <s v="theater/musical"/>
    <n v="55"/>
    <n v="109.04"/>
    <s v="theater"/>
    <s v="musical"/>
    <x v="481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482"/>
    <b v="0"/>
    <n v="6"/>
    <b v="0"/>
    <s v="theater/musical"/>
    <n v="25"/>
    <n v="41.67"/>
    <s v="theater"/>
    <s v="musical"/>
    <x v="482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483"/>
    <b v="0"/>
    <n v="0"/>
    <b v="0"/>
    <s v="theater/musical"/>
    <n v="0"/>
    <n v="0"/>
    <s v="theater"/>
    <s v="musical"/>
    <x v="483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484"/>
    <b v="0"/>
    <n v="12"/>
    <b v="0"/>
    <s v="theater/musical"/>
    <n v="3"/>
    <n v="22.75"/>
    <s v="theater"/>
    <s v="musical"/>
    <x v="484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485"/>
    <b v="0"/>
    <n v="0"/>
    <b v="0"/>
    <s v="theater/musical"/>
    <n v="0"/>
    <n v="0"/>
    <s v="theater"/>
    <s v="musical"/>
    <x v="485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486"/>
    <b v="0"/>
    <n v="36"/>
    <b v="0"/>
    <s v="theater/musical"/>
    <n v="46"/>
    <n v="70.83"/>
    <s v="theater"/>
    <s v="musical"/>
    <x v="486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487"/>
    <b v="1"/>
    <n v="82"/>
    <b v="1"/>
    <s v="theater/plays"/>
    <n v="104"/>
    <n v="63.11"/>
    <s v="theater"/>
    <s v="plays"/>
    <x v="487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488"/>
    <b v="1"/>
    <n v="226"/>
    <b v="1"/>
    <s v="theater/plays"/>
    <n v="119"/>
    <n v="50.16"/>
    <s v="theater"/>
    <s v="plays"/>
    <x v="488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489"/>
    <b v="1"/>
    <n v="60"/>
    <b v="1"/>
    <s v="theater/plays"/>
    <n v="126"/>
    <n v="62.88"/>
    <s v="theater"/>
    <s v="plays"/>
    <x v="489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490"/>
    <b v="1"/>
    <n v="322"/>
    <b v="1"/>
    <s v="theater/plays"/>
    <n v="120"/>
    <n v="85.53"/>
    <s v="theater"/>
    <s v="plays"/>
    <x v="490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x v="491"/>
    <b v="1"/>
    <n v="94"/>
    <b v="1"/>
    <s v="theater/plays"/>
    <n v="126"/>
    <n v="53.72"/>
    <s v="theater"/>
    <s v="plays"/>
    <x v="491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492"/>
    <b v="1"/>
    <n v="47"/>
    <b v="1"/>
    <s v="theater/plays"/>
    <n v="100"/>
    <n v="127.81"/>
    <s v="theater"/>
    <s v="plays"/>
    <x v="492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493"/>
    <b v="1"/>
    <n v="115"/>
    <b v="1"/>
    <s v="theater/plays"/>
    <n v="102"/>
    <n v="106.57"/>
    <s v="theater"/>
    <s v="plays"/>
    <x v="493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494"/>
    <b v="1"/>
    <n v="134"/>
    <b v="1"/>
    <s v="theater/plays"/>
    <n v="100"/>
    <n v="262.11"/>
    <s v="theater"/>
    <s v="plays"/>
    <x v="494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495"/>
    <b v="1"/>
    <n v="35"/>
    <b v="1"/>
    <s v="theater/plays"/>
    <n v="100"/>
    <n v="57.17"/>
    <s v="theater"/>
    <s v="plays"/>
    <x v="495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496"/>
    <b v="1"/>
    <n v="104"/>
    <b v="1"/>
    <s v="theater/plays"/>
    <n v="116"/>
    <n v="50.2"/>
    <s v="theater"/>
    <s v="plays"/>
    <x v="496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497"/>
    <b v="1"/>
    <n v="184"/>
    <b v="1"/>
    <s v="theater/plays"/>
    <n v="102"/>
    <n v="66.59"/>
    <s v="theater"/>
    <s v="plays"/>
    <x v="497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498"/>
    <b v="1"/>
    <n v="119"/>
    <b v="1"/>
    <s v="theater/plays"/>
    <n v="100"/>
    <n v="168.25"/>
    <s v="theater"/>
    <s v="plays"/>
    <x v="498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x v="499"/>
    <b v="1"/>
    <n v="59"/>
    <b v="1"/>
    <s v="theater/plays"/>
    <n v="101"/>
    <n v="256.37"/>
    <s v="theater"/>
    <s v="plays"/>
    <x v="499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500"/>
    <b v="1"/>
    <n v="113"/>
    <b v="1"/>
    <s v="theater/plays"/>
    <n v="103"/>
    <n v="36.61"/>
    <s v="theater"/>
    <s v="plays"/>
    <x v="500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501"/>
    <b v="1"/>
    <n v="84"/>
    <b v="1"/>
    <s v="theater/plays"/>
    <n v="125"/>
    <n v="37.14"/>
    <s v="theater"/>
    <s v="plays"/>
    <x v="501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502"/>
    <b v="1"/>
    <n v="74"/>
    <b v="1"/>
    <s v="theater/plays"/>
    <n v="110"/>
    <n v="45.88"/>
    <s v="theater"/>
    <s v="plays"/>
    <x v="502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503"/>
    <b v="1"/>
    <n v="216"/>
    <b v="1"/>
    <s v="theater/plays"/>
    <n v="102"/>
    <n v="141.71"/>
    <s v="theater"/>
    <s v="plays"/>
    <x v="503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504"/>
    <b v="1"/>
    <n v="39"/>
    <b v="1"/>
    <s v="theater/plays"/>
    <n v="102"/>
    <n v="52.49"/>
    <s v="theater"/>
    <s v="plays"/>
    <x v="504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505"/>
    <b v="1"/>
    <n v="21"/>
    <b v="1"/>
    <s v="theater/plays"/>
    <n v="104"/>
    <n v="59.52"/>
    <s v="theater"/>
    <s v="plays"/>
    <x v="505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506"/>
    <b v="0"/>
    <n v="30"/>
    <b v="1"/>
    <s v="theater/plays"/>
    <n v="125"/>
    <n v="50"/>
    <s v="theater"/>
    <s v="plays"/>
    <x v="506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x v="507"/>
    <b v="1"/>
    <n v="37"/>
    <b v="1"/>
    <s v="theater/plays"/>
    <n v="102"/>
    <n v="193.62"/>
    <s v="theater"/>
    <s v="plays"/>
    <x v="507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508"/>
    <b v="1"/>
    <n v="202"/>
    <b v="1"/>
    <s v="theater/plays"/>
    <n v="108"/>
    <n v="106.8"/>
    <s v="theater"/>
    <s v="plays"/>
    <x v="508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509"/>
    <b v="1"/>
    <n v="37"/>
    <b v="1"/>
    <s v="theater/plays"/>
    <n v="110"/>
    <n v="77.22"/>
    <s v="theater"/>
    <s v="plays"/>
    <x v="509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510"/>
    <b v="0"/>
    <n v="28"/>
    <b v="1"/>
    <s v="theater/plays"/>
    <n v="161"/>
    <n v="57.5"/>
    <s v="theater"/>
    <s v="plays"/>
    <x v="510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511"/>
    <b v="1"/>
    <n v="26"/>
    <b v="1"/>
    <s v="theater/plays"/>
    <n v="131"/>
    <n v="50.46"/>
    <s v="theater"/>
    <s v="plays"/>
    <x v="511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512"/>
    <b v="0"/>
    <n v="61"/>
    <b v="1"/>
    <s v="theater/plays"/>
    <n v="119"/>
    <n v="97.38"/>
    <s v="theater"/>
    <s v="plays"/>
    <x v="512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513"/>
    <b v="0"/>
    <n v="115"/>
    <b v="1"/>
    <s v="theater/plays"/>
    <n v="100"/>
    <n v="34.92"/>
    <s v="theater"/>
    <s v="plays"/>
    <x v="513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514"/>
    <b v="1"/>
    <n v="181"/>
    <b v="1"/>
    <s v="theater/plays"/>
    <n v="103"/>
    <n v="85.53"/>
    <s v="theater"/>
    <s v="plays"/>
    <x v="514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515"/>
    <b v="0"/>
    <n v="110"/>
    <b v="1"/>
    <s v="theater/plays"/>
    <n v="101"/>
    <n v="182.91"/>
    <s v="theater"/>
    <s v="plays"/>
    <x v="515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516"/>
    <b v="1"/>
    <n v="269"/>
    <b v="1"/>
    <s v="theater/plays"/>
    <n v="101"/>
    <n v="131.13999999999999"/>
    <s v="theater"/>
    <s v="plays"/>
    <x v="516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517"/>
    <b v="1"/>
    <n v="79"/>
    <b v="1"/>
    <s v="theater/plays"/>
    <n v="112"/>
    <n v="39.81"/>
    <s v="theater"/>
    <s v="plays"/>
    <x v="517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518"/>
    <b v="1"/>
    <n v="104"/>
    <b v="1"/>
    <s v="theater/plays"/>
    <n v="106"/>
    <n v="59.7"/>
    <s v="theater"/>
    <s v="plays"/>
    <x v="518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519"/>
    <b v="0"/>
    <n v="34"/>
    <b v="1"/>
    <s v="theater/plays"/>
    <n v="101"/>
    <n v="88.74"/>
    <s v="theater"/>
    <s v="plays"/>
    <x v="519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520"/>
    <b v="1"/>
    <n v="167"/>
    <b v="1"/>
    <s v="theater/plays"/>
    <n v="115"/>
    <n v="58.69"/>
    <s v="theater"/>
    <s v="plays"/>
    <x v="520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521"/>
    <b v="1"/>
    <n v="183"/>
    <b v="1"/>
    <s v="theater/plays"/>
    <n v="127"/>
    <n v="69.569999999999993"/>
    <s v="theater"/>
    <s v="plays"/>
    <x v="521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522"/>
    <b v="1"/>
    <n v="71"/>
    <b v="1"/>
    <s v="theater/plays"/>
    <n v="103"/>
    <n v="115.87"/>
    <s v="theater"/>
    <s v="plays"/>
    <x v="522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523"/>
    <b v="0"/>
    <n v="69"/>
    <b v="1"/>
    <s v="theater/plays"/>
    <n v="103"/>
    <n v="23.87"/>
    <s v="theater"/>
    <s v="plays"/>
    <x v="523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524"/>
    <b v="0"/>
    <n v="270"/>
    <b v="1"/>
    <s v="theater/plays"/>
    <n v="104"/>
    <n v="81.13"/>
    <s v="theater"/>
    <s v="plays"/>
    <x v="524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525"/>
    <b v="1"/>
    <n v="193"/>
    <b v="1"/>
    <s v="theater/plays"/>
    <n v="111"/>
    <n v="57.63"/>
    <s v="theater"/>
    <s v="plays"/>
    <x v="525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526"/>
    <b v="1"/>
    <n v="57"/>
    <b v="1"/>
    <s v="theater/plays"/>
    <n v="106"/>
    <n v="46.43"/>
    <s v="theater"/>
    <s v="plays"/>
    <x v="526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527"/>
    <b v="1"/>
    <n v="200"/>
    <b v="1"/>
    <s v="theater/plays"/>
    <n v="101"/>
    <n v="60.48"/>
    <s v="theater"/>
    <s v="plays"/>
    <x v="527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528"/>
    <b v="1"/>
    <n v="88"/>
    <b v="1"/>
    <s v="theater/plays"/>
    <n v="105"/>
    <n v="65.58"/>
    <s v="theater"/>
    <s v="plays"/>
    <x v="528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529"/>
    <b v="1"/>
    <n v="213"/>
    <b v="1"/>
    <s v="theater/plays"/>
    <n v="102"/>
    <n v="119.19"/>
    <s v="theater"/>
    <s v="plays"/>
    <x v="529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530"/>
    <b v="1"/>
    <n v="20"/>
    <b v="1"/>
    <s v="theater/plays"/>
    <n v="111"/>
    <n v="83.05"/>
    <s v="theater"/>
    <s v="plays"/>
    <x v="530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531"/>
    <b v="1"/>
    <n v="50"/>
    <b v="1"/>
    <s v="theater/plays"/>
    <n v="128"/>
    <n v="57.52"/>
    <s v="theater"/>
    <s v="plays"/>
    <x v="531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532"/>
    <b v="1"/>
    <n v="115"/>
    <b v="1"/>
    <s v="theater/plays"/>
    <n v="102"/>
    <n v="177.09"/>
    <s v="theater"/>
    <s v="plays"/>
    <x v="532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533"/>
    <b v="1"/>
    <n v="186"/>
    <b v="1"/>
    <s v="theater/plays"/>
    <n v="101"/>
    <n v="70.77"/>
    <s v="theater"/>
    <s v="plays"/>
    <x v="533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534"/>
    <b v="1"/>
    <n v="18"/>
    <b v="1"/>
    <s v="theater/plays"/>
    <n v="175"/>
    <n v="29.17"/>
    <s v="theater"/>
    <s v="plays"/>
    <x v="534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535"/>
    <b v="1"/>
    <n v="176"/>
    <b v="1"/>
    <s v="theater/plays"/>
    <n v="128"/>
    <n v="72.760000000000005"/>
    <s v="theater"/>
    <s v="plays"/>
    <x v="535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536"/>
    <b v="0"/>
    <n v="41"/>
    <b v="1"/>
    <s v="theater/plays"/>
    <n v="106"/>
    <n v="51.85"/>
    <s v="theater"/>
    <s v="plays"/>
    <x v="536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537"/>
    <b v="1"/>
    <n v="75"/>
    <b v="1"/>
    <s v="theater/plays"/>
    <n v="105"/>
    <n v="98.2"/>
    <s v="theater"/>
    <s v="plays"/>
    <x v="537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538"/>
    <b v="1"/>
    <n v="97"/>
    <b v="1"/>
    <s v="theater/plays"/>
    <n v="106"/>
    <n v="251.74"/>
    <s v="theater"/>
    <s v="plays"/>
    <x v="538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539"/>
    <b v="1"/>
    <n v="73"/>
    <b v="1"/>
    <s v="theater/plays"/>
    <n v="109"/>
    <n v="74.819999999999993"/>
    <s v="theater"/>
    <s v="plays"/>
    <x v="539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540"/>
    <b v="1"/>
    <n v="49"/>
    <b v="1"/>
    <s v="theater/plays"/>
    <n v="100"/>
    <n v="67.650000000000006"/>
    <s v="theater"/>
    <s v="plays"/>
    <x v="540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541"/>
    <b v="1"/>
    <n v="134"/>
    <b v="1"/>
    <s v="theater/plays"/>
    <n v="103"/>
    <n v="93.81"/>
    <s v="theater"/>
    <s v="plays"/>
    <x v="541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542"/>
    <b v="1"/>
    <n v="68"/>
    <b v="1"/>
    <s v="theater/plays"/>
    <n v="112"/>
    <n v="41.24"/>
    <s v="theater"/>
    <s v="plays"/>
    <x v="542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543"/>
    <b v="1"/>
    <n v="49"/>
    <b v="1"/>
    <s v="theater/plays"/>
    <n v="103"/>
    <n v="52.55"/>
    <s v="theater"/>
    <s v="plays"/>
    <x v="543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544"/>
    <b v="1"/>
    <n v="63"/>
    <b v="1"/>
    <s v="theater/plays"/>
    <n v="164"/>
    <n v="70.290000000000006"/>
    <s v="theater"/>
    <s v="plays"/>
    <x v="544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545"/>
    <b v="1"/>
    <n v="163"/>
    <b v="1"/>
    <s v="theater/plays"/>
    <n v="131"/>
    <n v="48.33"/>
    <s v="theater"/>
    <s v="plays"/>
    <x v="545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546"/>
    <b v="1"/>
    <n v="288"/>
    <b v="1"/>
    <s v="theater/plays"/>
    <n v="102"/>
    <n v="53.18"/>
    <s v="theater"/>
    <s v="plays"/>
    <x v="546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547"/>
    <b v="1"/>
    <n v="42"/>
    <b v="1"/>
    <s v="theater/plays"/>
    <n v="128"/>
    <n v="60.95"/>
    <s v="theater"/>
    <s v="plays"/>
    <x v="547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548"/>
    <b v="1"/>
    <n v="70"/>
    <b v="1"/>
    <s v="theater/plays"/>
    <n v="102"/>
    <n v="116"/>
    <s v="theater"/>
    <s v="plays"/>
    <x v="548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549"/>
    <b v="1"/>
    <n v="30"/>
    <b v="1"/>
    <s v="theater/plays"/>
    <n v="102"/>
    <n v="61"/>
    <s v="theater"/>
    <s v="plays"/>
    <x v="549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x v="550"/>
    <b v="1"/>
    <n v="51"/>
    <b v="1"/>
    <s v="theater/plays"/>
    <n v="130"/>
    <n v="38.24"/>
    <s v="theater"/>
    <s v="plays"/>
    <x v="550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551"/>
    <b v="1"/>
    <n v="145"/>
    <b v="1"/>
    <s v="theater/plays"/>
    <n v="154"/>
    <n v="106.5"/>
    <s v="theater"/>
    <s v="plays"/>
    <x v="551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552"/>
    <b v="1"/>
    <n v="21"/>
    <b v="1"/>
    <s v="theater/plays"/>
    <n v="107"/>
    <n v="204.57"/>
    <s v="theater"/>
    <s v="plays"/>
    <x v="552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553"/>
    <b v="1"/>
    <n v="286"/>
    <b v="1"/>
    <s v="theater/plays"/>
    <n v="101"/>
    <n v="54.91"/>
    <s v="theater"/>
    <s v="plays"/>
    <x v="553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554"/>
    <b v="1"/>
    <n v="12"/>
    <b v="1"/>
    <s v="theater/plays"/>
    <n v="100"/>
    <n v="150.41999999999999"/>
    <s v="theater"/>
    <s v="plays"/>
    <x v="554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555"/>
    <b v="1"/>
    <n v="100"/>
    <b v="1"/>
    <s v="theater/plays"/>
    <n v="117"/>
    <n v="52.58"/>
    <s v="theater"/>
    <s v="plays"/>
    <x v="555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556"/>
    <b v="1"/>
    <n v="100"/>
    <b v="1"/>
    <s v="theater/plays"/>
    <n v="109"/>
    <n v="54.3"/>
    <s v="theater"/>
    <s v="plays"/>
    <x v="556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557"/>
    <b v="1"/>
    <n v="34"/>
    <b v="1"/>
    <s v="theater/plays"/>
    <n v="103"/>
    <n v="76.03"/>
    <s v="theater"/>
    <s v="plays"/>
    <x v="557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558"/>
    <b v="0"/>
    <n v="63"/>
    <b v="1"/>
    <s v="theater/plays"/>
    <n v="114"/>
    <n v="105.21"/>
    <s v="theater"/>
    <s v="plays"/>
    <x v="558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559"/>
    <b v="0"/>
    <n v="30"/>
    <b v="1"/>
    <s v="theater/plays"/>
    <n v="103"/>
    <n v="68.67"/>
    <s v="theater"/>
    <s v="plays"/>
    <x v="559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560"/>
    <b v="0"/>
    <n v="47"/>
    <b v="1"/>
    <s v="theater/plays"/>
    <n v="122"/>
    <n v="129.36000000000001"/>
    <s v="theater"/>
    <s v="plays"/>
    <x v="560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561"/>
    <b v="0"/>
    <n v="237"/>
    <b v="1"/>
    <s v="theater/plays"/>
    <n v="103"/>
    <n v="134.26"/>
    <s v="theater"/>
    <s v="plays"/>
    <x v="561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562"/>
    <b v="0"/>
    <n v="47"/>
    <b v="1"/>
    <s v="theater/plays"/>
    <n v="105"/>
    <n v="17.829999999999998"/>
    <s v="theater"/>
    <s v="plays"/>
    <x v="562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563"/>
    <b v="0"/>
    <n v="15"/>
    <b v="1"/>
    <s v="theater/plays"/>
    <n v="102"/>
    <n v="203.2"/>
    <s v="theater"/>
    <s v="plays"/>
    <x v="563"/>
    <d v="2016-01-29T05:59:00"/>
  </r>
  <r>
    <n v="3285"/>
    <s v="By Morning"/>
    <s v="A new play by Matthew Gasda"/>
    <n v="4999"/>
    <n v="5604"/>
    <x v="0"/>
    <s v="US"/>
    <s v="USD"/>
    <n v="1488258000"/>
    <x v="564"/>
    <b v="0"/>
    <n v="81"/>
    <b v="1"/>
    <s v="theater/plays"/>
    <n v="112"/>
    <n v="69.19"/>
    <s v="theater"/>
    <s v="plays"/>
    <x v="564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565"/>
    <b v="0"/>
    <n v="122"/>
    <b v="1"/>
    <s v="theater/plays"/>
    <n v="102"/>
    <n v="125.12"/>
    <s v="theater"/>
    <s v="plays"/>
    <x v="565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566"/>
    <b v="0"/>
    <n v="34"/>
    <b v="1"/>
    <s v="theater/plays"/>
    <n v="100"/>
    <n v="73.53"/>
    <s v="theater"/>
    <s v="plays"/>
    <x v="566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567"/>
    <b v="0"/>
    <n v="207"/>
    <b v="1"/>
    <s v="theater/plays"/>
    <n v="100"/>
    <n v="48.44"/>
    <s v="theater"/>
    <s v="plays"/>
    <x v="567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568"/>
    <b v="0"/>
    <n v="25"/>
    <b v="1"/>
    <s v="theater/plays"/>
    <n v="133"/>
    <n v="26.61"/>
    <s v="theater"/>
    <s v="plays"/>
    <x v="568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569"/>
    <b v="0"/>
    <n v="72"/>
    <b v="1"/>
    <s v="theater/plays"/>
    <n v="121"/>
    <n v="33.67"/>
    <s v="theater"/>
    <s v="plays"/>
    <x v="569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570"/>
    <b v="0"/>
    <n v="14"/>
    <b v="1"/>
    <s v="theater/plays"/>
    <n v="114"/>
    <n v="40.71"/>
    <s v="theater"/>
    <s v="plays"/>
    <x v="570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571"/>
    <b v="0"/>
    <n v="15"/>
    <b v="1"/>
    <s v="theater/plays"/>
    <n v="286"/>
    <n v="19.27"/>
    <s v="theater"/>
    <s v="plays"/>
    <x v="571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572"/>
    <b v="0"/>
    <n v="91"/>
    <b v="1"/>
    <s v="theater/plays"/>
    <n v="170"/>
    <n v="84.29"/>
    <s v="theater"/>
    <s v="plays"/>
    <x v="572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573"/>
    <b v="0"/>
    <n v="24"/>
    <b v="1"/>
    <s v="theater/plays"/>
    <n v="118"/>
    <n v="29.58"/>
    <s v="theater"/>
    <s v="plays"/>
    <x v="573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574"/>
    <b v="0"/>
    <n v="27"/>
    <b v="1"/>
    <s v="theater/plays"/>
    <n v="103"/>
    <n v="26.67"/>
    <s v="theater"/>
    <s v="plays"/>
    <x v="574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575"/>
    <b v="0"/>
    <n v="47"/>
    <b v="1"/>
    <s v="theater/plays"/>
    <n v="144"/>
    <n v="45.98"/>
    <s v="theater"/>
    <s v="plays"/>
    <x v="575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576"/>
    <b v="0"/>
    <n v="44"/>
    <b v="1"/>
    <s v="theater/plays"/>
    <n v="100"/>
    <n v="125.09"/>
    <s v="theater"/>
    <s v="plays"/>
    <x v="576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577"/>
    <b v="0"/>
    <n v="72"/>
    <b v="1"/>
    <s v="theater/plays"/>
    <n v="102"/>
    <n v="141.29"/>
    <s v="theater"/>
    <s v="plays"/>
    <x v="577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578"/>
    <b v="0"/>
    <n v="63"/>
    <b v="1"/>
    <s v="theater/plays"/>
    <n v="116"/>
    <n v="55.33"/>
    <s v="theater"/>
    <s v="plays"/>
    <x v="578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579"/>
    <b v="0"/>
    <n v="88"/>
    <b v="1"/>
    <s v="theater/plays"/>
    <n v="136"/>
    <n v="46.42"/>
    <s v="theater"/>
    <s v="plays"/>
    <x v="579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580"/>
    <b v="0"/>
    <n v="70"/>
    <b v="1"/>
    <s v="theater/plays"/>
    <n v="133"/>
    <n v="57.2"/>
    <s v="theater"/>
    <s v="plays"/>
    <x v="580"/>
    <d v="2016-08-01T06:59:00"/>
  </r>
  <r>
    <n v="3302"/>
    <s v="El muro de BorÃ­s KiÃ©n"/>
    <s v="FilosofÃ­a de los anÃ³nimos"/>
    <n v="8400"/>
    <n v="8685"/>
    <x v="0"/>
    <s v="ES"/>
    <s v="EUR"/>
    <n v="1481099176"/>
    <x v="581"/>
    <b v="0"/>
    <n v="50"/>
    <b v="1"/>
    <s v="theater/plays"/>
    <n v="103"/>
    <n v="173.7"/>
    <s v="theater"/>
    <s v="plays"/>
    <x v="581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582"/>
    <b v="0"/>
    <n v="35"/>
    <b v="1"/>
    <s v="theater/plays"/>
    <n v="116"/>
    <n v="59.6"/>
    <s v="theater"/>
    <s v="plays"/>
    <x v="582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583"/>
    <b v="0"/>
    <n v="175"/>
    <b v="1"/>
    <s v="theater/plays"/>
    <n v="105"/>
    <n v="89.59"/>
    <s v="theater"/>
    <s v="plays"/>
    <x v="583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584"/>
    <b v="0"/>
    <n v="20"/>
    <b v="1"/>
    <s v="theater/plays"/>
    <n v="102"/>
    <n v="204.05"/>
    <s v="theater"/>
    <s v="plays"/>
    <x v="584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585"/>
    <b v="0"/>
    <n v="54"/>
    <b v="1"/>
    <s v="theater/plays"/>
    <n v="175"/>
    <n v="48.7"/>
    <s v="theater"/>
    <s v="plays"/>
    <x v="585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586"/>
    <b v="0"/>
    <n v="20"/>
    <b v="1"/>
    <s v="theater/plays"/>
    <n v="107"/>
    <n v="53.34"/>
    <s v="theater"/>
    <s v="plays"/>
    <x v="586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587"/>
    <b v="0"/>
    <n v="57"/>
    <b v="1"/>
    <s v="theater/plays"/>
    <n v="122"/>
    <n v="75.09"/>
    <s v="theater"/>
    <s v="plays"/>
    <x v="587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x v="588"/>
    <b v="0"/>
    <n v="31"/>
    <b v="1"/>
    <s v="theater/plays"/>
    <n v="159"/>
    <n v="18"/>
    <s v="theater"/>
    <s v="plays"/>
    <x v="588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589"/>
    <b v="0"/>
    <n v="31"/>
    <b v="1"/>
    <s v="theater/plays"/>
    <n v="100"/>
    <n v="209.84"/>
    <s v="theater"/>
    <s v="plays"/>
    <x v="589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590"/>
    <b v="0"/>
    <n v="45"/>
    <b v="1"/>
    <s v="theater/plays"/>
    <n v="110"/>
    <n v="61.02"/>
    <s v="theater"/>
    <s v="plays"/>
    <x v="590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591"/>
    <b v="0"/>
    <n v="41"/>
    <b v="1"/>
    <s v="theater/plays"/>
    <n v="100"/>
    <n v="61"/>
    <s v="theater"/>
    <s v="plays"/>
    <x v="591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592"/>
    <b v="0"/>
    <n v="29"/>
    <b v="1"/>
    <s v="theater/plays"/>
    <n v="116"/>
    <n v="80.03"/>
    <s v="theater"/>
    <s v="plays"/>
    <x v="592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593"/>
    <b v="0"/>
    <n v="58"/>
    <b v="1"/>
    <s v="theater/plays"/>
    <n v="211"/>
    <n v="29.07"/>
    <s v="theater"/>
    <s v="plays"/>
    <x v="593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594"/>
    <b v="0"/>
    <n v="89"/>
    <b v="1"/>
    <s v="theater/plays"/>
    <n v="110"/>
    <n v="49.44"/>
    <s v="theater"/>
    <s v="plays"/>
    <x v="594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595"/>
    <b v="0"/>
    <n v="125"/>
    <b v="1"/>
    <s v="theater/plays"/>
    <n v="100"/>
    <n v="93.98"/>
    <s v="theater"/>
    <s v="plays"/>
    <x v="595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596"/>
    <b v="0"/>
    <n v="18"/>
    <b v="1"/>
    <s v="theater/plays"/>
    <n v="106"/>
    <n v="61.94"/>
    <s v="theater"/>
    <s v="plays"/>
    <x v="596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597"/>
    <b v="0"/>
    <n v="32"/>
    <b v="1"/>
    <s v="theater/plays"/>
    <n v="126"/>
    <n v="78.5"/>
    <s v="theater"/>
    <s v="plays"/>
    <x v="597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598"/>
    <b v="0"/>
    <n v="16"/>
    <b v="1"/>
    <s v="theater/plays"/>
    <n v="108"/>
    <n v="33.75"/>
    <s v="theater"/>
    <s v="plays"/>
    <x v="598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599"/>
    <b v="0"/>
    <n v="38"/>
    <b v="1"/>
    <s v="theater/plays"/>
    <n v="101"/>
    <n v="66.45"/>
    <s v="theater"/>
    <s v="plays"/>
    <x v="599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600"/>
    <b v="0"/>
    <n v="15"/>
    <b v="1"/>
    <s v="theater/plays"/>
    <n v="107"/>
    <n v="35.799999999999997"/>
    <s v="theater"/>
    <s v="plays"/>
    <x v="600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601"/>
    <b v="0"/>
    <n v="23"/>
    <b v="1"/>
    <s v="theater/plays"/>
    <n v="102"/>
    <n v="145.65"/>
    <s v="theater"/>
    <s v="plays"/>
    <x v="601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602"/>
    <b v="0"/>
    <n v="49"/>
    <b v="1"/>
    <s v="theater/plays"/>
    <n v="126"/>
    <n v="25.69"/>
    <s v="theater"/>
    <s v="plays"/>
    <x v="602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603"/>
    <b v="0"/>
    <n v="10"/>
    <b v="1"/>
    <s v="theater/plays"/>
    <n v="102"/>
    <n v="152.5"/>
    <s v="theater"/>
    <s v="plays"/>
    <x v="603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604"/>
    <b v="0"/>
    <n v="15"/>
    <b v="1"/>
    <s v="theater/plays"/>
    <n v="113"/>
    <n v="30"/>
    <s v="theater"/>
    <s v="plays"/>
    <x v="604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605"/>
    <b v="0"/>
    <n v="57"/>
    <b v="1"/>
    <s v="theater/plays"/>
    <n v="101"/>
    <n v="142.28"/>
    <s v="theater"/>
    <s v="plays"/>
    <x v="605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606"/>
    <b v="0"/>
    <n v="33"/>
    <b v="1"/>
    <s v="theater/plays"/>
    <n v="101"/>
    <n v="24.55"/>
    <s v="theater"/>
    <s v="plays"/>
    <x v="606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607"/>
    <b v="0"/>
    <n v="9"/>
    <b v="1"/>
    <s v="theater/plays"/>
    <n v="146"/>
    <n v="292.77999999999997"/>
    <s v="theater"/>
    <s v="plays"/>
    <x v="607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608"/>
    <b v="0"/>
    <n v="26"/>
    <b v="1"/>
    <s v="theater/plays"/>
    <n v="117"/>
    <n v="44.92"/>
    <s v="theater"/>
    <s v="plays"/>
    <x v="608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609"/>
    <b v="0"/>
    <n v="69"/>
    <b v="1"/>
    <s v="theater/plays"/>
    <n v="106"/>
    <n v="23.1"/>
    <s v="theater"/>
    <s v="plays"/>
    <x v="609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610"/>
    <b v="0"/>
    <n v="65"/>
    <b v="1"/>
    <s v="theater/plays"/>
    <n v="105"/>
    <n v="80.400000000000006"/>
    <s v="theater"/>
    <s v="plays"/>
    <x v="610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611"/>
    <b v="0"/>
    <n v="83"/>
    <b v="1"/>
    <s v="theater/plays"/>
    <n v="100"/>
    <n v="72.290000000000006"/>
    <s v="theater"/>
    <s v="plays"/>
    <x v="611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612"/>
    <b v="0"/>
    <n v="111"/>
    <b v="1"/>
    <s v="theater/plays"/>
    <n v="105"/>
    <n v="32.97"/>
    <s v="theater"/>
    <s v="plays"/>
    <x v="612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613"/>
    <b v="0"/>
    <n v="46"/>
    <b v="1"/>
    <s v="theater/plays"/>
    <n v="139"/>
    <n v="116.65"/>
    <s v="theater"/>
    <s v="plays"/>
    <x v="613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614"/>
    <b v="0"/>
    <n v="63"/>
    <b v="1"/>
    <s v="theater/plays"/>
    <n v="100"/>
    <n v="79.62"/>
    <s v="theater"/>
    <s v="plays"/>
    <x v="614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615"/>
    <b v="0"/>
    <n v="9"/>
    <b v="1"/>
    <s v="theater/plays"/>
    <n v="100"/>
    <n v="27.78"/>
    <s v="theater"/>
    <s v="plays"/>
    <x v="615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616"/>
    <b v="0"/>
    <n v="34"/>
    <b v="1"/>
    <s v="theater/plays"/>
    <n v="110"/>
    <n v="81.03"/>
    <s v="theater"/>
    <s v="plays"/>
    <x v="616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617"/>
    <b v="0"/>
    <n v="112"/>
    <b v="1"/>
    <s v="theater/plays"/>
    <n v="102"/>
    <n v="136.85"/>
    <s v="theater"/>
    <s v="plays"/>
    <x v="617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618"/>
    <b v="0"/>
    <n v="47"/>
    <b v="1"/>
    <s v="theater/plays"/>
    <n v="104"/>
    <n v="177.62"/>
    <s v="theater"/>
    <s v="plays"/>
    <x v="618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619"/>
    <b v="0"/>
    <n v="38"/>
    <b v="1"/>
    <s v="theater/plays"/>
    <n v="138"/>
    <n v="109.08"/>
    <s v="theater"/>
    <s v="plays"/>
    <x v="619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620"/>
    <b v="0"/>
    <n v="28"/>
    <b v="1"/>
    <s v="theater/plays"/>
    <n v="100"/>
    <n v="119.64"/>
    <s v="theater"/>
    <s v="plays"/>
    <x v="620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621"/>
    <b v="0"/>
    <n v="78"/>
    <b v="1"/>
    <s v="theater/plays"/>
    <n v="102"/>
    <n v="78.209999999999994"/>
    <s v="theater"/>
    <s v="plays"/>
    <x v="621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622"/>
    <b v="0"/>
    <n v="23"/>
    <b v="1"/>
    <s v="theater/plays"/>
    <n v="171"/>
    <n v="52.17"/>
    <s v="theater"/>
    <s v="plays"/>
    <x v="622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623"/>
    <b v="0"/>
    <n v="40"/>
    <b v="1"/>
    <s v="theater/plays"/>
    <n v="101"/>
    <n v="114.13"/>
    <s v="theater"/>
    <s v="plays"/>
    <x v="623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624"/>
    <b v="0"/>
    <n v="13"/>
    <b v="1"/>
    <s v="theater/plays"/>
    <n v="130"/>
    <n v="50"/>
    <s v="theater"/>
    <s v="plays"/>
    <x v="624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625"/>
    <b v="0"/>
    <n v="18"/>
    <b v="1"/>
    <s v="theater/plays"/>
    <n v="110"/>
    <n v="91.67"/>
    <s v="theater"/>
    <s v="plays"/>
    <x v="625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626"/>
    <b v="0"/>
    <n v="22"/>
    <b v="1"/>
    <s v="theater/plays"/>
    <n v="119"/>
    <n v="108.59"/>
    <s v="theater"/>
    <s v="plays"/>
    <x v="626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627"/>
    <b v="0"/>
    <n v="79"/>
    <b v="1"/>
    <s v="theater/plays"/>
    <n v="100"/>
    <n v="69.819999999999993"/>
    <s v="theater"/>
    <s v="plays"/>
    <x v="627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628"/>
    <b v="0"/>
    <n v="14"/>
    <b v="1"/>
    <s v="theater/plays"/>
    <n v="153"/>
    <n v="109.57"/>
    <s v="theater"/>
    <s v="plays"/>
    <x v="628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629"/>
    <b v="0"/>
    <n v="51"/>
    <b v="1"/>
    <s v="theater/plays"/>
    <n v="104"/>
    <n v="71.67"/>
    <s v="theater"/>
    <s v="plays"/>
    <x v="629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630"/>
    <b v="0"/>
    <n v="54"/>
    <b v="1"/>
    <s v="theater/plays"/>
    <n v="101"/>
    <n v="93.61"/>
    <s v="theater"/>
    <s v="plays"/>
    <x v="630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631"/>
    <b v="0"/>
    <n v="70"/>
    <b v="1"/>
    <s v="theater/plays"/>
    <n v="108"/>
    <n v="76.8"/>
    <s v="theater"/>
    <s v="plays"/>
    <x v="631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632"/>
    <b v="0"/>
    <n v="44"/>
    <b v="1"/>
    <s v="theater/plays"/>
    <n v="315"/>
    <n v="35.799999999999997"/>
    <s v="theater"/>
    <s v="plays"/>
    <x v="632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633"/>
    <b v="0"/>
    <n v="55"/>
    <b v="1"/>
    <s v="theater/plays"/>
    <n v="102"/>
    <n v="55.6"/>
    <s v="theater"/>
    <s v="plays"/>
    <x v="633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634"/>
    <b v="0"/>
    <n v="15"/>
    <b v="1"/>
    <s v="theater/plays"/>
    <n v="126"/>
    <n v="147.33000000000001"/>
    <s v="theater"/>
    <s v="plays"/>
    <x v="634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635"/>
    <b v="0"/>
    <n v="27"/>
    <b v="1"/>
    <s v="theater/plays"/>
    <n v="101"/>
    <n v="56.33"/>
    <s v="theater"/>
    <s v="plays"/>
    <x v="635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636"/>
    <b v="0"/>
    <n v="21"/>
    <b v="1"/>
    <s v="theater/plays"/>
    <n v="101"/>
    <n v="96.19"/>
    <s v="theater"/>
    <s v="plays"/>
    <x v="636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637"/>
    <b v="0"/>
    <n v="162"/>
    <b v="1"/>
    <s v="theater/plays"/>
    <n v="103"/>
    <n v="63.57"/>
    <s v="theater"/>
    <s v="plays"/>
    <x v="637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638"/>
    <b v="0"/>
    <n v="23"/>
    <b v="1"/>
    <s v="theater/plays"/>
    <n v="106"/>
    <n v="184.78"/>
    <s v="theater"/>
    <s v="plays"/>
    <x v="638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x v="639"/>
    <b v="0"/>
    <n v="72"/>
    <b v="1"/>
    <s v="theater/plays"/>
    <n v="101"/>
    <n v="126.72"/>
    <s v="theater"/>
    <s v="plays"/>
    <x v="639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640"/>
    <b v="0"/>
    <n v="68"/>
    <b v="1"/>
    <s v="theater/plays"/>
    <n v="113"/>
    <n v="83.43"/>
    <s v="theater"/>
    <s v="plays"/>
    <x v="640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641"/>
    <b v="0"/>
    <n v="20"/>
    <b v="1"/>
    <s v="theater/plays"/>
    <n v="218"/>
    <n v="54.5"/>
    <s v="theater"/>
    <s v="plays"/>
    <x v="641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642"/>
    <b v="0"/>
    <n v="26"/>
    <b v="1"/>
    <s v="theater/plays"/>
    <n v="101"/>
    <n v="302.31"/>
    <s v="theater"/>
    <s v="plays"/>
    <x v="642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643"/>
    <b v="0"/>
    <n v="72"/>
    <b v="1"/>
    <s v="theater/plays"/>
    <n v="106"/>
    <n v="44.14"/>
    <s v="theater"/>
    <s v="plays"/>
    <x v="643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644"/>
    <b v="0"/>
    <n v="3"/>
    <b v="1"/>
    <s v="theater/plays"/>
    <n v="104"/>
    <n v="866.67"/>
    <s v="theater"/>
    <s v="plays"/>
    <x v="644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645"/>
    <b v="0"/>
    <n v="18"/>
    <b v="1"/>
    <s v="theater/plays"/>
    <n v="221"/>
    <n v="61.39"/>
    <s v="theater"/>
    <s v="plays"/>
    <x v="645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646"/>
    <b v="0"/>
    <n v="30"/>
    <b v="1"/>
    <s v="theater/plays"/>
    <n v="119"/>
    <n v="29.67"/>
    <s v="theater"/>
    <s v="plays"/>
    <x v="646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647"/>
    <b v="0"/>
    <n v="23"/>
    <b v="1"/>
    <s v="theater/plays"/>
    <n v="105"/>
    <n v="45.48"/>
    <s v="theater"/>
    <s v="plays"/>
    <x v="647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648"/>
    <b v="0"/>
    <n v="54"/>
    <b v="1"/>
    <s v="theater/plays"/>
    <n v="104"/>
    <n v="96.2"/>
    <s v="theater"/>
    <s v="plays"/>
    <x v="648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649"/>
    <b v="0"/>
    <n v="26"/>
    <b v="1"/>
    <s v="theater/plays"/>
    <n v="118"/>
    <n v="67.92"/>
    <s v="theater"/>
    <s v="plays"/>
    <x v="649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650"/>
    <b v="0"/>
    <n v="9"/>
    <b v="1"/>
    <s v="theater/plays"/>
    <n v="139"/>
    <n v="30.78"/>
    <s v="theater"/>
    <s v="plays"/>
    <x v="650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651"/>
    <b v="0"/>
    <n v="27"/>
    <b v="1"/>
    <s v="theater/plays"/>
    <n v="104"/>
    <n v="38.33"/>
    <s v="theater"/>
    <s v="plays"/>
    <x v="651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652"/>
    <b v="0"/>
    <n v="30"/>
    <b v="1"/>
    <s v="theater/plays"/>
    <n v="100"/>
    <n v="66.83"/>
    <s v="theater"/>
    <s v="plays"/>
    <x v="652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653"/>
    <b v="0"/>
    <n v="52"/>
    <b v="1"/>
    <s v="theater/plays"/>
    <n v="107"/>
    <n v="71.73"/>
    <s v="theater"/>
    <s v="plays"/>
    <x v="653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654"/>
    <b v="0"/>
    <n v="17"/>
    <b v="1"/>
    <s v="theater/plays"/>
    <n v="100"/>
    <n v="176.47"/>
    <s v="theater"/>
    <s v="plays"/>
    <x v="654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655"/>
    <b v="0"/>
    <n v="19"/>
    <b v="1"/>
    <s v="theater/plays"/>
    <n v="100"/>
    <n v="421.11"/>
    <s v="theater"/>
    <s v="plays"/>
    <x v="655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656"/>
    <b v="0"/>
    <n v="77"/>
    <b v="1"/>
    <s v="theater/plays"/>
    <n v="101"/>
    <n v="104.99"/>
    <s v="theater"/>
    <s v="plays"/>
    <x v="656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657"/>
    <b v="0"/>
    <n v="21"/>
    <b v="1"/>
    <s v="theater/plays"/>
    <n v="108"/>
    <n v="28.19"/>
    <s v="theater"/>
    <s v="plays"/>
    <x v="657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658"/>
    <b v="0"/>
    <n v="38"/>
    <b v="1"/>
    <s v="theater/plays"/>
    <n v="104"/>
    <n v="54.55"/>
    <s v="theater"/>
    <s v="plays"/>
    <x v="658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659"/>
    <b v="0"/>
    <n v="28"/>
    <b v="1"/>
    <s v="theater/plays"/>
    <n v="104"/>
    <n v="111.89"/>
    <s v="theater"/>
    <s v="plays"/>
    <x v="659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660"/>
    <b v="0"/>
    <n v="48"/>
    <b v="1"/>
    <s v="theater/plays"/>
    <n v="102"/>
    <n v="85.21"/>
    <s v="theater"/>
    <s v="plays"/>
    <x v="660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661"/>
    <b v="0"/>
    <n v="46"/>
    <b v="1"/>
    <s v="theater/plays"/>
    <n v="101"/>
    <n v="76.650000000000006"/>
    <s v="theater"/>
    <s v="plays"/>
    <x v="661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662"/>
    <b v="0"/>
    <n v="30"/>
    <b v="1"/>
    <s v="theater/plays"/>
    <n v="112"/>
    <n v="65.17"/>
    <s v="theater"/>
    <s v="plays"/>
    <x v="662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663"/>
    <b v="0"/>
    <n v="64"/>
    <b v="1"/>
    <s v="theater/plays"/>
    <n v="100"/>
    <n v="93.76"/>
    <s v="theater"/>
    <s v="plays"/>
    <x v="663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664"/>
    <b v="0"/>
    <n v="15"/>
    <b v="1"/>
    <s v="theater/plays"/>
    <n v="100"/>
    <n v="133.33000000000001"/>
    <s v="theater"/>
    <s v="plays"/>
    <x v="664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665"/>
    <b v="0"/>
    <n v="41"/>
    <b v="1"/>
    <s v="theater/plays"/>
    <n v="105"/>
    <n v="51.22"/>
    <s v="theater"/>
    <s v="plays"/>
    <x v="665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666"/>
    <b v="0"/>
    <n v="35"/>
    <b v="1"/>
    <s v="theater/plays"/>
    <n v="117"/>
    <n v="100.17"/>
    <s v="theater"/>
    <s v="plays"/>
    <x v="666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667"/>
    <b v="0"/>
    <n v="45"/>
    <b v="1"/>
    <s v="theater/plays"/>
    <n v="104"/>
    <n v="34.6"/>
    <s v="theater"/>
    <s v="plays"/>
    <x v="667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668"/>
    <b v="0"/>
    <n v="62"/>
    <b v="1"/>
    <s v="theater/plays"/>
    <n v="115"/>
    <n v="184.68"/>
    <s v="theater"/>
    <s v="plays"/>
    <x v="668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669"/>
    <b v="0"/>
    <n v="22"/>
    <b v="1"/>
    <s v="theater/plays"/>
    <n v="102"/>
    <n v="69.819999999999993"/>
    <s v="theater"/>
    <s v="plays"/>
    <x v="669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670"/>
    <b v="0"/>
    <n v="18"/>
    <b v="1"/>
    <s v="theater/plays"/>
    <n v="223"/>
    <n v="61.94"/>
    <s v="theater"/>
    <s v="plays"/>
    <x v="670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671"/>
    <b v="0"/>
    <n v="12"/>
    <b v="1"/>
    <s v="theater/plays"/>
    <n v="100"/>
    <n v="41.67"/>
    <s v="theater"/>
    <s v="plays"/>
    <x v="671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672"/>
    <b v="0"/>
    <n v="44"/>
    <b v="1"/>
    <s v="theater/plays"/>
    <n v="106"/>
    <n v="36.07"/>
    <s v="theater"/>
    <s v="plays"/>
    <x v="672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673"/>
    <b v="0"/>
    <n v="27"/>
    <b v="1"/>
    <s v="theater/plays"/>
    <n v="142"/>
    <n v="29"/>
    <s v="theater"/>
    <s v="plays"/>
    <x v="673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x v="674"/>
    <b v="0"/>
    <n v="38"/>
    <b v="1"/>
    <s v="theater/plays"/>
    <n v="184"/>
    <n v="24.21"/>
    <s v="theater"/>
    <s v="plays"/>
    <x v="674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675"/>
    <b v="0"/>
    <n v="28"/>
    <b v="1"/>
    <s v="theater/plays"/>
    <n v="104"/>
    <n v="55.89"/>
    <s v="theater"/>
    <s v="plays"/>
    <x v="675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676"/>
    <b v="0"/>
    <n v="24"/>
    <b v="1"/>
    <s v="theater/plays"/>
    <n v="112"/>
    <n v="11.67"/>
    <s v="theater"/>
    <s v="plays"/>
    <x v="676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677"/>
    <b v="0"/>
    <n v="65"/>
    <b v="1"/>
    <s v="theater/plays"/>
    <n v="111"/>
    <n v="68.349999999999994"/>
    <s v="theater"/>
    <s v="plays"/>
    <x v="677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678"/>
    <b v="0"/>
    <n v="46"/>
    <b v="1"/>
    <s v="theater/plays"/>
    <n v="104"/>
    <n v="27.07"/>
    <s v="theater"/>
    <s v="plays"/>
    <x v="678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679"/>
    <b v="0"/>
    <n v="85"/>
    <b v="1"/>
    <s v="theater/plays"/>
    <n v="100"/>
    <n v="118.13"/>
    <s v="theater"/>
    <s v="plays"/>
    <x v="679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680"/>
    <b v="0"/>
    <n v="66"/>
    <b v="1"/>
    <s v="theater/plays"/>
    <n v="102"/>
    <n v="44.76"/>
    <s v="theater"/>
    <s v="plays"/>
    <x v="680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681"/>
    <b v="0"/>
    <n v="165"/>
    <b v="1"/>
    <s v="theater/plays"/>
    <n v="110"/>
    <n v="99.79"/>
    <s v="theater"/>
    <s v="plays"/>
    <x v="681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682"/>
    <b v="0"/>
    <n v="17"/>
    <b v="1"/>
    <s v="theater/plays"/>
    <n v="100"/>
    <n v="117.65"/>
    <s v="theater"/>
    <s v="plays"/>
    <x v="682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683"/>
    <b v="0"/>
    <n v="3"/>
    <b v="1"/>
    <s v="theater/plays"/>
    <n v="122"/>
    <n v="203.33"/>
    <s v="theater"/>
    <s v="plays"/>
    <x v="683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684"/>
    <b v="0"/>
    <n v="17"/>
    <b v="1"/>
    <s v="theater/plays"/>
    <n v="138"/>
    <n v="28.32"/>
    <s v="theater"/>
    <s v="plays"/>
    <x v="684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685"/>
    <b v="0"/>
    <n v="91"/>
    <b v="1"/>
    <s v="theater/plays"/>
    <n v="100"/>
    <n v="110.23"/>
    <s v="theater"/>
    <s v="plays"/>
    <x v="685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686"/>
    <b v="0"/>
    <n v="67"/>
    <b v="1"/>
    <s v="theater/plays"/>
    <n v="107"/>
    <n v="31.97"/>
    <s v="theater"/>
    <s v="plays"/>
    <x v="686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687"/>
    <b v="0"/>
    <n v="18"/>
    <b v="1"/>
    <s v="theater/plays"/>
    <n v="211"/>
    <n v="58.61"/>
    <s v="theater"/>
    <s v="plays"/>
    <x v="687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688"/>
    <b v="0"/>
    <n v="21"/>
    <b v="1"/>
    <s v="theater/plays"/>
    <n v="124"/>
    <n v="29.43"/>
    <s v="theater"/>
    <s v="plays"/>
    <x v="688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689"/>
    <b v="0"/>
    <n v="40"/>
    <b v="1"/>
    <s v="theater/plays"/>
    <n v="109"/>
    <n v="81.38"/>
    <s v="theater"/>
    <s v="plays"/>
    <x v="689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690"/>
    <b v="0"/>
    <n v="78"/>
    <b v="1"/>
    <s v="theater/plays"/>
    <n v="104"/>
    <n v="199.17"/>
    <s v="theater"/>
    <s v="plays"/>
    <x v="690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691"/>
    <b v="0"/>
    <n v="26"/>
    <b v="1"/>
    <s v="theater/plays"/>
    <n v="100"/>
    <n v="115.38"/>
    <s v="theater"/>
    <s v="plays"/>
    <x v="691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692"/>
    <b v="0"/>
    <n v="14"/>
    <b v="1"/>
    <s v="theater/plays"/>
    <n v="130"/>
    <n v="46.43"/>
    <s v="theater"/>
    <s v="plays"/>
    <x v="692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693"/>
    <b v="0"/>
    <n v="44"/>
    <b v="1"/>
    <s v="theater/plays"/>
    <n v="104"/>
    <n v="70.569999999999993"/>
    <s v="theater"/>
    <s v="plays"/>
    <x v="693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694"/>
    <b v="0"/>
    <n v="9"/>
    <b v="1"/>
    <s v="theater/plays"/>
    <n v="100"/>
    <n v="22.22"/>
    <s v="theater"/>
    <s v="plays"/>
    <x v="694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695"/>
    <b v="0"/>
    <n v="30"/>
    <b v="1"/>
    <s v="theater/plays"/>
    <n v="120"/>
    <n v="159.47"/>
    <s v="theater"/>
    <s v="plays"/>
    <x v="695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696"/>
    <b v="0"/>
    <n v="45"/>
    <b v="1"/>
    <s v="theater/plays"/>
    <n v="100"/>
    <n v="37.78"/>
    <s v="theater"/>
    <s v="plays"/>
    <x v="696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697"/>
    <b v="0"/>
    <n v="56"/>
    <b v="1"/>
    <s v="theater/plays"/>
    <n v="101"/>
    <n v="72.05"/>
    <s v="theater"/>
    <s v="plays"/>
    <x v="697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698"/>
    <b v="0"/>
    <n v="46"/>
    <b v="1"/>
    <s v="theater/plays"/>
    <n v="107"/>
    <n v="63.7"/>
    <s v="theater"/>
    <s v="plays"/>
    <x v="698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699"/>
    <b v="0"/>
    <n v="34"/>
    <b v="1"/>
    <s v="theater/plays"/>
    <n v="138"/>
    <n v="28.41"/>
    <s v="theater"/>
    <s v="plays"/>
    <x v="699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700"/>
    <b v="0"/>
    <n v="98"/>
    <b v="1"/>
    <s v="theater/plays"/>
    <n v="101"/>
    <n v="103.21"/>
    <s v="theater"/>
    <s v="plays"/>
    <x v="700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701"/>
    <b v="0"/>
    <n v="46"/>
    <b v="1"/>
    <s v="theater/plays"/>
    <n v="109"/>
    <n v="71.150000000000006"/>
    <s v="theater"/>
    <s v="plays"/>
    <x v="701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702"/>
    <b v="0"/>
    <n v="10"/>
    <b v="1"/>
    <s v="theater/plays"/>
    <n v="140"/>
    <n v="35"/>
    <s v="theater"/>
    <s v="plays"/>
    <x v="702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703"/>
    <b v="0"/>
    <n v="76"/>
    <b v="1"/>
    <s v="theater/plays"/>
    <n v="104"/>
    <n v="81.78"/>
    <s v="theater"/>
    <s v="plays"/>
    <x v="703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704"/>
    <b v="0"/>
    <n v="104"/>
    <b v="1"/>
    <s v="theater/plays"/>
    <n v="103"/>
    <n v="297.02999999999997"/>
    <s v="theater"/>
    <s v="plays"/>
    <x v="704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705"/>
    <b v="0"/>
    <n v="87"/>
    <b v="1"/>
    <s v="theater/plays"/>
    <n v="108"/>
    <n v="46.61"/>
    <s v="theater"/>
    <s v="plays"/>
    <x v="705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706"/>
    <b v="0"/>
    <n v="29"/>
    <b v="1"/>
    <s v="theater/plays"/>
    <n v="100"/>
    <n v="51.72"/>
    <s v="theater"/>
    <s v="plays"/>
    <x v="706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707"/>
    <b v="0"/>
    <n v="51"/>
    <b v="1"/>
    <s v="theater/plays"/>
    <n v="103"/>
    <n v="40.29"/>
    <s v="theater"/>
    <s v="plays"/>
    <x v="707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708"/>
    <b v="0"/>
    <n v="12"/>
    <b v="1"/>
    <s v="theater/plays"/>
    <n v="130"/>
    <n v="16.25"/>
    <s v="theater"/>
    <s v="plays"/>
    <x v="708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709"/>
    <b v="0"/>
    <n v="72"/>
    <b v="1"/>
    <s v="theater/plays"/>
    <n v="109"/>
    <n v="30.15"/>
    <s v="theater"/>
    <s v="plays"/>
    <x v="709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710"/>
    <b v="0"/>
    <n v="21"/>
    <b v="1"/>
    <s v="theater/plays"/>
    <n v="100"/>
    <n v="95.24"/>
    <s v="theater"/>
    <s v="plays"/>
    <x v="710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711"/>
    <b v="0"/>
    <n v="42"/>
    <b v="1"/>
    <s v="theater/plays"/>
    <n v="110"/>
    <n v="52.21"/>
    <s v="theater"/>
    <s v="plays"/>
    <x v="711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712"/>
    <b v="0"/>
    <n v="71"/>
    <b v="1"/>
    <s v="theater/plays"/>
    <n v="100"/>
    <n v="134.15"/>
    <s v="theater"/>
    <s v="plays"/>
    <x v="712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713"/>
    <b v="0"/>
    <n v="168"/>
    <b v="1"/>
    <s v="theater/plays"/>
    <n v="106"/>
    <n v="62.83"/>
    <s v="theater"/>
    <s v="plays"/>
    <x v="713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714"/>
    <b v="0"/>
    <n v="19"/>
    <b v="1"/>
    <s v="theater/plays"/>
    <n v="112"/>
    <n v="58.95"/>
    <s v="theater"/>
    <s v="plays"/>
    <x v="714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715"/>
    <b v="0"/>
    <n v="37"/>
    <b v="1"/>
    <s v="theater/plays"/>
    <n v="106"/>
    <n v="143.11000000000001"/>
    <s v="theater"/>
    <s v="plays"/>
    <x v="715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716"/>
    <b v="0"/>
    <n v="36"/>
    <b v="1"/>
    <s v="theater/plays"/>
    <n v="101"/>
    <n v="84.17"/>
    <s v="theater"/>
    <s v="plays"/>
    <x v="716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717"/>
    <b v="0"/>
    <n v="14"/>
    <b v="1"/>
    <s v="theater/plays"/>
    <n v="104"/>
    <n v="186.07"/>
    <s v="theater"/>
    <s v="plays"/>
    <x v="717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718"/>
    <b v="0"/>
    <n v="18"/>
    <b v="1"/>
    <s v="theater/plays"/>
    <n v="135"/>
    <n v="89.79"/>
    <s v="theater"/>
    <s v="plays"/>
    <x v="718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719"/>
    <b v="0"/>
    <n v="82"/>
    <b v="1"/>
    <s v="theater/plays"/>
    <n v="105"/>
    <n v="64.16"/>
    <s v="theater"/>
    <s v="plays"/>
    <x v="719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720"/>
    <b v="0"/>
    <n v="43"/>
    <b v="1"/>
    <s v="theater/plays"/>
    <n v="103"/>
    <n v="59.65"/>
    <s v="theater"/>
    <s v="plays"/>
    <x v="720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721"/>
    <b v="0"/>
    <n v="8"/>
    <b v="1"/>
    <s v="theater/plays"/>
    <n v="100"/>
    <n v="31.25"/>
    <s v="theater"/>
    <s v="plays"/>
    <x v="721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722"/>
    <b v="0"/>
    <n v="45"/>
    <b v="1"/>
    <s v="theater/plays"/>
    <n v="186"/>
    <n v="41.22"/>
    <s v="theater"/>
    <s v="plays"/>
    <x v="722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723"/>
    <b v="0"/>
    <n v="20"/>
    <b v="1"/>
    <s v="theater/plays"/>
    <n v="289"/>
    <n v="43.35"/>
    <s v="theater"/>
    <s v="plays"/>
    <x v="723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724"/>
    <b v="0"/>
    <n v="31"/>
    <b v="1"/>
    <s v="theater/plays"/>
    <n v="100"/>
    <n v="64.52"/>
    <s v="theater"/>
    <s v="plays"/>
    <x v="724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725"/>
    <b v="0"/>
    <n v="25"/>
    <b v="1"/>
    <s v="theater/plays"/>
    <n v="108"/>
    <n v="43.28"/>
    <s v="theater"/>
    <s v="plays"/>
    <x v="725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726"/>
    <b v="0"/>
    <n v="14"/>
    <b v="1"/>
    <s v="theater/plays"/>
    <n v="108"/>
    <n v="77"/>
    <s v="theater"/>
    <s v="plays"/>
    <x v="726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727"/>
    <b v="0"/>
    <n v="45"/>
    <b v="1"/>
    <s v="theater/plays"/>
    <n v="110"/>
    <n v="51.22"/>
    <s v="theater"/>
    <s v="plays"/>
    <x v="727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728"/>
    <b v="0"/>
    <n v="20"/>
    <b v="1"/>
    <s v="theater/plays"/>
    <n v="171"/>
    <n v="68.25"/>
    <s v="theater"/>
    <s v="plays"/>
    <x v="728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729"/>
    <b v="0"/>
    <n v="39"/>
    <b v="1"/>
    <s v="theater/plays"/>
    <n v="152"/>
    <n v="19.489999999999998"/>
    <s v="theater"/>
    <s v="plays"/>
    <x v="729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730"/>
    <b v="0"/>
    <n v="16"/>
    <b v="1"/>
    <s v="theater/plays"/>
    <n v="101"/>
    <n v="41.13"/>
    <s v="theater"/>
    <s v="plays"/>
    <x v="730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731"/>
    <b v="0"/>
    <n v="37"/>
    <b v="1"/>
    <s v="theater/plays"/>
    <n v="153"/>
    <n v="41.41"/>
    <s v="theater"/>
    <s v="plays"/>
    <x v="731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732"/>
    <b v="0"/>
    <n v="14"/>
    <b v="1"/>
    <s v="theater/plays"/>
    <n v="128"/>
    <n v="27.5"/>
    <s v="theater"/>
    <s v="plays"/>
    <x v="732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733"/>
    <b v="0"/>
    <n v="21"/>
    <b v="1"/>
    <s v="theater/plays"/>
    <n v="101"/>
    <n v="33.57"/>
    <s v="theater"/>
    <s v="plays"/>
    <x v="733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734"/>
    <b v="0"/>
    <n v="69"/>
    <b v="1"/>
    <s v="theater/plays"/>
    <n v="101"/>
    <n v="145.87"/>
    <s v="theater"/>
    <s v="plays"/>
    <x v="734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735"/>
    <b v="0"/>
    <n v="16"/>
    <b v="1"/>
    <s v="theater/plays"/>
    <n v="191"/>
    <n v="358.69"/>
    <s v="theater"/>
    <s v="plays"/>
    <x v="735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736"/>
    <b v="0"/>
    <n v="55"/>
    <b v="1"/>
    <s v="theater/plays"/>
    <n v="140"/>
    <n v="50.98"/>
    <s v="theater"/>
    <s v="plays"/>
    <x v="736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737"/>
    <b v="0"/>
    <n v="27"/>
    <b v="1"/>
    <s v="theater/plays"/>
    <n v="124"/>
    <n v="45.04"/>
    <s v="theater"/>
    <s v="plays"/>
    <x v="737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738"/>
    <b v="0"/>
    <n v="36"/>
    <b v="1"/>
    <s v="theater/plays"/>
    <n v="126"/>
    <n v="17.53"/>
    <s v="theater"/>
    <s v="plays"/>
    <x v="738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739"/>
    <b v="0"/>
    <n v="19"/>
    <b v="1"/>
    <s v="theater/plays"/>
    <n v="190"/>
    <n v="50"/>
    <s v="theater"/>
    <s v="plays"/>
    <x v="739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740"/>
    <b v="0"/>
    <n v="12"/>
    <b v="1"/>
    <s v="theater/plays"/>
    <n v="139"/>
    <n v="57.92"/>
    <s v="theater"/>
    <s v="plays"/>
    <x v="740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741"/>
    <b v="0"/>
    <n v="17"/>
    <b v="1"/>
    <s v="theater/plays"/>
    <n v="202"/>
    <n v="29.71"/>
    <s v="theater"/>
    <s v="plays"/>
    <x v="741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742"/>
    <b v="0"/>
    <n v="114"/>
    <b v="1"/>
    <s v="theater/plays"/>
    <n v="103"/>
    <n v="90.68"/>
    <s v="theater"/>
    <s v="plays"/>
    <x v="742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743"/>
    <b v="0"/>
    <n v="93"/>
    <b v="1"/>
    <s v="theater/plays"/>
    <n v="102"/>
    <n v="55.01"/>
    <s v="theater"/>
    <s v="plays"/>
    <x v="743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744"/>
    <b v="0"/>
    <n v="36"/>
    <b v="1"/>
    <s v="theater/plays"/>
    <n v="103"/>
    <n v="57.22"/>
    <s v="theater"/>
    <s v="plays"/>
    <x v="744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745"/>
    <b v="0"/>
    <n v="61"/>
    <b v="1"/>
    <s v="theater/plays"/>
    <n v="127"/>
    <n v="72.95"/>
    <s v="theater"/>
    <s v="plays"/>
    <x v="745"/>
    <d v="2016-04-19T23:27:30"/>
  </r>
  <r>
    <n v="3467"/>
    <s v="Venus in Fur, Los Angeles."/>
    <s v="Venus in Fur, By David Ives."/>
    <n v="3000"/>
    <n v="3030"/>
    <x v="0"/>
    <s v="US"/>
    <s v="USD"/>
    <n v="1426864032"/>
    <x v="746"/>
    <b v="0"/>
    <n v="47"/>
    <b v="1"/>
    <s v="theater/plays"/>
    <n v="101"/>
    <n v="64.47"/>
    <s v="theater"/>
    <s v="plays"/>
    <x v="746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747"/>
    <b v="0"/>
    <n v="17"/>
    <b v="1"/>
    <s v="theater/plays"/>
    <n v="122"/>
    <n v="716.35"/>
    <s v="theater"/>
    <s v="plays"/>
    <x v="747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748"/>
    <b v="0"/>
    <n v="63"/>
    <b v="1"/>
    <s v="theater/plays"/>
    <n v="113"/>
    <n v="50.4"/>
    <s v="theater"/>
    <s v="plays"/>
    <x v="748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749"/>
    <b v="0"/>
    <n v="9"/>
    <b v="1"/>
    <s v="theater/plays"/>
    <n v="150"/>
    <n v="41.67"/>
    <s v="theater"/>
    <s v="plays"/>
    <x v="749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750"/>
    <b v="0"/>
    <n v="30"/>
    <b v="1"/>
    <s v="theater/plays"/>
    <n v="215"/>
    <n v="35.770000000000003"/>
    <s v="theater"/>
    <s v="plays"/>
    <x v="750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751"/>
    <b v="0"/>
    <n v="23"/>
    <b v="1"/>
    <s v="theater/plays"/>
    <n v="102"/>
    <n v="88.74"/>
    <s v="theater"/>
    <s v="plays"/>
    <x v="751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752"/>
    <b v="0"/>
    <n v="33"/>
    <b v="1"/>
    <s v="theater/plays"/>
    <n v="100"/>
    <n v="148.47999999999999"/>
    <s v="theater"/>
    <s v="plays"/>
    <x v="752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753"/>
    <b v="0"/>
    <n v="39"/>
    <b v="1"/>
    <s v="theater/plays"/>
    <n v="101"/>
    <n v="51.79"/>
    <s v="theater"/>
    <s v="plays"/>
    <x v="753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754"/>
    <b v="0"/>
    <n v="17"/>
    <b v="1"/>
    <s v="theater/plays"/>
    <n v="113"/>
    <n v="20"/>
    <s v="theater"/>
    <s v="plays"/>
    <x v="754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755"/>
    <b v="0"/>
    <n v="6"/>
    <b v="1"/>
    <s v="theater/plays"/>
    <n v="104"/>
    <n v="52"/>
    <s v="theater"/>
    <s v="plays"/>
    <x v="755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756"/>
    <b v="0"/>
    <n v="39"/>
    <b v="1"/>
    <s v="theater/plays"/>
    <n v="115"/>
    <n v="53.23"/>
    <s v="theater"/>
    <s v="plays"/>
    <x v="756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757"/>
    <b v="0"/>
    <n v="57"/>
    <b v="1"/>
    <s v="theater/plays"/>
    <n v="113"/>
    <n v="39.6"/>
    <s v="theater"/>
    <s v="plays"/>
    <x v="757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758"/>
    <b v="0"/>
    <n v="56"/>
    <b v="1"/>
    <s v="theater/plays"/>
    <n v="128"/>
    <n v="34.25"/>
    <s v="theater"/>
    <s v="plays"/>
    <x v="758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759"/>
    <b v="0"/>
    <n v="13"/>
    <b v="1"/>
    <s v="theater/plays"/>
    <n v="143"/>
    <n v="164.62"/>
    <s v="theater"/>
    <s v="plays"/>
    <x v="759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760"/>
    <b v="0"/>
    <n v="95"/>
    <b v="1"/>
    <s v="theater/plays"/>
    <n v="119"/>
    <n v="125.05"/>
    <s v="theater"/>
    <s v="plays"/>
    <x v="760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761"/>
    <b v="0"/>
    <n v="80"/>
    <b v="1"/>
    <s v="theater/plays"/>
    <n v="138"/>
    <n v="51.88"/>
    <s v="theater"/>
    <s v="plays"/>
    <x v="761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762"/>
    <b v="0"/>
    <n v="133"/>
    <b v="1"/>
    <s v="theater/plays"/>
    <n v="160"/>
    <n v="40.29"/>
    <s v="theater"/>
    <s v="plays"/>
    <x v="762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763"/>
    <b v="0"/>
    <n v="44"/>
    <b v="1"/>
    <s v="theater/plays"/>
    <n v="114"/>
    <n v="64.91"/>
    <s v="theater"/>
    <s v="plays"/>
    <x v="763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764"/>
    <b v="0"/>
    <n v="30"/>
    <b v="1"/>
    <s v="theater/plays"/>
    <n v="101"/>
    <n v="55.33"/>
    <s v="theater"/>
    <s v="plays"/>
    <x v="764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765"/>
    <b v="0"/>
    <n v="56"/>
    <b v="1"/>
    <s v="theater/plays"/>
    <n v="155"/>
    <n v="83.14"/>
    <s v="theater"/>
    <s v="plays"/>
    <x v="765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766"/>
    <b v="0"/>
    <n v="66"/>
    <b v="1"/>
    <s v="theater/plays"/>
    <n v="128"/>
    <n v="38.71"/>
    <s v="theater"/>
    <s v="plays"/>
    <x v="766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767"/>
    <b v="0"/>
    <n v="29"/>
    <b v="1"/>
    <s v="theater/plays"/>
    <n v="121"/>
    <n v="125.38"/>
    <s v="theater"/>
    <s v="plays"/>
    <x v="767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768"/>
    <b v="0"/>
    <n v="72"/>
    <b v="1"/>
    <s v="theater/plays"/>
    <n v="113"/>
    <n v="78.260000000000005"/>
    <s v="theater"/>
    <s v="plays"/>
    <x v="768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769"/>
    <b v="0"/>
    <n v="27"/>
    <b v="1"/>
    <s v="theater/plays"/>
    <n v="128"/>
    <n v="47.22"/>
    <s v="theater"/>
    <s v="plays"/>
    <x v="769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770"/>
    <b v="0"/>
    <n v="10"/>
    <b v="1"/>
    <s v="theater/plays"/>
    <n v="158"/>
    <n v="79.099999999999994"/>
    <s v="theater"/>
    <s v="plays"/>
    <x v="770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771"/>
    <b v="0"/>
    <n v="35"/>
    <b v="1"/>
    <s v="theater/plays"/>
    <n v="105"/>
    <n v="114.29"/>
    <s v="theater"/>
    <s v="plays"/>
    <x v="771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772"/>
    <b v="0"/>
    <n v="29"/>
    <b v="1"/>
    <s v="theater/plays"/>
    <n v="100"/>
    <n v="51.72"/>
    <s v="theater"/>
    <s v="plays"/>
    <x v="772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773"/>
    <b v="0"/>
    <n v="13"/>
    <b v="1"/>
    <s v="theater/plays"/>
    <n v="100"/>
    <n v="30.77"/>
    <s v="theater"/>
    <s v="plays"/>
    <x v="773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774"/>
    <b v="0"/>
    <n v="72"/>
    <b v="1"/>
    <s v="theater/plays"/>
    <n v="107"/>
    <n v="74.209999999999994"/>
    <s v="theater"/>
    <s v="plays"/>
    <x v="774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775"/>
    <b v="0"/>
    <n v="78"/>
    <b v="1"/>
    <s v="theater/plays"/>
    <n v="124"/>
    <n v="47.85"/>
    <s v="theater"/>
    <s v="plays"/>
    <x v="775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776"/>
    <b v="0"/>
    <n v="49"/>
    <b v="1"/>
    <s v="theater/plays"/>
    <n v="109"/>
    <n v="34.409999999999997"/>
    <s v="theater"/>
    <s v="plays"/>
    <x v="776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777"/>
    <b v="0"/>
    <n v="42"/>
    <b v="1"/>
    <s v="theater/plays"/>
    <n v="102"/>
    <n v="40.24"/>
    <s v="theater"/>
    <s v="plays"/>
    <x v="777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778"/>
    <b v="0"/>
    <n v="35"/>
    <b v="1"/>
    <s v="theater/plays"/>
    <n v="106"/>
    <n v="60.29"/>
    <s v="theater"/>
    <s v="plays"/>
    <x v="778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779"/>
    <b v="0"/>
    <n v="42"/>
    <b v="1"/>
    <s v="theater/plays"/>
    <n v="106"/>
    <n v="25.31"/>
    <s v="theater"/>
    <s v="plays"/>
    <x v="779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780"/>
    <b v="0"/>
    <n v="42"/>
    <b v="1"/>
    <s v="theater/plays"/>
    <n v="101"/>
    <n v="35.950000000000003"/>
    <s v="theater"/>
    <s v="plays"/>
    <x v="780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781"/>
    <b v="0"/>
    <n v="31"/>
    <b v="1"/>
    <s v="theater/plays"/>
    <n v="105"/>
    <n v="136"/>
    <s v="theater"/>
    <s v="plays"/>
    <x v="781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782"/>
    <b v="0"/>
    <n v="38"/>
    <b v="1"/>
    <s v="theater/plays"/>
    <n v="108"/>
    <n v="70.760000000000005"/>
    <s v="theater"/>
    <s v="plays"/>
    <x v="782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783"/>
    <b v="0"/>
    <n v="8"/>
    <b v="1"/>
    <s v="theater/plays"/>
    <n v="100"/>
    <n v="125"/>
    <s v="theater"/>
    <s v="plays"/>
    <x v="783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784"/>
    <b v="0"/>
    <n v="39"/>
    <b v="1"/>
    <s v="theater/plays"/>
    <n v="104"/>
    <n v="66.510000000000005"/>
    <s v="theater"/>
    <s v="plays"/>
    <x v="784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785"/>
    <b v="0"/>
    <n v="29"/>
    <b v="1"/>
    <s v="theater/plays"/>
    <n v="102"/>
    <n v="105"/>
    <s v="theater"/>
    <s v="plays"/>
    <x v="785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786"/>
    <b v="0"/>
    <n v="72"/>
    <b v="1"/>
    <s v="theater/plays"/>
    <n v="104"/>
    <n v="145"/>
    <s v="theater"/>
    <s v="plays"/>
    <x v="786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787"/>
    <b v="0"/>
    <n v="15"/>
    <b v="1"/>
    <s v="theater/plays"/>
    <n v="180"/>
    <n v="12"/>
    <s v="theater"/>
    <s v="plays"/>
    <x v="787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788"/>
    <b v="0"/>
    <n v="33"/>
    <b v="1"/>
    <s v="theater/plays"/>
    <n v="106"/>
    <n v="96.67"/>
    <s v="theater"/>
    <s v="plays"/>
    <x v="788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789"/>
    <b v="0"/>
    <n v="15"/>
    <b v="1"/>
    <s v="theater/plays"/>
    <n v="101"/>
    <n v="60.33"/>
    <s v="theater"/>
    <s v="plays"/>
    <x v="789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790"/>
    <b v="0"/>
    <n v="19"/>
    <b v="1"/>
    <s v="theater/plays"/>
    <n v="101"/>
    <n v="79.89"/>
    <s v="theater"/>
    <s v="plays"/>
    <x v="790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791"/>
    <b v="0"/>
    <n v="17"/>
    <b v="1"/>
    <s v="theater/plays"/>
    <n v="100"/>
    <n v="58.82"/>
    <s v="theater"/>
    <s v="plays"/>
    <x v="791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792"/>
    <b v="0"/>
    <n v="44"/>
    <b v="1"/>
    <s v="theater/plays"/>
    <n v="118"/>
    <n v="75.34"/>
    <s v="theater"/>
    <s v="plays"/>
    <x v="792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793"/>
    <b v="0"/>
    <n v="10"/>
    <b v="1"/>
    <s v="theater/plays"/>
    <n v="110"/>
    <n v="55"/>
    <s v="theater"/>
    <s v="plays"/>
    <x v="793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794"/>
    <b v="0"/>
    <n v="46"/>
    <b v="1"/>
    <s v="theater/plays"/>
    <n v="103"/>
    <n v="66.959999999999994"/>
    <s v="theater"/>
    <s v="plays"/>
    <x v="794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795"/>
    <b v="0"/>
    <n v="11"/>
    <b v="1"/>
    <s v="theater/plays"/>
    <n v="100"/>
    <n v="227.27"/>
    <s v="theater"/>
    <s v="plays"/>
    <x v="795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796"/>
    <b v="0"/>
    <n v="13"/>
    <b v="1"/>
    <s v="theater/plays"/>
    <n v="100"/>
    <n v="307.69"/>
    <s v="theater"/>
    <s v="plays"/>
    <x v="796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797"/>
    <b v="0"/>
    <n v="33"/>
    <b v="1"/>
    <s v="theater/plays"/>
    <n v="110"/>
    <n v="50.02"/>
    <s v="theater"/>
    <s v="plays"/>
    <x v="797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798"/>
    <b v="0"/>
    <n v="28"/>
    <b v="1"/>
    <s v="theater/plays"/>
    <n v="101"/>
    <n v="72.39"/>
    <s v="theater"/>
    <s v="plays"/>
    <x v="798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799"/>
    <b v="0"/>
    <n v="21"/>
    <b v="1"/>
    <s v="theater/plays"/>
    <n v="101"/>
    <n v="95.95"/>
    <s v="theater"/>
    <s v="plays"/>
    <x v="799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800"/>
    <b v="0"/>
    <n v="13"/>
    <b v="1"/>
    <s v="theater/plays"/>
    <n v="169"/>
    <n v="45.62"/>
    <s v="theater"/>
    <s v="plays"/>
    <x v="800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801"/>
    <b v="0"/>
    <n v="34"/>
    <b v="1"/>
    <s v="theater/plays"/>
    <n v="100"/>
    <n v="41.03"/>
    <s v="theater"/>
    <s v="plays"/>
    <x v="801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802"/>
    <b v="0"/>
    <n v="80"/>
    <b v="1"/>
    <s v="theater/plays"/>
    <n v="114"/>
    <n v="56.83"/>
    <s v="theater"/>
    <s v="plays"/>
    <x v="802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803"/>
    <b v="0"/>
    <n v="74"/>
    <b v="1"/>
    <s v="theater/plays"/>
    <n v="102"/>
    <n v="137.24"/>
    <s v="theater"/>
    <s v="plays"/>
    <x v="803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804"/>
    <b v="0"/>
    <n v="7"/>
    <b v="1"/>
    <s v="theater/plays"/>
    <n v="106"/>
    <n v="75.709999999999994"/>
    <s v="theater"/>
    <s v="plays"/>
    <x v="804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805"/>
    <b v="0"/>
    <n v="34"/>
    <b v="1"/>
    <s v="theater/plays"/>
    <n v="102"/>
    <n v="99"/>
    <s v="theater"/>
    <s v="plays"/>
    <x v="805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806"/>
    <b v="0"/>
    <n v="86"/>
    <b v="1"/>
    <s v="theater/plays"/>
    <n v="117"/>
    <n v="81.569999999999993"/>
    <s v="theater"/>
    <s v="plays"/>
    <x v="806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807"/>
    <b v="0"/>
    <n v="37"/>
    <b v="1"/>
    <s v="theater/plays"/>
    <n v="101"/>
    <n v="45.11"/>
    <s v="theater"/>
    <s v="plays"/>
    <x v="807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808"/>
    <b v="0"/>
    <n v="18"/>
    <b v="1"/>
    <s v="theater/plays"/>
    <n v="132"/>
    <n v="36.67"/>
    <s v="theater"/>
    <s v="plays"/>
    <x v="808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809"/>
    <b v="0"/>
    <n v="22"/>
    <b v="1"/>
    <s v="theater/plays"/>
    <n v="100"/>
    <n v="125"/>
    <s v="theater"/>
    <s v="plays"/>
    <x v="809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x v="810"/>
    <b v="0"/>
    <n v="26"/>
    <b v="1"/>
    <s v="theater/plays"/>
    <n v="128"/>
    <n v="49.23"/>
    <s v="theater"/>
    <s v="plays"/>
    <x v="810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811"/>
    <b v="0"/>
    <n v="27"/>
    <b v="1"/>
    <s v="theater/plays"/>
    <n v="119"/>
    <n v="42.3"/>
    <s v="theater"/>
    <s v="plays"/>
    <x v="811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812"/>
    <b v="0"/>
    <n v="8"/>
    <b v="1"/>
    <s v="theater/plays"/>
    <n v="126"/>
    <n v="78.88"/>
    <s v="theater"/>
    <s v="plays"/>
    <x v="812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813"/>
    <b v="0"/>
    <n v="204"/>
    <b v="1"/>
    <s v="theater/plays"/>
    <n v="156"/>
    <n v="38.28"/>
    <s v="theater"/>
    <s v="plays"/>
    <x v="813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814"/>
    <b v="0"/>
    <n v="46"/>
    <b v="1"/>
    <s v="theater/plays"/>
    <n v="103"/>
    <n v="44.85"/>
    <s v="theater"/>
    <s v="plays"/>
    <x v="814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815"/>
    <b v="0"/>
    <n v="17"/>
    <b v="1"/>
    <s v="theater/plays"/>
    <n v="153"/>
    <n v="13.53"/>
    <s v="theater"/>
    <s v="plays"/>
    <x v="815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816"/>
    <b v="0"/>
    <n v="28"/>
    <b v="1"/>
    <s v="theater/plays"/>
    <n v="180"/>
    <n v="43.5"/>
    <s v="theater"/>
    <s v="plays"/>
    <x v="816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817"/>
    <b v="0"/>
    <n v="83"/>
    <b v="1"/>
    <s v="theater/plays"/>
    <n v="128"/>
    <n v="30.95"/>
    <s v="theater"/>
    <s v="plays"/>
    <x v="817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818"/>
    <b v="0"/>
    <n v="13"/>
    <b v="1"/>
    <s v="theater/plays"/>
    <n v="120"/>
    <n v="55.23"/>
    <s v="theater"/>
    <s v="plays"/>
    <x v="818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819"/>
    <b v="0"/>
    <n v="8"/>
    <b v="1"/>
    <s v="theater/plays"/>
    <n v="123"/>
    <n v="46.13"/>
    <s v="theater"/>
    <s v="plays"/>
    <x v="819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820"/>
    <b v="0"/>
    <n v="32"/>
    <b v="1"/>
    <s v="theater/plays"/>
    <n v="105"/>
    <n v="39.380000000000003"/>
    <s v="theater"/>
    <s v="plays"/>
    <x v="820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821"/>
    <b v="0"/>
    <n v="85"/>
    <b v="1"/>
    <s v="theater/plays"/>
    <n v="102"/>
    <n v="66.150000000000006"/>
    <s v="theater"/>
    <s v="plays"/>
    <x v="821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822"/>
    <b v="0"/>
    <n v="29"/>
    <b v="1"/>
    <s v="theater/plays"/>
    <n v="105"/>
    <n v="54.14"/>
    <s v="theater"/>
    <s v="plays"/>
    <x v="822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823"/>
    <b v="0"/>
    <n v="24"/>
    <b v="1"/>
    <s v="theater/plays"/>
    <n v="100"/>
    <n v="104.17"/>
    <s v="theater"/>
    <s v="plays"/>
    <x v="823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824"/>
    <b v="0"/>
    <n v="8"/>
    <b v="1"/>
    <s v="theater/plays"/>
    <n v="100"/>
    <n v="31.38"/>
    <s v="theater"/>
    <s v="plays"/>
    <x v="824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825"/>
    <b v="0"/>
    <n v="19"/>
    <b v="1"/>
    <s v="theater/plays"/>
    <n v="102"/>
    <n v="59.21"/>
    <s v="theater"/>
    <s v="plays"/>
    <x v="825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826"/>
    <b v="0"/>
    <n v="336"/>
    <b v="1"/>
    <s v="theater/plays"/>
    <n v="114"/>
    <n v="119.18"/>
    <s v="theater"/>
    <s v="plays"/>
    <x v="826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827"/>
    <b v="0"/>
    <n v="13"/>
    <b v="1"/>
    <s v="theater/plays"/>
    <n v="102"/>
    <n v="164.62"/>
    <s v="theater"/>
    <s v="plays"/>
    <x v="827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828"/>
    <b v="0"/>
    <n v="42"/>
    <b v="1"/>
    <s v="theater/plays"/>
    <n v="102"/>
    <n v="24.29"/>
    <s v="theater"/>
    <s v="plays"/>
    <x v="828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829"/>
    <b v="0"/>
    <n v="64"/>
    <b v="1"/>
    <s v="theater/plays"/>
    <n v="105"/>
    <n v="40.94"/>
    <s v="theater"/>
    <s v="plays"/>
    <x v="829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830"/>
    <b v="0"/>
    <n v="25"/>
    <b v="1"/>
    <s v="theater/plays"/>
    <n v="102"/>
    <n v="61.1"/>
    <s v="theater"/>
    <s v="plays"/>
    <x v="830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831"/>
    <b v="0"/>
    <n v="20"/>
    <b v="1"/>
    <s v="theater/plays"/>
    <n v="100"/>
    <n v="38.65"/>
    <s v="theater"/>
    <s v="plays"/>
    <x v="831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832"/>
    <b v="0"/>
    <n v="104"/>
    <b v="1"/>
    <s v="theater/plays"/>
    <n v="106"/>
    <n v="56.2"/>
    <s v="theater"/>
    <s v="plays"/>
    <x v="832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833"/>
    <b v="0"/>
    <n v="53"/>
    <b v="1"/>
    <s v="theater/plays"/>
    <n v="113"/>
    <n v="107"/>
    <s v="theater"/>
    <s v="plays"/>
    <x v="833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834"/>
    <b v="0"/>
    <n v="14"/>
    <b v="1"/>
    <s v="theater/plays"/>
    <n v="100"/>
    <n v="171.43"/>
    <s v="theater"/>
    <s v="plays"/>
    <x v="834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835"/>
    <b v="0"/>
    <n v="20"/>
    <b v="1"/>
    <s v="theater/plays"/>
    <n v="100"/>
    <n v="110.5"/>
    <s v="theater"/>
    <s v="plays"/>
    <x v="835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836"/>
    <b v="0"/>
    <n v="558"/>
    <b v="1"/>
    <s v="theater/plays"/>
    <n v="100"/>
    <n v="179.28"/>
    <s v="theater"/>
    <s v="plays"/>
    <x v="836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837"/>
    <b v="0"/>
    <n v="22"/>
    <b v="1"/>
    <s v="theater/plays"/>
    <n v="144"/>
    <n v="22.91"/>
    <s v="theater"/>
    <s v="plays"/>
    <x v="837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838"/>
    <b v="0"/>
    <n v="24"/>
    <b v="1"/>
    <s v="theater/plays"/>
    <n v="104"/>
    <n v="43.13"/>
    <s v="theater"/>
    <s v="plays"/>
    <x v="838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839"/>
    <b v="0"/>
    <n v="74"/>
    <b v="1"/>
    <s v="theater/plays"/>
    <n v="108"/>
    <n v="46.89"/>
    <s v="theater"/>
    <s v="plays"/>
    <x v="839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840"/>
    <b v="0"/>
    <n v="54"/>
    <b v="1"/>
    <s v="theater/plays"/>
    <n v="102"/>
    <n v="47.41"/>
    <s v="theater"/>
    <s v="plays"/>
    <x v="840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841"/>
    <b v="0"/>
    <n v="31"/>
    <b v="1"/>
    <s v="theater/plays"/>
    <n v="149"/>
    <n v="15.13"/>
    <s v="theater"/>
    <s v="plays"/>
    <x v="841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842"/>
    <b v="0"/>
    <n v="25"/>
    <b v="1"/>
    <s v="theater/plays"/>
    <n v="105"/>
    <n v="21.1"/>
    <s v="theater"/>
    <s v="plays"/>
    <x v="842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843"/>
    <b v="0"/>
    <n v="17"/>
    <b v="1"/>
    <s v="theater/plays"/>
    <n v="101"/>
    <n v="59.12"/>
    <s v="theater"/>
    <s v="plays"/>
    <x v="843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844"/>
    <b v="0"/>
    <n v="12"/>
    <b v="1"/>
    <s v="theater/plays"/>
    <n v="131"/>
    <n v="97.92"/>
    <s v="theater"/>
    <s v="plays"/>
    <x v="844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845"/>
    <b v="0"/>
    <n v="38"/>
    <b v="1"/>
    <s v="theater/plays"/>
    <n v="105"/>
    <n v="55.13"/>
    <s v="theater"/>
    <s v="plays"/>
    <x v="845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846"/>
    <b v="0"/>
    <n v="41"/>
    <b v="1"/>
    <s v="theater/plays"/>
    <n v="109"/>
    <n v="26.54"/>
    <s v="theater"/>
    <s v="plays"/>
    <x v="846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847"/>
    <b v="0"/>
    <n v="19"/>
    <b v="1"/>
    <s v="theater/plays"/>
    <n v="111"/>
    <n v="58.42"/>
    <s v="theater"/>
    <s v="plays"/>
    <x v="847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848"/>
    <b v="0"/>
    <n v="41"/>
    <b v="1"/>
    <s v="theater/plays"/>
    <n v="100"/>
    <n v="122.54"/>
    <s v="theater"/>
    <s v="plays"/>
    <x v="848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849"/>
    <b v="0"/>
    <n v="26"/>
    <b v="1"/>
    <s v="theater/plays"/>
    <n v="114"/>
    <n v="87.96"/>
    <s v="theater"/>
    <s v="plays"/>
    <x v="849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850"/>
    <b v="0"/>
    <n v="25"/>
    <b v="1"/>
    <s v="theater/plays"/>
    <n v="122"/>
    <n v="73.239999999999995"/>
    <s v="theater"/>
    <s v="plays"/>
    <x v="850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x v="851"/>
    <b v="0"/>
    <n v="9"/>
    <b v="1"/>
    <s v="theater/plays"/>
    <n v="100"/>
    <n v="55.56"/>
    <s v="theater"/>
    <s v="plays"/>
    <x v="851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852"/>
    <b v="0"/>
    <n v="78"/>
    <b v="1"/>
    <s v="theater/plays"/>
    <n v="103"/>
    <n v="39.54"/>
    <s v="theater"/>
    <s v="plays"/>
    <x v="852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853"/>
    <b v="0"/>
    <n v="45"/>
    <b v="1"/>
    <s v="theater/plays"/>
    <n v="106"/>
    <n v="136.78"/>
    <s v="theater"/>
    <s v="plays"/>
    <x v="853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854"/>
    <b v="0"/>
    <n v="102"/>
    <b v="1"/>
    <s v="theater/plays"/>
    <n v="101"/>
    <n v="99.34"/>
    <s v="theater"/>
    <s v="plays"/>
    <x v="854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855"/>
    <b v="0"/>
    <n v="5"/>
    <b v="1"/>
    <s v="theater/plays"/>
    <n v="100"/>
    <n v="20"/>
    <s v="theater"/>
    <s v="plays"/>
    <x v="855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856"/>
    <b v="0"/>
    <n v="27"/>
    <b v="1"/>
    <s v="theater/plays"/>
    <n v="130"/>
    <n v="28.89"/>
    <s v="theater"/>
    <s v="plays"/>
    <x v="856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857"/>
    <b v="0"/>
    <n v="37"/>
    <b v="1"/>
    <s v="theater/plays"/>
    <n v="100"/>
    <n v="40.549999999999997"/>
    <s v="theater"/>
    <s v="plays"/>
    <x v="857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858"/>
    <b v="0"/>
    <n v="14"/>
    <b v="1"/>
    <s v="theater/plays"/>
    <n v="100"/>
    <n v="35.71"/>
    <s v="theater"/>
    <s v="plays"/>
    <x v="858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859"/>
    <b v="0"/>
    <n v="27"/>
    <b v="1"/>
    <s v="theater/plays"/>
    <n v="114"/>
    <n v="37.96"/>
    <s v="theater"/>
    <s v="plays"/>
    <x v="859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860"/>
    <b v="0"/>
    <n v="45"/>
    <b v="1"/>
    <s v="theater/plays"/>
    <n v="100"/>
    <n v="33.33"/>
    <s v="theater"/>
    <s v="plays"/>
    <x v="860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861"/>
    <b v="0"/>
    <n v="49"/>
    <b v="1"/>
    <s v="theater/plays"/>
    <n v="287"/>
    <n v="58.57"/>
    <s v="theater"/>
    <s v="plays"/>
    <x v="861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862"/>
    <b v="0"/>
    <n v="24"/>
    <b v="1"/>
    <s v="theater/plays"/>
    <n v="109"/>
    <n v="135.63"/>
    <s v="theater"/>
    <s v="plays"/>
    <x v="862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863"/>
    <b v="0"/>
    <n v="112"/>
    <b v="1"/>
    <s v="theater/plays"/>
    <n v="116"/>
    <n v="30.94"/>
    <s v="theater"/>
    <s v="plays"/>
    <x v="863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864"/>
    <b v="0"/>
    <n v="23"/>
    <b v="1"/>
    <s v="theater/plays"/>
    <n v="119"/>
    <n v="176.09"/>
    <s v="theater"/>
    <s v="plays"/>
    <x v="864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x v="865"/>
    <b v="0"/>
    <n v="54"/>
    <b v="1"/>
    <s v="theater/plays"/>
    <n v="109"/>
    <n v="151.97999999999999"/>
    <s v="theater"/>
    <s v="plays"/>
    <x v="865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866"/>
    <b v="0"/>
    <n v="28"/>
    <b v="1"/>
    <s v="theater/plays"/>
    <n v="127"/>
    <n v="22.61"/>
    <s v="theater"/>
    <s v="plays"/>
    <x v="866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867"/>
    <b v="0"/>
    <n v="11"/>
    <b v="1"/>
    <s v="theater/plays"/>
    <n v="101"/>
    <n v="18.27"/>
    <s v="theater"/>
    <s v="plays"/>
    <x v="867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868"/>
    <b v="0"/>
    <n v="62"/>
    <b v="1"/>
    <s v="theater/plays"/>
    <n v="128"/>
    <n v="82.26"/>
    <s v="theater"/>
    <s v="plays"/>
    <x v="868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869"/>
    <b v="0"/>
    <n v="73"/>
    <b v="1"/>
    <s v="theater/plays"/>
    <n v="100"/>
    <n v="68.53"/>
    <s v="theater"/>
    <s v="plays"/>
    <x v="869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870"/>
    <b v="0"/>
    <n v="18"/>
    <b v="1"/>
    <s v="theater/plays"/>
    <n v="175"/>
    <n v="68.06"/>
    <s v="theater"/>
    <s v="plays"/>
    <x v="870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871"/>
    <b v="0"/>
    <n v="35"/>
    <b v="1"/>
    <s v="theater/plays"/>
    <n v="127"/>
    <n v="72.709999999999994"/>
    <s v="theater"/>
    <s v="plays"/>
    <x v="871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872"/>
    <b v="0"/>
    <n v="43"/>
    <b v="1"/>
    <s v="theater/plays"/>
    <n v="111"/>
    <n v="77.19"/>
    <s v="theater"/>
    <s v="plays"/>
    <x v="872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873"/>
    <b v="0"/>
    <n v="36"/>
    <b v="1"/>
    <s v="theater/plays"/>
    <n v="126"/>
    <n v="55.97"/>
    <s v="theater"/>
    <s v="plays"/>
    <x v="873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x v="874"/>
    <b v="0"/>
    <n v="62"/>
    <b v="1"/>
    <s v="theater/plays"/>
    <n v="119"/>
    <n v="49.69"/>
    <s v="theater"/>
    <s v="plays"/>
    <x v="874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875"/>
    <b v="0"/>
    <n v="15"/>
    <b v="1"/>
    <s v="theater/plays"/>
    <n v="108"/>
    <n v="79"/>
    <s v="theater"/>
    <s v="plays"/>
    <x v="875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876"/>
    <b v="0"/>
    <n v="33"/>
    <b v="1"/>
    <s v="theater/plays"/>
    <n v="103"/>
    <n v="77.73"/>
    <s v="theater"/>
    <s v="plays"/>
    <x v="876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877"/>
    <b v="0"/>
    <n v="27"/>
    <b v="1"/>
    <s v="theater/plays"/>
    <n v="110"/>
    <n v="40.78"/>
    <s v="theater"/>
    <s v="plays"/>
    <x v="877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878"/>
    <b v="0"/>
    <n v="17"/>
    <b v="1"/>
    <s v="theater/plays"/>
    <n v="202"/>
    <n v="59.41"/>
    <s v="theater"/>
    <s v="plays"/>
    <x v="878"/>
    <d v="2015-08-30T00:00:00"/>
  </r>
  <r>
    <n v="3600"/>
    <s v="Pariah"/>
    <s v="The First Play From The Man Who Brought You The Black James Bond!"/>
    <n v="10"/>
    <n v="13"/>
    <x v="0"/>
    <s v="US"/>
    <s v="USD"/>
    <n v="1476390164"/>
    <x v="879"/>
    <b v="0"/>
    <n v="4"/>
    <b v="1"/>
    <s v="theater/plays"/>
    <n v="130"/>
    <n v="3.25"/>
    <s v="theater"/>
    <s v="plays"/>
    <x v="879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880"/>
    <b v="0"/>
    <n v="53"/>
    <b v="1"/>
    <s v="theater/plays"/>
    <n v="104"/>
    <n v="39.380000000000003"/>
    <s v="theater"/>
    <s v="plays"/>
    <x v="880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881"/>
    <b v="0"/>
    <n v="49"/>
    <b v="1"/>
    <s v="theater/plays"/>
    <n v="100"/>
    <n v="81.67"/>
    <s v="theater"/>
    <s v="plays"/>
    <x v="881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882"/>
    <b v="0"/>
    <n v="57"/>
    <b v="1"/>
    <s v="theater/plays"/>
    <n v="171"/>
    <n v="44.91"/>
    <s v="theater"/>
    <s v="plays"/>
    <x v="882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883"/>
    <b v="0"/>
    <n v="69"/>
    <b v="1"/>
    <s v="theater/plays"/>
    <n v="113"/>
    <n v="49.06"/>
    <s v="theater"/>
    <s v="plays"/>
    <x v="883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884"/>
    <b v="0"/>
    <n v="15"/>
    <b v="1"/>
    <s v="theater/plays"/>
    <n v="184"/>
    <n v="30.67"/>
    <s v="theater"/>
    <s v="plays"/>
    <x v="884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885"/>
    <b v="0"/>
    <n v="64"/>
    <b v="1"/>
    <s v="theater/plays"/>
    <n v="130"/>
    <n v="61.06"/>
    <s v="theater"/>
    <s v="plays"/>
    <x v="885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886"/>
    <b v="0"/>
    <n v="20"/>
    <b v="1"/>
    <s v="theater/plays"/>
    <n v="105"/>
    <n v="29"/>
    <s v="theater"/>
    <s v="plays"/>
    <x v="886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887"/>
    <b v="0"/>
    <n v="27"/>
    <b v="1"/>
    <s v="theater/plays"/>
    <n v="100"/>
    <n v="29.63"/>
    <s v="theater"/>
    <s v="plays"/>
    <x v="887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888"/>
    <b v="0"/>
    <n v="21"/>
    <b v="1"/>
    <s v="theater/plays"/>
    <n v="153"/>
    <n v="143.1"/>
    <s v="theater"/>
    <s v="plays"/>
    <x v="888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889"/>
    <b v="0"/>
    <n v="31"/>
    <b v="1"/>
    <s v="theater/plays"/>
    <n v="162"/>
    <n v="52.35"/>
    <s v="theater"/>
    <s v="plays"/>
    <x v="889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890"/>
    <b v="0"/>
    <n v="51"/>
    <b v="1"/>
    <s v="theater/plays"/>
    <n v="136"/>
    <n v="66.67"/>
    <s v="theater"/>
    <s v="plays"/>
    <x v="890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891"/>
    <b v="0"/>
    <n v="57"/>
    <b v="1"/>
    <s v="theater/plays"/>
    <n v="144"/>
    <n v="126.67"/>
    <s v="theater"/>
    <s v="plays"/>
    <x v="891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892"/>
    <b v="0"/>
    <n v="20"/>
    <b v="1"/>
    <s v="theater/plays"/>
    <n v="100"/>
    <n v="62.5"/>
    <s v="theater"/>
    <s v="plays"/>
    <x v="892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893"/>
    <b v="0"/>
    <n v="71"/>
    <b v="1"/>
    <s v="theater/plays"/>
    <n v="101"/>
    <n v="35.49"/>
    <s v="theater"/>
    <s v="plays"/>
    <x v="893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894"/>
    <b v="0"/>
    <n v="72"/>
    <b v="1"/>
    <s v="theater/plays"/>
    <n v="107"/>
    <n v="37.08"/>
    <s v="theater"/>
    <s v="plays"/>
    <x v="894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895"/>
    <b v="0"/>
    <n v="45"/>
    <b v="1"/>
    <s v="theater/plays"/>
    <n v="125"/>
    <n v="69.33"/>
    <s v="theater"/>
    <s v="plays"/>
    <x v="895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896"/>
    <b v="0"/>
    <n v="51"/>
    <b v="1"/>
    <s v="theater/plays"/>
    <n v="119"/>
    <n v="17.25"/>
    <s v="theater"/>
    <s v="plays"/>
    <x v="896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897"/>
    <b v="0"/>
    <n v="56"/>
    <b v="1"/>
    <s v="theater/plays"/>
    <n v="101"/>
    <n v="36.07"/>
    <s v="theater"/>
    <s v="plays"/>
    <x v="897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898"/>
    <b v="0"/>
    <n v="17"/>
    <b v="1"/>
    <s v="theater/plays"/>
    <n v="113"/>
    <n v="66.47"/>
    <s v="theater"/>
    <s v="plays"/>
    <x v="898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899"/>
    <b v="0"/>
    <n v="197"/>
    <b v="1"/>
    <s v="theater/plays"/>
    <n v="105"/>
    <n v="56.07"/>
    <s v="theater"/>
    <s v="plays"/>
    <x v="899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900"/>
    <b v="0"/>
    <n v="70"/>
    <b v="1"/>
    <s v="theater/plays"/>
    <n v="110"/>
    <n v="47.03"/>
    <s v="theater"/>
    <s v="plays"/>
    <x v="900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901"/>
    <b v="0"/>
    <n v="21"/>
    <b v="1"/>
    <s v="theater/plays"/>
    <n v="100"/>
    <n v="47.67"/>
    <s v="theater"/>
    <s v="plays"/>
    <x v="901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902"/>
    <b v="0"/>
    <n v="34"/>
    <b v="1"/>
    <s v="theater/plays"/>
    <n v="120"/>
    <n v="88.24"/>
    <s v="theater"/>
    <s v="plays"/>
    <x v="902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903"/>
    <b v="0"/>
    <n v="39"/>
    <b v="1"/>
    <s v="theater/plays"/>
    <n v="105"/>
    <n v="80.72"/>
    <s v="theater"/>
    <s v="plays"/>
    <x v="903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904"/>
    <b v="0"/>
    <n v="78"/>
    <b v="1"/>
    <s v="theater/plays"/>
    <n v="103"/>
    <n v="39.49"/>
    <s v="theater"/>
    <s v="plays"/>
    <x v="904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905"/>
    <b v="0"/>
    <n v="48"/>
    <b v="1"/>
    <s v="theater/plays"/>
    <n v="102"/>
    <n v="84.85"/>
    <s v="theater"/>
    <s v="plays"/>
    <x v="905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906"/>
    <b v="0"/>
    <n v="29"/>
    <b v="1"/>
    <s v="theater/plays"/>
    <n v="100"/>
    <n v="68.97"/>
    <s v="theater"/>
    <s v="plays"/>
    <x v="906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907"/>
    <b v="0"/>
    <n v="0"/>
    <b v="0"/>
    <s v="theater/musical"/>
    <n v="0"/>
    <n v="0"/>
    <s v="theater"/>
    <s v="musical"/>
    <x v="907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908"/>
    <b v="0"/>
    <n v="2"/>
    <b v="0"/>
    <s v="theater/musical"/>
    <n v="0"/>
    <n v="1"/>
    <s v="theater"/>
    <s v="musical"/>
    <x v="908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909"/>
    <b v="0"/>
    <n v="1"/>
    <b v="0"/>
    <s v="theater/musical"/>
    <n v="0"/>
    <n v="1"/>
    <s v="theater"/>
    <s v="musical"/>
    <x v="909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910"/>
    <b v="0"/>
    <n v="59"/>
    <b v="0"/>
    <s v="theater/musical"/>
    <n v="51"/>
    <n v="147.88"/>
    <s v="theater"/>
    <s v="musical"/>
    <x v="910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911"/>
    <b v="0"/>
    <n v="1"/>
    <b v="0"/>
    <s v="theater/musical"/>
    <n v="20"/>
    <n v="100"/>
    <s v="theater"/>
    <s v="musical"/>
    <x v="911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912"/>
    <b v="0"/>
    <n v="31"/>
    <b v="0"/>
    <s v="theater/musical"/>
    <n v="35"/>
    <n v="56.84"/>
    <s v="theater"/>
    <s v="musical"/>
    <x v="912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913"/>
    <b v="0"/>
    <n v="18"/>
    <b v="0"/>
    <s v="theater/musical"/>
    <n v="4"/>
    <n v="176.94"/>
    <s v="theater"/>
    <s v="musical"/>
    <x v="913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x v="914"/>
    <b v="0"/>
    <n v="10"/>
    <b v="0"/>
    <s v="theater/musical"/>
    <n v="36"/>
    <n v="127.6"/>
    <s v="theater"/>
    <s v="musical"/>
    <x v="914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915"/>
    <b v="0"/>
    <n v="0"/>
    <b v="0"/>
    <s v="theater/musical"/>
    <n v="0"/>
    <n v="0"/>
    <s v="theater"/>
    <s v="musical"/>
    <x v="915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916"/>
    <b v="0"/>
    <n v="14"/>
    <b v="0"/>
    <s v="theater/musical"/>
    <n v="31"/>
    <n v="66.14"/>
    <s v="theater"/>
    <s v="musical"/>
    <x v="916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917"/>
    <b v="0"/>
    <n v="2"/>
    <b v="0"/>
    <s v="theater/musical"/>
    <n v="7"/>
    <n v="108"/>
    <s v="theater"/>
    <s v="musical"/>
    <x v="917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918"/>
    <b v="0"/>
    <n v="1"/>
    <b v="0"/>
    <s v="theater/musical"/>
    <n v="0"/>
    <n v="1"/>
    <s v="theater"/>
    <s v="musical"/>
    <x v="918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919"/>
    <b v="0"/>
    <n v="3"/>
    <b v="0"/>
    <s v="theater/musical"/>
    <n v="6"/>
    <n v="18.329999999999998"/>
    <s v="theater"/>
    <s v="musical"/>
    <x v="919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920"/>
    <b v="0"/>
    <n v="0"/>
    <b v="0"/>
    <s v="theater/musical"/>
    <n v="0"/>
    <n v="0"/>
    <s v="theater"/>
    <s v="musical"/>
    <x v="920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921"/>
    <b v="0"/>
    <n v="2"/>
    <b v="0"/>
    <s v="theater/musical"/>
    <n v="2"/>
    <n v="7.5"/>
    <s v="theater"/>
    <s v="musical"/>
    <x v="921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922"/>
    <b v="0"/>
    <n v="0"/>
    <b v="0"/>
    <s v="theater/musical"/>
    <n v="0"/>
    <n v="0"/>
    <s v="theater"/>
    <s v="musical"/>
    <x v="922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923"/>
    <b v="0"/>
    <n v="12"/>
    <b v="0"/>
    <s v="theater/musical"/>
    <n v="16"/>
    <n v="68.42"/>
    <s v="theater"/>
    <s v="musical"/>
    <x v="923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924"/>
    <b v="0"/>
    <n v="1"/>
    <b v="0"/>
    <s v="theater/musical"/>
    <n v="0"/>
    <n v="1"/>
    <s v="theater"/>
    <s v="musical"/>
    <x v="924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925"/>
    <b v="0"/>
    <n v="8"/>
    <b v="0"/>
    <s v="theater/musical"/>
    <n v="5"/>
    <n v="60.13"/>
    <s v="theater"/>
    <s v="musical"/>
    <x v="925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926"/>
    <b v="0"/>
    <n v="2"/>
    <b v="0"/>
    <s v="theater/musical"/>
    <n v="6"/>
    <n v="15"/>
    <s v="theater"/>
    <s v="musical"/>
    <x v="926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927"/>
    <b v="0"/>
    <n v="73"/>
    <b v="1"/>
    <s v="theater/plays"/>
    <n v="100"/>
    <n v="550.04"/>
    <s v="theater"/>
    <s v="plays"/>
    <x v="927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928"/>
    <b v="0"/>
    <n v="8"/>
    <b v="1"/>
    <s v="theater/plays"/>
    <n v="104"/>
    <n v="97.5"/>
    <s v="theater"/>
    <s v="plays"/>
    <x v="928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929"/>
    <b v="0"/>
    <n v="17"/>
    <b v="1"/>
    <s v="theater/plays"/>
    <n v="100"/>
    <n v="29.41"/>
    <s v="theater"/>
    <s v="plays"/>
    <x v="929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930"/>
    <b v="0"/>
    <n v="9"/>
    <b v="1"/>
    <s v="theater/plays"/>
    <n v="104"/>
    <n v="57.78"/>
    <s v="theater"/>
    <s v="plays"/>
    <x v="930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931"/>
    <b v="0"/>
    <n v="17"/>
    <b v="1"/>
    <s v="theater/plays"/>
    <n v="251"/>
    <n v="44.24"/>
    <s v="theater"/>
    <s v="plays"/>
    <x v="931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932"/>
    <b v="0"/>
    <n v="33"/>
    <b v="1"/>
    <s v="theater/plays"/>
    <n v="101"/>
    <n v="60.91"/>
    <s v="theater"/>
    <s v="plays"/>
    <x v="932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933"/>
    <b v="0"/>
    <n v="38"/>
    <b v="1"/>
    <s v="theater/plays"/>
    <n v="174"/>
    <n v="68.84"/>
    <s v="theater"/>
    <s v="plays"/>
    <x v="933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934"/>
    <b v="0"/>
    <n v="79"/>
    <b v="1"/>
    <s v="theater/plays"/>
    <n v="116"/>
    <n v="73.58"/>
    <s v="theater"/>
    <s v="plays"/>
    <x v="934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935"/>
    <b v="0"/>
    <n v="46"/>
    <b v="1"/>
    <s v="theater/plays"/>
    <n v="106"/>
    <n v="115.02"/>
    <s v="theater"/>
    <s v="plays"/>
    <x v="935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936"/>
    <b v="0"/>
    <n v="20"/>
    <b v="1"/>
    <s v="theater/plays"/>
    <n v="111"/>
    <n v="110.75"/>
    <s v="theater"/>
    <s v="plays"/>
    <x v="936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x v="937"/>
    <b v="0"/>
    <n v="20"/>
    <b v="1"/>
    <s v="theater/plays"/>
    <n v="101"/>
    <n v="75.5"/>
    <s v="theater"/>
    <s v="plays"/>
    <x v="937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938"/>
    <b v="0"/>
    <n v="13"/>
    <b v="1"/>
    <s v="theater/plays"/>
    <n v="102"/>
    <n v="235.46"/>
    <s v="theater"/>
    <s v="plays"/>
    <x v="938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939"/>
    <b v="0"/>
    <n v="22"/>
    <b v="1"/>
    <s v="theater/plays"/>
    <n v="100"/>
    <n v="11.36"/>
    <s v="theater"/>
    <s v="plays"/>
    <x v="939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940"/>
    <b v="0"/>
    <n v="36"/>
    <b v="1"/>
    <s v="theater/plays"/>
    <n v="111"/>
    <n v="92.5"/>
    <s v="theater"/>
    <s v="plays"/>
    <x v="940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941"/>
    <b v="0"/>
    <n v="40"/>
    <b v="1"/>
    <s v="theater/plays"/>
    <n v="101"/>
    <n v="202.85"/>
    <s v="theater"/>
    <s v="plays"/>
    <x v="941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942"/>
    <b v="0"/>
    <n v="9"/>
    <b v="1"/>
    <s v="theater/plays"/>
    <n v="104"/>
    <n v="26"/>
    <s v="theater"/>
    <s v="plays"/>
    <x v="942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943"/>
    <b v="0"/>
    <n v="19"/>
    <b v="1"/>
    <s v="theater/plays"/>
    <n v="109"/>
    <n v="46.05"/>
    <s v="theater"/>
    <s v="plays"/>
    <x v="943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944"/>
    <b v="0"/>
    <n v="14"/>
    <b v="1"/>
    <s v="theater/plays"/>
    <n v="115"/>
    <n v="51"/>
    <s v="theater"/>
    <s v="plays"/>
    <x v="944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x v="945"/>
    <b v="0"/>
    <n v="38"/>
    <b v="1"/>
    <s v="theater/plays"/>
    <n v="100"/>
    <n v="31.58"/>
    <s v="theater"/>
    <s v="plays"/>
    <x v="945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946"/>
    <b v="0"/>
    <n v="58"/>
    <b v="1"/>
    <s v="theater/plays"/>
    <n v="103"/>
    <n v="53.36"/>
    <s v="theater"/>
    <s v="plays"/>
    <x v="946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947"/>
    <b v="0"/>
    <n v="28"/>
    <b v="1"/>
    <s v="theater/plays"/>
    <n v="104"/>
    <n v="36.96"/>
    <s v="theater"/>
    <s v="plays"/>
    <x v="947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948"/>
    <b v="0"/>
    <n v="17"/>
    <b v="1"/>
    <s v="theater/plays"/>
    <n v="138"/>
    <n v="81.290000000000006"/>
    <s v="theater"/>
    <s v="plays"/>
    <x v="948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949"/>
    <b v="0"/>
    <n v="12"/>
    <b v="1"/>
    <s v="theater/plays"/>
    <n v="110"/>
    <n v="20.079999999999998"/>
    <s v="theater"/>
    <s v="plays"/>
    <x v="949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950"/>
    <b v="0"/>
    <n v="40"/>
    <b v="1"/>
    <s v="theater/plays"/>
    <n v="101"/>
    <n v="88.25"/>
    <s v="theater"/>
    <s v="plays"/>
    <x v="950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951"/>
    <b v="0"/>
    <n v="57"/>
    <b v="1"/>
    <s v="theater/plays"/>
    <n v="102"/>
    <n v="53.44"/>
    <s v="theater"/>
    <s v="plays"/>
    <x v="951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952"/>
    <b v="0"/>
    <n v="114"/>
    <b v="1"/>
    <s v="theater/plays"/>
    <n v="114"/>
    <n v="39.869999999999997"/>
    <s v="theater"/>
    <s v="plays"/>
    <x v="952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953"/>
    <b v="0"/>
    <n v="31"/>
    <b v="1"/>
    <s v="theater/plays"/>
    <n v="100"/>
    <n v="145.16"/>
    <s v="theater"/>
    <s v="plays"/>
    <x v="953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954"/>
    <b v="0"/>
    <n v="3"/>
    <b v="1"/>
    <s v="theater/plays"/>
    <n v="140"/>
    <n v="23.33"/>
    <s v="theater"/>
    <s v="plays"/>
    <x v="954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955"/>
    <b v="0"/>
    <n v="16"/>
    <b v="1"/>
    <s v="theater/plays"/>
    <n v="129"/>
    <n v="64.38"/>
    <s v="theater"/>
    <s v="plays"/>
    <x v="955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956"/>
    <b v="0"/>
    <n v="199"/>
    <b v="1"/>
    <s v="theater/plays"/>
    <n v="103"/>
    <n v="62.05"/>
    <s v="theater"/>
    <s v="plays"/>
    <x v="956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957"/>
    <b v="0"/>
    <n v="31"/>
    <b v="1"/>
    <s v="theater/plays"/>
    <n v="103"/>
    <n v="66.13"/>
    <s v="theater"/>
    <s v="plays"/>
    <x v="957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958"/>
    <b v="0"/>
    <n v="30"/>
    <b v="1"/>
    <s v="theater/plays"/>
    <n v="110"/>
    <n v="73.400000000000006"/>
    <s v="theater"/>
    <s v="plays"/>
    <x v="958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959"/>
    <b v="0"/>
    <n v="34"/>
    <b v="1"/>
    <s v="theater/plays"/>
    <n v="113"/>
    <n v="99.5"/>
    <s v="theater"/>
    <s v="plays"/>
    <x v="959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960"/>
    <b v="0"/>
    <n v="18"/>
    <b v="1"/>
    <s v="theater/plays"/>
    <n v="112"/>
    <n v="62.17"/>
    <s v="theater"/>
    <s v="plays"/>
    <x v="960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961"/>
    <b v="0"/>
    <n v="67"/>
    <b v="1"/>
    <s v="theater/plays"/>
    <n v="139"/>
    <n v="62.33"/>
    <s v="theater"/>
    <s v="plays"/>
    <x v="961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962"/>
    <b v="0"/>
    <n v="66"/>
    <b v="1"/>
    <s v="theater/plays"/>
    <n v="111"/>
    <n v="58.79"/>
    <s v="theater"/>
    <s v="plays"/>
    <x v="962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963"/>
    <b v="0"/>
    <n v="23"/>
    <b v="1"/>
    <s v="theater/plays"/>
    <n v="139"/>
    <n v="45.35"/>
    <s v="theater"/>
    <s v="plays"/>
    <x v="963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964"/>
    <b v="0"/>
    <n v="126"/>
    <b v="1"/>
    <s v="theater/plays"/>
    <n v="106"/>
    <n v="41.94"/>
    <s v="theater"/>
    <s v="plays"/>
    <x v="964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965"/>
    <b v="0"/>
    <n v="6"/>
    <b v="1"/>
    <s v="theater/plays"/>
    <n v="101"/>
    <n v="59.17"/>
    <s v="theater"/>
    <s v="plays"/>
    <x v="965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966"/>
    <b v="0"/>
    <n v="25"/>
    <b v="1"/>
    <s v="theater/plays"/>
    <n v="100"/>
    <n v="200.49"/>
    <s v="theater"/>
    <s v="plays"/>
    <x v="966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967"/>
    <b v="0"/>
    <n v="39"/>
    <b v="1"/>
    <s v="theater/plays"/>
    <n v="109"/>
    <n v="83.97"/>
    <s v="theater"/>
    <s v="plays"/>
    <x v="967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968"/>
    <b v="0"/>
    <n v="62"/>
    <b v="1"/>
    <s v="theater/plays"/>
    <n v="118"/>
    <n v="57.26"/>
    <s v="theater"/>
    <s v="plays"/>
    <x v="968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969"/>
    <b v="0"/>
    <n v="31"/>
    <b v="1"/>
    <s v="theater/plays"/>
    <n v="120"/>
    <n v="58.06"/>
    <s v="theater"/>
    <s v="plays"/>
    <x v="969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970"/>
    <b v="0"/>
    <n v="274"/>
    <b v="1"/>
    <s v="theater/plays"/>
    <n v="128"/>
    <n v="186.8"/>
    <s v="theater"/>
    <s v="plays"/>
    <x v="970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x v="971"/>
    <b v="0"/>
    <n v="17"/>
    <b v="1"/>
    <s v="theater/plays"/>
    <n v="126"/>
    <n v="74.12"/>
    <s v="theater"/>
    <s v="plays"/>
    <x v="971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972"/>
    <b v="0"/>
    <n v="14"/>
    <b v="1"/>
    <s v="theater/plays"/>
    <n v="129"/>
    <n v="30.71"/>
    <s v="theater"/>
    <s v="plays"/>
    <x v="972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973"/>
    <b v="0"/>
    <n v="60"/>
    <b v="1"/>
    <s v="theater/plays"/>
    <n v="107"/>
    <n v="62.67"/>
    <s v="theater"/>
    <s v="plays"/>
    <x v="973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974"/>
    <b v="0"/>
    <n v="33"/>
    <b v="1"/>
    <s v="theater/plays"/>
    <n v="100"/>
    <n v="121.36"/>
    <s v="theater"/>
    <s v="plays"/>
    <x v="974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975"/>
    <b v="0"/>
    <n v="78"/>
    <b v="1"/>
    <s v="theater/plays"/>
    <n v="155"/>
    <n v="39.74"/>
    <s v="theater"/>
    <s v="plays"/>
    <x v="975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976"/>
    <b v="0"/>
    <n v="30"/>
    <b v="1"/>
    <s v="theater/plays"/>
    <n v="108"/>
    <n v="72"/>
    <s v="theater"/>
    <s v="plays"/>
    <x v="976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977"/>
    <b v="0"/>
    <n v="136"/>
    <b v="1"/>
    <s v="theater/plays"/>
    <n v="111"/>
    <n v="40.630000000000003"/>
    <s v="theater"/>
    <s v="plays"/>
    <x v="977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978"/>
    <b v="0"/>
    <n v="40"/>
    <b v="1"/>
    <s v="theater/plays"/>
    <n v="101"/>
    <n v="63"/>
    <s v="theater"/>
    <s v="plays"/>
    <x v="978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x v="979"/>
    <b v="0"/>
    <n v="18"/>
    <b v="1"/>
    <s v="theater/plays"/>
    <n v="121"/>
    <n v="33.67"/>
    <s v="theater"/>
    <s v="plays"/>
    <x v="979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980"/>
    <b v="0"/>
    <n v="39"/>
    <b v="1"/>
    <s v="theater/plays"/>
    <n v="100"/>
    <n v="38.590000000000003"/>
    <s v="theater"/>
    <s v="plays"/>
    <x v="980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981"/>
    <b v="0"/>
    <n v="21"/>
    <b v="1"/>
    <s v="theater/plays"/>
    <n v="109"/>
    <n v="155.94999999999999"/>
    <s v="theater"/>
    <s v="plays"/>
    <x v="981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982"/>
    <b v="0"/>
    <n v="30"/>
    <b v="1"/>
    <s v="theater/plays"/>
    <n v="123"/>
    <n v="43.2"/>
    <s v="theater"/>
    <s v="plays"/>
    <x v="982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983"/>
    <b v="0"/>
    <n v="27"/>
    <b v="1"/>
    <s v="theater/plays"/>
    <n v="136"/>
    <n v="15.15"/>
    <s v="theater"/>
    <s v="plays"/>
    <x v="983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984"/>
    <b v="0"/>
    <n v="35"/>
    <b v="1"/>
    <s v="theater/plays"/>
    <n v="103"/>
    <n v="83.57"/>
    <s v="theater"/>
    <s v="plays"/>
    <x v="984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985"/>
    <b v="0"/>
    <n v="13"/>
    <b v="1"/>
    <s v="theater/plays"/>
    <n v="121"/>
    <n v="140"/>
    <s v="theater"/>
    <s v="plays"/>
    <x v="985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986"/>
    <b v="0"/>
    <n v="23"/>
    <b v="1"/>
    <s v="theater/plays"/>
    <n v="186"/>
    <n v="80.87"/>
    <s v="theater"/>
    <s v="plays"/>
    <x v="986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987"/>
    <b v="0"/>
    <n v="39"/>
    <b v="1"/>
    <s v="theater/plays"/>
    <n v="300"/>
    <n v="53.85"/>
    <s v="theater"/>
    <s v="plays"/>
    <x v="987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988"/>
    <b v="0"/>
    <n v="35"/>
    <b v="1"/>
    <s v="theater/plays"/>
    <n v="108"/>
    <n v="30.93"/>
    <s v="theater"/>
    <s v="plays"/>
    <x v="988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989"/>
    <b v="0"/>
    <n v="27"/>
    <b v="1"/>
    <s v="theater/plays"/>
    <n v="141"/>
    <n v="67.959999999999994"/>
    <s v="theater"/>
    <s v="plays"/>
    <x v="989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990"/>
    <b v="0"/>
    <n v="21"/>
    <b v="1"/>
    <s v="theater/plays"/>
    <n v="114"/>
    <n v="27.14"/>
    <s v="theater"/>
    <s v="plays"/>
    <x v="990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991"/>
    <b v="0"/>
    <n v="104"/>
    <b v="1"/>
    <s v="theater/plays"/>
    <n v="154"/>
    <n v="110.87"/>
    <s v="theater"/>
    <s v="plays"/>
    <x v="991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992"/>
    <b v="0"/>
    <n v="19"/>
    <b v="1"/>
    <s v="theater/plays"/>
    <n v="102"/>
    <n v="106.84"/>
    <s v="theater"/>
    <s v="plays"/>
    <x v="992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993"/>
    <b v="0"/>
    <n v="97"/>
    <b v="1"/>
    <s v="theater/plays"/>
    <n v="102"/>
    <n v="105.52"/>
    <s v="theater"/>
    <s v="plays"/>
    <x v="993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994"/>
    <b v="0"/>
    <n v="27"/>
    <b v="1"/>
    <s v="theater/plays"/>
    <n v="103"/>
    <n v="132.96"/>
    <s v="theater"/>
    <s v="plays"/>
    <x v="994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995"/>
    <b v="0"/>
    <n v="24"/>
    <b v="1"/>
    <s v="theater/plays"/>
    <n v="156"/>
    <n v="51.92"/>
    <s v="theater"/>
    <s v="plays"/>
    <x v="995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996"/>
    <b v="0"/>
    <n v="13"/>
    <b v="1"/>
    <s v="theater/plays"/>
    <n v="101"/>
    <n v="310"/>
    <s v="theater"/>
    <s v="plays"/>
    <x v="996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997"/>
    <b v="0"/>
    <n v="46"/>
    <b v="1"/>
    <s v="theater/plays"/>
    <n v="239"/>
    <n v="26.02"/>
    <s v="theater"/>
    <s v="plays"/>
    <x v="997"/>
    <d v="2015-02-27T17:11:15"/>
  </r>
  <r>
    <n v="3719"/>
    <s v="Corium"/>
    <s v="A new piece of physical theatre about love, regret and longing."/>
    <n v="200"/>
    <n v="420"/>
    <x v="0"/>
    <s v="GB"/>
    <s v="GBP"/>
    <n v="1434994266"/>
    <x v="998"/>
    <b v="0"/>
    <n v="4"/>
    <b v="1"/>
    <s v="theater/plays"/>
    <n v="210"/>
    <n v="105"/>
    <s v="theater"/>
    <s v="plays"/>
    <x v="998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x v="999"/>
    <b v="0"/>
    <n v="40"/>
    <b v="1"/>
    <s v="theater/plays"/>
    <n v="105"/>
    <n v="86.23"/>
    <s v="theater"/>
    <s v="plays"/>
    <x v="999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1000"/>
    <b v="0"/>
    <n v="44"/>
    <b v="1"/>
    <s v="theater/plays"/>
    <n v="101"/>
    <n v="114.55"/>
    <s v="theater"/>
    <s v="plays"/>
    <x v="1000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1001"/>
    <b v="0"/>
    <n v="35"/>
    <b v="1"/>
    <s v="theater/plays"/>
    <n v="111"/>
    <n v="47.66"/>
    <s v="theater"/>
    <s v="plays"/>
    <x v="1001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x v="1002"/>
    <b v="0"/>
    <n v="63"/>
    <b v="1"/>
    <s v="theater/plays"/>
    <n v="102"/>
    <n v="72.89"/>
    <s v="theater"/>
    <s v="plays"/>
    <x v="1002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1003"/>
    <b v="0"/>
    <n v="89"/>
    <b v="1"/>
    <s v="theater/plays"/>
    <n v="103"/>
    <n v="49.55"/>
    <s v="theater"/>
    <s v="plays"/>
    <x v="1003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1004"/>
    <b v="0"/>
    <n v="15"/>
    <b v="1"/>
    <s v="theater/plays"/>
    <n v="127"/>
    <n v="25.4"/>
    <s v="theater"/>
    <s v="plays"/>
    <x v="1004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1005"/>
    <b v="0"/>
    <n v="46"/>
    <b v="1"/>
    <s v="theater/plays"/>
    <n v="339"/>
    <n v="62.59"/>
    <s v="theater"/>
    <s v="plays"/>
    <x v="1005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1006"/>
    <b v="0"/>
    <n v="33"/>
    <b v="1"/>
    <s v="theater/plays"/>
    <n v="101"/>
    <n v="61.06"/>
    <s v="theater"/>
    <s v="plays"/>
    <x v="1006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1007"/>
    <b v="0"/>
    <n v="31"/>
    <b v="0"/>
    <s v="theater/plays"/>
    <n v="9"/>
    <n v="60.06"/>
    <s v="theater"/>
    <s v="plays"/>
    <x v="1007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1008"/>
    <b v="0"/>
    <n v="5"/>
    <b v="0"/>
    <s v="theater/plays"/>
    <n v="7"/>
    <n v="72.400000000000006"/>
    <s v="theater"/>
    <s v="plays"/>
    <x v="1008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1009"/>
    <b v="0"/>
    <n v="1"/>
    <b v="0"/>
    <s v="theater/plays"/>
    <n v="10"/>
    <n v="100"/>
    <s v="theater"/>
    <s v="plays"/>
    <x v="1009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1010"/>
    <b v="0"/>
    <n v="12"/>
    <b v="0"/>
    <s v="theater/plays"/>
    <n v="11"/>
    <n v="51.67"/>
    <s v="theater"/>
    <s v="plays"/>
    <x v="1010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1011"/>
    <b v="0"/>
    <n v="4"/>
    <b v="0"/>
    <s v="theater/plays"/>
    <n v="15"/>
    <n v="32.75"/>
    <s v="theater"/>
    <s v="plays"/>
    <x v="1011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1012"/>
    <b v="0"/>
    <n v="0"/>
    <b v="0"/>
    <s v="theater/plays"/>
    <n v="0"/>
    <n v="0"/>
    <s v="theater"/>
    <s v="plays"/>
    <x v="1012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1013"/>
    <b v="0"/>
    <n v="7"/>
    <b v="0"/>
    <s v="theater/plays"/>
    <n v="28"/>
    <n v="61"/>
    <s v="theater"/>
    <s v="plays"/>
    <x v="1013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1014"/>
    <b v="0"/>
    <n v="2"/>
    <b v="0"/>
    <s v="theater/plays"/>
    <n v="13"/>
    <n v="10"/>
    <s v="theater"/>
    <s v="plays"/>
    <x v="1014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1015"/>
    <b v="0"/>
    <n v="1"/>
    <b v="0"/>
    <s v="theater/plays"/>
    <n v="1"/>
    <n v="10"/>
    <s v="theater"/>
    <s v="plays"/>
    <x v="1015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1016"/>
    <b v="0"/>
    <n v="4"/>
    <b v="0"/>
    <s v="theater/plays"/>
    <n v="21"/>
    <n v="37.5"/>
    <s v="theater"/>
    <s v="plays"/>
    <x v="1016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1017"/>
    <b v="0"/>
    <n v="6"/>
    <b v="0"/>
    <s v="theater/plays"/>
    <n v="18"/>
    <n v="45"/>
    <s v="theater"/>
    <s v="plays"/>
    <x v="1017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1018"/>
    <b v="0"/>
    <n v="8"/>
    <b v="0"/>
    <s v="theater/plays"/>
    <n v="20"/>
    <n v="100.63"/>
    <s v="theater"/>
    <s v="plays"/>
    <x v="1018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1019"/>
    <b v="0"/>
    <n v="14"/>
    <b v="0"/>
    <s v="theater/plays"/>
    <n v="18"/>
    <n v="25.57"/>
    <s v="theater"/>
    <s v="plays"/>
    <x v="1019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1020"/>
    <b v="0"/>
    <n v="0"/>
    <b v="0"/>
    <s v="theater/plays"/>
    <n v="0"/>
    <n v="0"/>
    <s v="theater"/>
    <s v="plays"/>
    <x v="1020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1021"/>
    <b v="0"/>
    <n v="4"/>
    <b v="0"/>
    <s v="theater/plays"/>
    <n v="2"/>
    <n v="25"/>
    <s v="theater"/>
    <s v="plays"/>
    <x v="1021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1022"/>
    <b v="0"/>
    <n v="0"/>
    <b v="0"/>
    <s v="theater/plays"/>
    <n v="0"/>
    <n v="0"/>
    <s v="theater"/>
    <s v="plays"/>
    <x v="1022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1023"/>
    <b v="0"/>
    <n v="0"/>
    <b v="0"/>
    <s v="theater/plays"/>
    <n v="0"/>
    <n v="0"/>
    <s v="theater"/>
    <s v="plays"/>
    <x v="1023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1024"/>
    <b v="0"/>
    <n v="1"/>
    <b v="0"/>
    <s v="theater/plays"/>
    <n v="10"/>
    <n v="10"/>
    <s v="theater"/>
    <s v="plays"/>
    <x v="1024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x v="1025"/>
    <b v="0"/>
    <n v="1"/>
    <b v="0"/>
    <s v="theater/plays"/>
    <n v="2"/>
    <n v="202"/>
    <s v="theater"/>
    <s v="plays"/>
    <x v="1025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x v="1026"/>
    <b v="0"/>
    <n v="1"/>
    <b v="0"/>
    <s v="theater/plays"/>
    <n v="1"/>
    <n v="25"/>
    <s v="theater"/>
    <s v="plays"/>
    <x v="1026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1027"/>
    <b v="0"/>
    <n v="52"/>
    <b v="1"/>
    <s v="theater/musical"/>
    <n v="104"/>
    <n v="99.54"/>
    <s v="theater"/>
    <s v="musical"/>
    <x v="1027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1028"/>
    <b v="0"/>
    <n v="7"/>
    <b v="1"/>
    <s v="theater/musical"/>
    <n v="105"/>
    <n v="75"/>
    <s v="theater"/>
    <s v="musical"/>
    <x v="1028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1029"/>
    <b v="0"/>
    <n v="28"/>
    <b v="1"/>
    <s v="theater/musical"/>
    <n v="100"/>
    <n v="215.25"/>
    <s v="theater"/>
    <s v="musical"/>
    <x v="1029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1030"/>
    <b v="0"/>
    <n v="11"/>
    <b v="1"/>
    <s v="theater/musical"/>
    <n v="133"/>
    <n v="120.55"/>
    <s v="theater"/>
    <s v="musical"/>
    <x v="1030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1031"/>
    <b v="0"/>
    <n v="15"/>
    <b v="1"/>
    <s v="theater/musical"/>
    <n v="113"/>
    <n v="37.67"/>
    <s v="theater"/>
    <s v="musical"/>
    <x v="1031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1032"/>
    <b v="0"/>
    <n v="30"/>
    <b v="1"/>
    <s v="theater/musical"/>
    <n v="103"/>
    <n v="172.23"/>
    <s v="theater"/>
    <s v="musical"/>
    <x v="1032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1033"/>
    <b v="0"/>
    <n v="27"/>
    <b v="1"/>
    <s v="theater/musical"/>
    <n v="120"/>
    <n v="111.11"/>
    <s v="theater"/>
    <s v="musical"/>
    <x v="1033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1034"/>
    <b v="0"/>
    <n v="28"/>
    <b v="1"/>
    <s v="theater/musical"/>
    <n v="130"/>
    <n v="25.46"/>
    <s v="theater"/>
    <s v="musical"/>
    <x v="1034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1035"/>
    <b v="0"/>
    <n v="17"/>
    <b v="1"/>
    <s v="theater/musical"/>
    <n v="101"/>
    <n v="267.64999999999998"/>
    <s v="theater"/>
    <s v="musical"/>
    <x v="1035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1036"/>
    <b v="0"/>
    <n v="50"/>
    <b v="1"/>
    <s v="theater/musical"/>
    <n v="109"/>
    <n v="75.959999999999994"/>
    <s v="theater"/>
    <s v="musical"/>
    <x v="1036"/>
    <d v="2014-12-01T20:25:15"/>
  </r>
  <r>
    <n v="3758"/>
    <s v="Luigi's Ladies"/>
    <s v="LUIGI'S LADIES: an original one-woman musical comedy"/>
    <n v="1500"/>
    <n v="1535"/>
    <x v="0"/>
    <s v="US"/>
    <s v="USD"/>
    <n v="1400475600"/>
    <x v="1037"/>
    <b v="0"/>
    <n v="26"/>
    <b v="1"/>
    <s v="theater/musical"/>
    <n v="102"/>
    <n v="59.04"/>
    <s v="theater"/>
    <s v="musical"/>
    <x v="1037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x v="1038"/>
    <b v="0"/>
    <n v="88"/>
    <b v="1"/>
    <s v="theater/musical"/>
    <n v="110"/>
    <n v="50.11"/>
    <s v="theater"/>
    <s v="musical"/>
    <x v="1038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1039"/>
    <b v="0"/>
    <n v="91"/>
    <b v="1"/>
    <s v="theater/musical"/>
    <n v="101"/>
    <n v="55.5"/>
    <s v="theater"/>
    <s v="musical"/>
    <x v="1039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1040"/>
    <b v="0"/>
    <n v="3"/>
    <b v="1"/>
    <s v="theater/musical"/>
    <n v="100"/>
    <n v="166.67"/>
    <s v="theater"/>
    <s v="musical"/>
    <x v="1040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1041"/>
    <b v="0"/>
    <n v="28"/>
    <b v="1"/>
    <s v="theater/musical"/>
    <n v="106"/>
    <n v="47.43"/>
    <s v="theater"/>
    <s v="musical"/>
    <x v="1041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1042"/>
    <b v="0"/>
    <n v="77"/>
    <b v="1"/>
    <s v="theater/musical"/>
    <n v="100"/>
    <n v="64.94"/>
    <s v="theater"/>
    <s v="musical"/>
    <x v="1042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1043"/>
    <b v="0"/>
    <n v="27"/>
    <b v="1"/>
    <s v="theater/musical"/>
    <n v="100"/>
    <n v="55.56"/>
    <s v="theater"/>
    <s v="musical"/>
    <x v="1043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1044"/>
    <b v="0"/>
    <n v="107"/>
    <b v="1"/>
    <s v="theater/musical"/>
    <n v="113"/>
    <n v="74.22"/>
    <s v="theater"/>
    <s v="musical"/>
    <x v="1044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1045"/>
    <b v="0"/>
    <n v="96"/>
    <b v="1"/>
    <s v="theater/musical"/>
    <n v="103"/>
    <n v="106.93"/>
    <s v="theater"/>
    <s v="musical"/>
    <x v="1045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1046"/>
    <b v="0"/>
    <n v="56"/>
    <b v="1"/>
    <s v="theater/musical"/>
    <n v="117"/>
    <n v="41.7"/>
    <s v="theater"/>
    <s v="musical"/>
    <x v="1046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1047"/>
    <b v="0"/>
    <n v="58"/>
    <b v="1"/>
    <s v="theater/musical"/>
    <n v="108"/>
    <n v="74.239999999999995"/>
    <s v="theater"/>
    <s v="musical"/>
    <x v="1047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1048"/>
    <b v="0"/>
    <n v="15"/>
    <b v="1"/>
    <s v="theater/musical"/>
    <n v="100"/>
    <n v="73.33"/>
    <s v="theater"/>
    <s v="musical"/>
    <x v="1048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1049"/>
    <b v="0"/>
    <n v="20"/>
    <b v="1"/>
    <s v="theater/musical"/>
    <n v="100"/>
    <n v="100"/>
    <s v="theater"/>
    <s v="musical"/>
    <x v="1049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x v="1050"/>
    <b v="0"/>
    <n v="38"/>
    <b v="1"/>
    <s v="theater/musical"/>
    <n v="146"/>
    <n v="38.42"/>
    <s v="theater"/>
    <s v="musical"/>
    <x v="1050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1051"/>
    <b v="0"/>
    <n v="33"/>
    <b v="1"/>
    <s v="theater/musical"/>
    <n v="110"/>
    <n v="166.97"/>
    <s v="theater"/>
    <s v="musical"/>
    <x v="1051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x v="1052"/>
    <b v="0"/>
    <n v="57"/>
    <b v="1"/>
    <s v="theater/musical"/>
    <n v="108"/>
    <n v="94.91"/>
    <s v="theater"/>
    <s v="musical"/>
    <x v="1052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1053"/>
    <b v="0"/>
    <n v="25"/>
    <b v="1"/>
    <s v="theater/musical"/>
    <n v="100"/>
    <n v="100"/>
    <s v="theater"/>
    <s v="musical"/>
    <x v="1053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1054"/>
    <b v="0"/>
    <n v="14"/>
    <b v="1"/>
    <s v="theater/musical"/>
    <n v="100"/>
    <n v="143.21"/>
    <s v="theater"/>
    <s v="musical"/>
    <x v="1054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1055"/>
    <b v="0"/>
    <n v="94"/>
    <b v="1"/>
    <s v="theater/musical"/>
    <n v="107"/>
    <n v="90.82"/>
    <s v="theater"/>
    <s v="musical"/>
    <x v="1055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1056"/>
    <b v="0"/>
    <n v="59"/>
    <b v="1"/>
    <s v="theater/musical"/>
    <n v="143"/>
    <n v="48.54"/>
    <s v="theater"/>
    <s v="musical"/>
    <x v="1056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x v="1057"/>
    <b v="0"/>
    <n v="36"/>
    <b v="1"/>
    <s v="theater/musical"/>
    <n v="105"/>
    <n v="70.03"/>
    <s v="theater"/>
    <s v="musical"/>
    <x v="1057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1058"/>
    <b v="0"/>
    <n v="115"/>
    <b v="1"/>
    <s v="theater/musical"/>
    <n v="104"/>
    <n v="135.63"/>
    <s v="theater"/>
    <s v="musical"/>
    <x v="1058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1059"/>
    <b v="0"/>
    <n v="30"/>
    <b v="1"/>
    <s v="theater/musical"/>
    <n v="120"/>
    <n v="100"/>
    <s v="theater"/>
    <s v="musical"/>
    <x v="1059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1060"/>
    <b v="0"/>
    <n v="52"/>
    <b v="1"/>
    <s v="theater/musical"/>
    <n v="110"/>
    <n v="94.9"/>
    <s v="theater"/>
    <s v="musical"/>
    <x v="1060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1061"/>
    <b v="0"/>
    <n v="27"/>
    <b v="1"/>
    <s v="theater/musical"/>
    <n v="102"/>
    <n v="75.37"/>
    <s v="theater"/>
    <s v="musical"/>
    <x v="1061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1062"/>
    <b v="0"/>
    <n v="24"/>
    <b v="1"/>
    <s v="theater/musical"/>
    <n v="129"/>
    <n v="64.459999999999994"/>
    <s v="theater"/>
    <s v="musical"/>
    <x v="1062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1063"/>
    <b v="0"/>
    <n v="10"/>
    <b v="1"/>
    <s v="theater/musical"/>
    <n v="115"/>
    <n v="115"/>
    <s v="theater"/>
    <s v="musical"/>
    <x v="1063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1064"/>
    <b v="0"/>
    <n v="30"/>
    <b v="1"/>
    <s v="theater/musical"/>
    <n v="151"/>
    <n v="100.5"/>
    <s v="theater"/>
    <s v="musical"/>
    <x v="1064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1065"/>
    <b v="0"/>
    <n v="71"/>
    <b v="1"/>
    <s v="theater/musical"/>
    <n v="111"/>
    <n v="93.77"/>
    <s v="theater"/>
    <s v="musical"/>
    <x v="1065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1066"/>
    <b v="0"/>
    <n v="10"/>
    <b v="1"/>
    <s v="theater/musical"/>
    <n v="100"/>
    <n v="35.1"/>
    <s v="theater"/>
    <s v="musical"/>
    <x v="1066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1067"/>
    <b v="0"/>
    <n v="1"/>
    <b v="0"/>
    <s v="theater/musical"/>
    <n v="1"/>
    <n v="500"/>
    <s v="theater"/>
    <s v="musical"/>
    <x v="1067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1068"/>
    <b v="0"/>
    <n v="4"/>
    <b v="0"/>
    <s v="theater/musical"/>
    <n v="3"/>
    <n v="29"/>
    <s v="theater"/>
    <s v="musical"/>
    <x v="1068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1069"/>
    <b v="0"/>
    <n v="0"/>
    <b v="0"/>
    <s v="theater/musical"/>
    <n v="0"/>
    <n v="0"/>
    <s v="theater"/>
    <s v="musical"/>
    <x v="1069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1070"/>
    <b v="0"/>
    <n v="0"/>
    <b v="0"/>
    <s v="theater/musical"/>
    <n v="0"/>
    <n v="0"/>
    <s v="theater"/>
    <s v="musical"/>
    <x v="1070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x v="1071"/>
    <b v="0"/>
    <n v="2"/>
    <b v="0"/>
    <s v="theater/musical"/>
    <n v="0"/>
    <n v="17.5"/>
    <s v="theater"/>
    <s v="musical"/>
    <x v="1071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1072"/>
    <b v="0"/>
    <n v="24"/>
    <b v="0"/>
    <s v="theater/musical"/>
    <n v="60"/>
    <n v="174"/>
    <s v="theater"/>
    <s v="musical"/>
    <x v="1072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1073"/>
    <b v="0"/>
    <n v="1"/>
    <b v="0"/>
    <s v="theater/musical"/>
    <n v="1"/>
    <n v="50"/>
    <s v="theater"/>
    <s v="musical"/>
    <x v="1073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1074"/>
    <b v="0"/>
    <n v="2"/>
    <b v="0"/>
    <s v="theater/musical"/>
    <n v="2"/>
    <n v="5"/>
    <s v="theater"/>
    <s v="musical"/>
    <x v="1074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1075"/>
    <b v="0"/>
    <n v="1"/>
    <b v="0"/>
    <s v="theater/musical"/>
    <n v="0"/>
    <n v="1"/>
    <s v="theater"/>
    <s v="musical"/>
    <x v="1075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1076"/>
    <b v="0"/>
    <n v="37"/>
    <b v="0"/>
    <s v="theater/musical"/>
    <n v="90"/>
    <n v="145.41"/>
    <s v="theater"/>
    <s v="musical"/>
    <x v="1076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1077"/>
    <b v="0"/>
    <n v="5"/>
    <b v="0"/>
    <s v="theater/musical"/>
    <n v="1"/>
    <n v="205"/>
    <s v="theater"/>
    <s v="musical"/>
    <x v="1077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1078"/>
    <b v="0"/>
    <n v="4"/>
    <b v="0"/>
    <s v="theater/musical"/>
    <n v="4"/>
    <n v="100.5"/>
    <s v="theater"/>
    <s v="musical"/>
    <x v="1078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1079"/>
    <b v="0"/>
    <n v="16"/>
    <b v="0"/>
    <s v="theater/musical"/>
    <n v="4"/>
    <n v="55.06"/>
    <s v="theater"/>
    <s v="musical"/>
    <x v="1079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1080"/>
    <b v="0"/>
    <n v="9"/>
    <b v="0"/>
    <s v="theater/musical"/>
    <n v="9"/>
    <n v="47.33"/>
    <s v="theater"/>
    <s v="musical"/>
    <x v="1080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1081"/>
    <b v="0"/>
    <n v="0"/>
    <b v="0"/>
    <s v="theater/musical"/>
    <n v="0"/>
    <n v="0"/>
    <s v="theater"/>
    <s v="musical"/>
    <x v="1081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1082"/>
    <b v="0"/>
    <n v="40"/>
    <b v="0"/>
    <s v="theater/musical"/>
    <n v="20"/>
    <n v="58.95"/>
    <s v="theater"/>
    <s v="musical"/>
    <x v="1082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1083"/>
    <b v="0"/>
    <n v="0"/>
    <b v="0"/>
    <s v="theater/musical"/>
    <n v="0"/>
    <n v="0"/>
    <s v="theater"/>
    <s v="musical"/>
    <x v="1083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1084"/>
    <b v="0"/>
    <n v="2"/>
    <b v="0"/>
    <s v="theater/musical"/>
    <n v="0"/>
    <n v="1.5"/>
    <s v="theater"/>
    <s v="musical"/>
    <x v="1084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1085"/>
    <b v="0"/>
    <n v="1"/>
    <b v="0"/>
    <s v="theater/musical"/>
    <n v="0"/>
    <n v="5"/>
    <s v="theater"/>
    <s v="musical"/>
    <x v="1085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1086"/>
    <b v="0"/>
    <n v="9"/>
    <b v="0"/>
    <s v="theater/musical"/>
    <n v="30"/>
    <n v="50.56"/>
    <s v="theater"/>
    <s v="musical"/>
    <x v="1086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1087"/>
    <b v="0"/>
    <n v="24"/>
    <b v="1"/>
    <s v="theater/plays"/>
    <n v="100"/>
    <n v="41.67"/>
    <s v="theater"/>
    <s v="plays"/>
    <x v="1087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1088"/>
    <b v="0"/>
    <n v="38"/>
    <b v="1"/>
    <s v="theater/plays"/>
    <n v="101"/>
    <n v="53.29"/>
    <s v="theater"/>
    <s v="plays"/>
    <x v="1088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1089"/>
    <b v="0"/>
    <n v="26"/>
    <b v="1"/>
    <s v="theater/plays"/>
    <n v="122"/>
    <n v="70.23"/>
    <s v="theater"/>
    <s v="plays"/>
    <x v="1089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1090"/>
    <b v="0"/>
    <n v="19"/>
    <b v="1"/>
    <s v="theater/plays"/>
    <n v="330"/>
    <n v="43.42"/>
    <s v="theater"/>
    <s v="plays"/>
    <x v="1090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1091"/>
    <b v="0"/>
    <n v="11"/>
    <b v="1"/>
    <s v="theater/plays"/>
    <n v="110"/>
    <n v="199.18"/>
    <s v="theater"/>
    <s v="plays"/>
    <x v="1091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1092"/>
    <b v="0"/>
    <n v="27"/>
    <b v="1"/>
    <s v="theater/plays"/>
    <n v="101"/>
    <n v="78.52"/>
    <s v="theater"/>
    <s v="plays"/>
    <x v="1092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1093"/>
    <b v="0"/>
    <n v="34"/>
    <b v="1"/>
    <s v="theater/plays"/>
    <n v="140"/>
    <n v="61.82"/>
    <s v="theater"/>
    <s v="plays"/>
    <x v="1093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1094"/>
    <b v="0"/>
    <n v="20"/>
    <b v="1"/>
    <s v="theater/plays"/>
    <n v="100"/>
    <n v="50"/>
    <s v="theater"/>
    <s v="plays"/>
    <x v="1094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1095"/>
    <b v="0"/>
    <n v="37"/>
    <b v="1"/>
    <s v="theater/plays"/>
    <n v="119"/>
    <n v="48.34"/>
    <s v="theater"/>
    <s v="plays"/>
    <x v="1095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1096"/>
    <b v="0"/>
    <n v="20"/>
    <b v="1"/>
    <s v="theater/plays"/>
    <n v="107"/>
    <n v="107.25"/>
    <s v="theater"/>
    <s v="plays"/>
    <x v="1096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1097"/>
    <b v="0"/>
    <n v="10"/>
    <b v="1"/>
    <s v="theater/plays"/>
    <n v="228"/>
    <n v="57"/>
    <s v="theater"/>
    <s v="plays"/>
    <x v="1097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1098"/>
    <b v="0"/>
    <n v="26"/>
    <b v="1"/>
    <s v="theater/plays"/>
    <n v="106"/>
    <n v="40.92"/>
    <s v="theater"/>
    <s v="plays"/>
    <x v="1098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1099"/>
    <b v="0"/>
    <n v="20"/>
    <b v="1"/>
    <s v="theater/plays"/>
    <n v="143"/>
    <n v="21.5"/>
    <s v="theater"/>
    <s v="plays"/>
    <x v="1099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1100"/>
    <b v="0"/>
    <n v="46"/>
    <b v="1"/>
    <s v="theater/plays"/>
    <n v="105"/>
    <n v="79.540000000000006"/>
    <s v="theater"/>
    <s v="plays"/>
    <x v="1100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1101"/>
    <b v="0"/>
    <n v="76"/>
    <b v="1"/>
    <s v="theater/plays"/>
    <n v="110"/>
    <n v="72.38"/>
    <s v="theater"/>
    <s v="plays"/>
    <x v="1101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1102"/>
    <b v="0"/>
    <n v="41"/>
    <b v="1"/>
    <s v="theater/plays"/>
    <n v="106"/>
    <n v="64.63"/>
    <s v="theater"/>
    <s v="plays"/>
    <x v="1102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1103"/>
    <b v="0"/>
    <n v="7"/>
    <b v="1"/>
    <s v="theater/plays"/>
    <n v="108"/>
    <n v="38.57"/>
    <s v="theater"/>
    <s v="plays"/>
    <x v="1103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1104"/>
    <b v="0"/>
    <n v="49"/>
    <b v="1"/>
    <s v="theater/plays"/>
    <n v="105"/>
    <n v="107.57"/>
    <s v="theater"/>
    <s v="plays"/>
    <x v="1104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1105"/>
    <b v="0"/>
    <n v="26"/>
    <b v="1"/>
    <s v="theater/plays"/>
    <n v="119"/>
    <n v="27.5"/>
    <s v="theater"/>
    <s v="plays"/>
    <x v="1105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1106"/>
    <b v="0"/>
    <n v="65"/>
    <b v="1"/>
    <s v="theater/plays"/>
    <n v="153"/>
    <n v="70.459999999999994"/>
    <s v="theater"/>
    <s v="plays"/>
    <x v="1106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1107"/>
    <b v="0"/>
    <n v="28"/>
    <b v="1"/>
    <s v="theater/plays"/>
    <n v="100"/>
    <n v="178.57"/>
    <s v="theater"/>
    <s v="plays"/>
    <x v="1107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1108"/>
    <b v="0"/>
    <n v="8"/>
    <b v="1"/>
    <s v="theater/plays"/>
    <n v="100"/>
    <n v="62.63"/>
    <s v="theater"/>
    <s v="plays"/>
    <x v="1108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1109"/>
    <b v="0"/>
    <n v="3"/>
    <b v="1"/>
    <s v="theater/plays"/>
    <n v="225"/>
    <n v="75"/>
    <s v="theater"/>
    <s v="plays"/>
    <x v="1109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1110"/>
    <b v="0"/>
    <n v="9"/>
    <b v="1"/>
    <s v="theater/plays"/>
    <n v="106"/>
    <n v="58.9"/>
    <s v="theater"/>
    <s v="plays"/>
    <x v="1110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1111"/>
    <b v="0"/>
    <n v="9"/>
    <b v="1"/>
    <s v="theater/plays"/>
    <n v="105"/>
    <n v="139.56"/>
    <s v="theater"/>
    <s v="plays"/>
    <x v="1111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1112"/>
    <b v="0"/>
    <n v="20"/>
    <b v="1"/>
    <s v="theater/plays"/>
    <n v="117"/>
    <n v="70"/>
    <s v="theater"/>
    <s v="plays"/>
    <x v="1112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1113"/>
    <b v="0"/>
    <n v="57"/>
    <b v="1"/>
    <s v="theater/plays"/>
    <n v="109"/>
    <n v="57.39"/>
    <s v="theater"/>
    <s v="plays"/>
    <x v="1113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1114"/>
    <b v="0"/>
    <n v="8"/>
    <b v="1"/>
    <s v="theater/plays"/>
    <n v="160"/>
    <n v="40"/>
    <s v="theater"/>
    <s v="plays"/>
    <x v="1114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1115"/>
    <b v="0"/>
    <n v="14"/>
    <b v="1"/>
    <s v="theater/plays"/>
    <n v="113"/>
    <n v="64.290000000000006"/>
    <s v="theater"/>
    <s v="plays"/>
    <x v="1115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1116"/>
    <b v="0"/>
    <n v="17"/>
    <b v="1"/>
    <s v="theater/plays"/>
    <n v="102"/>
    <n v="120.12"/>
    <s v="theater"/>
    <s v="plays"/>
    <x v="1116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1117"/>
    <b v="0"/>
    <n v="100"/>
    <b v="1"/>
    <s v="theater/plays"/>
    <n v="101"/>
    <n v="1008.24"/>
    <s v="theater"/>
    <s v="plays"/>
    <x v="1117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1118"/>
    <b v="0"/>
    <n v="32"/>
    <b v="1"/>
    <s v="theater/plays"/>
    <n v="101"/>
    <n v="63.28"/>
    <s v="theater"/>
    <s v="plays"/>
    <x v="1118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1119"/>
    <b v="0"/>
    <n v="3"/>
    <b v="1"/>
    <s v="theater/plays"/>
    <n v="6500"/>
    <n v="21.67"/>
    <s v="theater"/>
    <s v="plays"/>
    <x v="1119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1120"/>
    <b v="1"/>
    <n v="34"/>
    <b v="0"/>
    <s v="theater/plays"/>
    <n v="9"/>
    <n v="25.65"/>
    <s v="theater"/>
    <s v="plays"/>
    <x v="1120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1121"/>
    <b v="1"/>
    <n v="23"/>
    <b v="0"/>
    <s v="theater/plays"/>
    <n v="22"/>
    <n v="47.7"/>
    <s v="theater"/>
    <s v="plays"/>
    <x v="1121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1122"/>
    <b v="1"/>
    <n v="19"/>
    <b v="0"/>
    <s v="theater/plays"/>
    <n v="21"/>
    <n v="56.05"/>
    <s v="theater"/>
    <s v="plays"/>
    <x v="1122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1123"/>
    <b v="1"/>
    <n v="50"/>
    <b v="0"/>
    <s v="theater/plays"/>
    <n v="41"/>
    <n v="81.319999999999993"/>
    <s v="theater"/>
    <s v="plays"/>
    <x v="1123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1124"/>
    <b v="1"/>
    <n v="12"/>
    <b v="0"/>
    <s v="theater/plays"/>
    <n v="2"/>
    <n v="70.17"/>
    <s v="theater"/>
    <s v="plays"/>
    <x v="1124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1125"/>
    <b v="1"/>
    <n v="8"/>
    <b v="0"/>
    <s v="theater/plays"/>
    <n v="3"/>
    <n v="23.63"/>
    <s v="theater"/>
    <s v="plays"/>
    <x v="1125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1126"/>
    <b v="1"/>
    <n v="9"/>
    <b v="0"/>
    <s v="theater/plays"/>
    <n v="16"/>
    <n v="188.56"/>
    <s v="theater"/>
    <s v="plays"/>
    <x v="1126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1127"/>
    <b v="1"/>
    <n v="43"/>
    <b v="0"/>
    <s v="theater/plays"/>
    <n v="16"/>
    <n v="49.51"/>
    <s v="theater"/>
    <s v="plays"/>
    <x v="1127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1128"/>
    <b v="1"/>
    <n v="28"/>
    <b v="0"/>
    <s v="theater/plays"/>
    <n v="7"/>
    <n v="75.459999999999994"/>
    <s v="theater"/>
    <s v="plays"/>
    <x v="1128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1129"/>
    <b v="1"/>
    <n v="4"/>
    <b v="0"/>
    <s v="theater/plays"/>
    <n v="4"/>
    <n v="9.5"/>
    <s v="theater"/>
    <s v="plays"/>
    <x v="1129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1130"/>
    <b v="1"/>
    <n v="24"/>
    <b v="0"/>
    <s v="theater/plays"/>
    <n v="34"/>
    <n v="35.5"/>
    <s v="theater"/>
    <s v="plays"/>
    <x v="1130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1131"/>
    <b v="0"/>
    <n v="2"/>
    <b v="0"/>
    <s v="theater/plays"/>
    <n v="0"/>
    <n v="10"/>
    <s v="theater"/>
    <s v="plays"/>
    <x v="1131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1132"/>
    <b v="0"/>
    <n v="2"/>
    <b v="0"/>
    <s v="theater/plays"/>
    <n v="0"/>
    <n v="13"/>
    <s v="theater"/>
    <s v="plays"/>
    <x v="1132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x v="1133"/>
    <b v="0"/>
    <n v="20"/>
    <b v="0"/>
    <s v="theater/plays"/>
    <n v="16"/>
    <n v="89.4"/>
    <s v="theater"/>
    <s v="plays"/>
    <x v="1133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1134"/>
    <b v="0"/>
    <n v="1"/>
    <b v="0"/>
    <s v="theater/plays"/>
    <n v="3"/>
    <n v="25"/>
    <s v="theater"/>
    <s v="plays"/>
    <x v="1134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1135"/>
    <b v="0"/>
    <n v="1"/>
    <b v="0"/>
    <s v="theater/plays"/>
    <n v="0"/>
    <n v="1"/>
    <s v="theater"/>
    <s v="plays"/>
    <x v="1135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1136"/>
    <b v="0"/>
    <n v="4"/>
    <b v="0"/>
    <s v="theater/plays"/>
    <n v="5"/>
    <n v="65"/>
    <s v="theater"/>
    <s v="plays"/>
    <x v="1136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1137"/>
    <b v="0"/>
    <n v="1"/>
    <b v="0"/>
    <s v="theater/plays"/>
    <n v="2"/>
    <n v="10"/>
    <s v="theater"/>
    <s v="plays"/>
    <x v="1137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1138"/>
    <b v="0"/>
    <n v="1"/>
    <b v="0"/>
    <s v="theater/plays"/>
    <n v="0"/>
    <n v="1"/>
    <s v="theater"/>
    <s v="plays"/>
    <x v="1138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1139"/>
    <b v="0"/>
    <n v="13"/>
    <b v="0"/>
    <s v="theater/plays"/>
    <n v="18"/>
    <n v="81.540000000000006"/>
    <s v="theater"/>
    <s v="plays"/>
    <x v="1139"/>
    <d v="2014-08-12T15:51:50"/>
  </r>
  <r>
    <n v="3861"/>
    <s v="READY OR NOT HERE I COME"/>
    <s v="THE COMING OF THE LORD!"/>
    <n v="2000"/>
    <n v="100"/>
    <x v="2"/>
    <s v="US"/>
    <s v="USD"/>
    <n v="1415828820"/>
    <x v="1140"/>
    <b v="0"/>
    <n v="1"/>
    <b v="0"/>
    <s v="theater/plays"/>
    <n v="5"/>
    <n v="100"/>
    <s v="theater"/>
    <s v="plays"/>
    <x v="1140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x v="1141"/>
    <b v="0"/>
    <n v="1"/>
    <b v="0"/>
    <s v="theater/plays"/>
    <n v="0"/>
    <n v="1"/>
    <s v="theater"/>
    <s v="plays"/>
    <x v="1141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1142"/>
    <b v="0"/>
    <n v="0"/>
    <b v="0"/>
    <s v="theater/plays"/>
    <n v="0"/>
    <n v="0"/>
    <s v="theater"/>
    <s v="plays"/>
    <x v="1142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1143"/>
    <b v="0"/>
    <n v="3"/>
    <b v="0"/>
    <s v="theater/plays"/>
    <n v="1"/>
    <n v="20"/>
    <s v="theater"/>
    <s v="plays"/>
    <x v="1143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1144"/>
    <b v="0"/>
    <n v="14"/>
    <b v="0"/>
    <s v="theater/plays"/>
    <n v="27"/>
    <n v="46.43"/>
    <s v="theater"/>
    <s v="plays"/>
    <x v="1144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1145"/>
    <b v="0"/>
    <n v="2"/>
    <b v="0"/>
    <s v="theater/plays"/>
    <n v="1"/>
    <n v="5.5"/>
    <s v="theater"/>
    <s v="plays"/>
    <x v="1145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1146"/>
    <b v="0"/>
    <n v="5"/>
    <b v="0"/>
    <s v="theater/plays"/>
    <n v="13"/>
    <n v="50.2"/>
    <s v="theater"/>
    <s v="plays"/>
    <x v="1146"/>
    <d v="2016-06-18T19:32:19"/>
  </r>
  <r>
    <n v="3868"/>
    <s v="1000 words (Canceled)"/>
    <s v="New collection of music by Scott Evan Davis!"/>
    <n v="5000"/>
    <n v="10"/>
    <x v="3"/>
    <s v="GB"/>
    <s v="GBP"/>
    <n v="1410191405"/>
    <x v="1147"/>
    <b v="0"/>
    <n v="1"/>
    <b v="0"/>
    <s v="theater/musical"/>
    <n v="0"/>
    <n v="10"/>
    <s v="theater"/>
    <s v="musical"/>
    <x v="1147"/>
    <d v="2014-09-08T15:50:05"/>
  </r>
  <r>
    <n v="3869"/>
    <s v="The Masturbation Musical (Canceled)"/>
    <s v="A Musical about 3 women who pursue their Pleasure and end up finding themselves."/>
    <n v="13111"/>
    <n v="452"/>
    <x v="3"/>
    <s v="US"/>
    <s v="USD"/>
    <n v="1426302660"/>
    <x v="1148"/>
    <b v="0"/>
    <n v="15"/>
    <b v="0"/>
    <s v="theater/musical"/>
    <n v="3"/>
    <n v="30.13"/>
    <s v="theater"/>
    <s v="musical"/>
    <x v="1148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3"/>
    <s v="US"/>
    <s v="USD"/>
    <n v="1404360478"/>
    <x v="1149"/>
    <b v="0"/>
    <n v="10"/>
    <b v="0"/>
    <s v="theater/musical"/>
    <n v="15"/>
    <n v="150"/>
    <s v="theater"/>
    <s v="musical"/>
    <x v="1149"/>
    <d v="2014-07-03T04:07:58"/>
  </r>
  <r>
    <n v="3871"/>
    <s v="Pocket Monsters: A Musical Parody (Canceled)"/>
    <s v="Our musical is finally ready to come to life, and we're raising funds to help make that happen!"/>
    <n v="1500"/>
    <n v="40"/>
    <x v="3"/>
    <s v="US"/>
    <s v="USD"/>
    <n v="1490809450"/>
    <x v="1150"/>
    <b v="0"/>
    <n v="3"/>
    <b v="0"/>
    <s v="theater/musical"/>
    <n v="3"/>
    <n v="13.33"/>
    <s v="theater"/>
    <s v="musical"/>
    <x v="1150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3"/>
    <s v="US"/>
    <s v="USD"/>
    <n v="1439522996"/>
    <x v="1151"/>
    <b v="0"/>
    <n v="0"/>
    <b v="0"/>
    <s v="theater/musical"/>
    <n v="0"/>
    <n v="0"/>
    <s v="theater"/>
    <s v="musical"/>
    <x v="1151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3"/>
    <s v="US"/>
    <s v="USD"/>
    <n v="1444322535"/>
    <x v="1152"/>
    <b v="0"/>
    <n v="0"/>
    <b v="0"/>
    <s v="theater/musical"/>
    <n v="0"/>
    <n v="0"/>
    <s v="theater"/>
    <s v="musical"/>
    <x v="1152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3"/>
    <s v="NZ"/>
    <s v="NZD"/>
    <n v="1422061200"/>
    <x v="1153"/>
    <b v="0"/>
    <n v="0"/>
    <b v="0"/>
    <s v="theater/musical"/>
    <n v="0"/>
    <n v="0"/>
    <s v="theater"/>
    <s v="musical"/>
    <x v="1153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3"/>
    <s v="DK"/>
    <s v="DKK"/>
    <n v="1472896800"/>
    <x v="1154"/>
    <b v="0"/>
    <n v="0"/>
    <b v="0"/>
    <s v="theater/musical"/>
    <n v="0"/>
    <n v="0"/>
    <s v="theater"/>
    <s v="musical"/>
    <x v="1154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3"/>
    <s v="GB"/>
    <s v="GBP"/>
    <n v="1454425128"/>
    <x v="1155"/>
    <b v="0"/>
    <n v="46"/>
    <b v="0"/>
    <s v="theater/musical"/>
    <n v="53"/>
    <n v="44.76"/>
    <s v="theater"/>
    <s v="musical"/>
    <x v="1155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3"/>
    <s v="US"/>
    <s v="USD"/>
    <n v="1481213752"/>
    <x v="1156"/>
    <b v="0"/>
    <n v="14"/>
    <b v="0"/>
    <s v="theater/musical"/>
    <n v="5"/>
    <n v="88.64"/>
    <s v="theater"/>
    <s v="musical"/>
    <x v="1156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3"/>
    <s v="US"/>
    <s v="USD"/>
    <n v="1435636740"/>
    <x v="1157"/>
    <b v="0"/>
    <n v="1"/>
    <b v="0"/>
    <s v="theater/musical"/>
    <n v="0"/>
    <n v="10"/>
    <s v="theater"/>
    <s v="musical"/>
    <x v="1157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3"/>
    <s v="GB"/>
    <s v="GBP"/>
    <n v="1422218396"/>
    <x v="1158"/>
    <b v="0"/>
    <n v="0"/>
    <b v="0"/>
    <s v="theater/musical"/>
    <n v="0"/>
    <n v="0"/>
    <s v="theater"/>
    <s v="musical"/>
    <x v="1158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3"/>
    <s v="GB"/>
    <s v="GBP"/>
    <n v="1406761200"/>
    <x v="1159"/>
    <b v="0"/>
    <n v="17"/>
    <b v="0"/>
    <s v="theater/musical"/>
    <n v="13"/>
    <n v="57.65"/>
    <s v="theater"/>
    <s v="musical"/>
    <x v="1159"/>
    <d v="2014-07-30T23:00:00"/>
  </r>
  <r>
    <n v="3881"/>
    <s v="My Real Mother's Name is... (Canceled)"/>
    <s v="A musical journey coming to the Blue Venue at the 2017 Orlando Fringe Festival!"/>
    <n v="500"/>
    <n v="25"/>
    <x v="3"/>
    <s v="US"/>
    <s v="USD"/>
    <n v="1487550399"/>
    <x v="1160"/>
    <b v="0"/>
    <n v="1"/>
    <b v="0"/>
    <s v="theater/musical"/>
    <n v="5"/>
    <n v="25"/>
    <s v="theater"/>
    <s v="musical"/>
    <x v="1160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3"/>
    <s v="AU"/>
    <s v="AUD"/>
    <n v="1454281380"/>
    <x v="1161"/>
    <b v="0"/>
    <n v="0"/>
    <b v="0"/>
    <s v="theater/musical"/>
    <n v="0"/>
    <n v="0"/>
    <s v="theater"/>
    <s v="musical"/>
    <x v="1161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3"/>
    <s v="GB"/>
    <s v="GBP"/>
    <n v="1409668069"/>
    <x v="1162"/>
    <b v="0"/>
    <n v="0"/>
    <b v="0"/>
    <s v="theater/musical"/>
    <n v="0"/>
    <n v="0"/>
    <s v="theater"/>
    <s v="musical"/>
    <x v="1162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3"/>
    <s v="US"/>
    <s v="USD"/>
    <n v="1427479192"/>
    <x v="1163"/>
    <b v="0"/>
    <n v="0"/>
    <b v="0"/>
    <s v="theater/musical"/>
    <n v="0"/>
    <n v="0"/>
    <s v="theater"/>
    <s v="musical"/>
    <x v="1163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3"/>
    <s v="US"/>
    <s v="USD"/>
    <n v="1462834191"/>
    <x v="1164"/>
    <b v="0"/>
    <n v="0"/>
    <b v="0"/>
    <s v="theater/musical"/>
    <n v="0"/>
    <n v="0"/>
    <s v="theater"/>
    <s v="musical"/>
    <x v="1164"/>
    <d v="2016-05-09T22:49:51"/>
  </r>
  <r>
    <n v="3886"/>
    <s v="a (Canceled)"/>
    <n v="1"/>
    <n v="10000"/>
    <n v="0"/>
    <x v="3"/>
    <s v="AU"/>
    <s v="AUD"/>
    <n v="1418275702"/>
    <x v="1165"/>
    <b v="0"/>
    <n v="0"/>
    <b v="0"/>
    <s v="theater/musical"/>
    <n v="0"/>
    <n v="0"/>
    <s v="theater"/>
    <s v="musical"/>
    <x v="1165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3"/>
    <s v="US"/>
    <s v="USD"/>
    <n v="1430517600"/>
    <x v="1166"/>
    <b v="0"/>
    <n v="2"/>
    <b v="0"/>
    <s v="theater/musical"/>
    <n v="2"/>
    <n v="17.5"/>
    <s v="theater"/>
    <s v="musical"/>
    <x v="1166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1167"/>
    <b v="0"/>
    <n v="14"/>
    <b v="0"/>
    <s v="theater/plays"/>
    <n v="27"/>
    <n v="38.71"/>
    <s v="theater"/>
    <s v="plays"/>
    <x v="1167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1168"/>
    <b v="0"/>
    <n v="9"/>
    <b v="0"/>
    <s v="theater/plays"/>
    <n v="1"/>
    <n v="13.11"/>
    <s v="theater"/>
    <s v="plays"/>
    <x v="1168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1169"/>
    <b v="0"/>
    <n v="8"/>
    <b v="0"/>
    <s v="theater/plays"/>
    <n v="17"/>
    <n v="315.5"/>
    <s v="theater"/>
    <s v="plays"/>
    <x v="1169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x v="1170"/>
    <b v="0"/>
    <n v="7"/>
    <b v="0"/>
    <s v="theater/plays"/>
    <n v="33"/>
    <n v="37.14"/>
    <s v="theater"/>
    <s v="plays"/>
    <x v="1170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1171"/>
    <b v="0"/>
    <n v="0"/>
    <b v="0"/>
    <s v="theater/plays"/>
    <n v="0"/>
    <n v="0"/>
    <s v="theater"/>
    <s v="plays"/>
    <x v="1171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1172"/>
    <b v="0"/>
    <n v="84"/>
    <b v="0"/>
    <s v="theater/plays"/>
    <n v="22"/>
    <n v="128.27000000000001"/>
    <s v="theater"/>
    <s v="plays"/>
    <x v="1172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1173"/>
    <b v="0"/>
    <n v="11"/>
    <b v="0"/>
    <s v="theater/plays"/>
    <n v="3"/>
    <n v="47.27"/>
    <s v="theater"/>
    <s v="plays"/>
    <x v="1173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1174"/>
    <b v="0"/>
    <n v="1"/>
    <b v="0"/>
    <s v="theater/plays"/>
    <n v="5"/>
    <n v="50"/>
    <s v="theater"/>
    <s v="plays"/>
    <x v="1174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1175"/>
    <b v="0"/>
    <n v="4"/>
    <b v="0"/>
    <s v="theater/plays"/>
    <n v="11"/>
    <n v="42.5"/>
    <s v="theater"/>
    <s v="plays"/>
    <x v="1175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1176"/>
    <b v="0"/>
    <n v="10"/>
    <b v="0"/>
    <s v="theater/plays"/>
    <n v="18"/>
    <n v="44"/>
    <s v="theater"/>
    <s v="plays"/>
    <x v="1176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1177"/>
    <b v="0"/>
    <n v="16"/>
    <b v="0"/>
    <s v="theater/plays"/>
    <n v="33"/>
    <n v="50.88"/>
    <s v="theater"/>
    <s v="plays"/>
    <x v="1177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1178"/>
    <b v="0"/>
    <n v="2"/>
    <b v="0"/>
    <s v="theater/plays"/>
    <n v="1"/>
    <n v="62.5"/>
    <s v="theater"/>
    <s v="plays"/>
    <x v="1178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1179"/>
    <b v="0"/>
    <n v="5"/>
    <b v="0"/>
    <s v="theater/plays"/>
    <n v="5"/>
    <n v="27"/>
    <s v="theater"/>
    <s v="plays"/>
    <x v="1179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1180"/>
    <b v="0"/>
    <n v="1"/>
    <b v="0"/>
    <s v="theater/plays"/>
    <n v="1"/>
    <n v="25"/>
    <s v="theater"/>
    <s v="plays"/>
    <x v="1180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1181"/>
    <b v="0"/>
    <n v="31"/>
    <b v="0"/>
    <s v="theater/plays"/>
    <n v="49"/>
    <n v="47.26"/>
    <s v="theater"/>
    <s v="plays"/>
    <x v="1181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1182"/>
    <b v="0"/>
    <n v="0"/>
    <b v="0"/>
    <s v="theater/plays"/>
    <n v="0"/>
    <n v="0"/>
    <s v="theater"/>
    <s v="plays"/>
    <x v="1182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x v="1183"/>
    <b v="0"/>
    <n v="2"/>
    <b v="0"/>
    <s v="theater/plays"/>
    <n v="0"/>
    <n v="1.5"/>
    <s v="theater"/>
    <s v="plays"/>
    <x v="1183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1184"/>
    <b v="0"/>
    <n v="7"/>
    <b v="0"/>
    <s v="theater/plays"/>
    <n v="12"/>
    <n v="24.71"/>
    <s v="theater"/>
    <s v="plays"/>
    <x v="1184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1185"/>
    <b v="0"/>
    <n v="16"/>
    <b v="0"/>
    <s v="theater/plays"/>
    <n v="67"/>
    <n v="63.13"/>
    <s v="theater"/>
    <s v="plays"/>
    <x v="1185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1186"/>
    <b v="0"/>
    <n v="4"/>
    <b v="0"/>
    <s v="theater/plays"/>
    <n v="15"/>
    <n v="38.25"/>
    <s v="theater"/>
    <s v="plays"/>
    <x v="1186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1187"/>
    <b v="0"/>
    <n v="4"/>
    <b v="0"/>
    <s v="theater/plays"/>
    <n v="9"/>
    <n v="16.25"/>
    <s v="theater"/>
    <s v="plays"/>
    <x v="1187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1188"/>
    <b v="0"/>
    <n v="4"/>
    <b v="0"/>
    <s v="theater/plays"/>
    <n v="0"/>
    <n v="33.75"/>
    <s v="theater"/>
    <s v="plays"/>
    <x v="1188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1189"/>
    <b v="0"/>
    <n v="3"/>
    <b v="0"/>
    <s v="theater/plays"/>
    <n v="3"/>
    <n v="61.67"/>
    <s v="theater"/>
    <s v="plays"/>
    <x v="1189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1190"/>
    <b v="0"/>
    <n v="36"/>
    <b v="0"/>
    <s v="theater/plays"/>
    <n v="37"/>
    <n v="83.14"/>
    <s v="theater"/>
    <s v="plays"/>
    <x v="1190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1191"/>
    <b v="0"/>
    <n v="1"/>
    <b v="0"/>
    <s v="theater/plays"/>
    <n v="0"/>
    <n v="1"/>
    <s v="theater"/>
    <s v="plays"/>
    <x v="1191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1192"/>
    <b v="0"/>
    <n v="7"/>
    <b v="0"/>
    <s v="theater/plays"/>
    <n v="10"/>
    <n v="142.86000000000001"/>
    <s v="theater"/>
    <s v="plays"/>
    <x v="1192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1193"/>
    <b v="0"/>
    <n v="27"/>
    <b v="0"/>
    <s v="theater/plays"/>
    <n v="36"/>
    <n v="33.67"/>
    <s v="theater"/>
    <s v="plays"/>
    <x v="1193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1194"/>
    <b v="0"/>
    <n v="1"/>
    <b v="0"/>
    <s v="theater/plays"/>
    <n v="0"/>
    <n v="5"/>
    <s v="theater"/>
    <s v="plays"/>
    <x v="1194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1195"/>
    <b v="0"/>
    <n v="0"/>
    <b v="0"/>
    <s v="theater/plays"/>
    <n v="0"/>
    <n v="0"/>
    <s v="theater"/>
    <s v="plays"/>
    <x v="1195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1196"/>
    <b v="0"/>
    <n v="1"/>
    <b v="0"/>
    <s v="theater/plays"/>
    <n v="0"/>
    <n v="10"/>
    <s v="theater"/>
    <s v="plays"/>
    <x v="1196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1197"/>
    <b v="0"/>
    <n v="3"/>
    <b v="0"/>
    <s v="theater/plays"/>
    <n v="0"/>
    <n v="40"/>
    <s v="theater"/>
    <s v="plays"/>
    <x v="1197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1198"/>
    <b v="0"/>
    <n v="3"/>
    <b v="0"/>
    <s v="theater/plays"/>
    <n v="2"/>
    <n v="30"/>
    <s v="theater"/>
    <s v="plays"/>
    <x v="1198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1199"/>
    <b v="0"/>
    <n v="3"/>
    <b v="0"/>
    <s v="theater/plays"/>
    <n v="5"/>
    <n v="45"/>
    <s v="theater"/>
    <s v="plays"/>
    <x v="1199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1200"/>
    <b v="0"/>
    <n v="0"/>
    <b v="0"/>
    <s v="theater/plays"/>
    <n v="0"/>
    <n v="0"/>
    <s v="theater"/>
    <s v="plays"/>
    <x v="1200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1201"/>
    <b v="0"/>
    <n v="6"/>
    <b v="0"/>
    <s v="theater/plays"/>
    <n v="8"/>
    <n v="10.17"/>
    <s v="theater"/>
    <s v="plays"/>
    <x v="1201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1202"/>
    <b v="0"/>
    <n v="17"/>
    <b v="0"/>
    <s v="theater/plays"/>
    <n v="12"/>
    <n v="81.41"/>
    <s v="theater"/>
    <s v="plays"/>
    <x v="1202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1203"/>
    <b v="0"/>
    <n v="40"/>
    <b v="0"/>
    <s v="theater/plays"/>
    <n v="15"/>
    <n v="57.25"/>
    <s v="theater"/>
    <s v="plays"/>
    <x v="1203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1204"/>
    <b v="0"/>
    <n v="3"/>
    <b v="0"/>
    <s v="theater/plays"/>
    <n v="10"/>
    <n v="5"/>
    <s v="theater"/>
    <s v="plays"/>
    <x v="1204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1205"/>
    <b v="0"/>
    <n v="1"/>
    <b v="0"/>
    <s v="theater/plays"/>
    <n v="0"/>
    <n v="15"/>
    <s v="theater"/>
    <s v="plays"/>
    <x v="1205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1206"/>
    <b v="0"/>
    <n v="2"/>
    <b v="0"/>
    <s v="theater/plays"/>
    <n v="1"/>
    <n v="12.5"/>
    <s v="theater"/>
    <s v="plays"/>
    <x v="1206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1207"/>
    <b v="0"/>
    <n v="7"/>
    <b v="0"/>
    <s v="theater/plays"/>
    <n v="13"/>
    <n v="93"/>
    <s v="theater"/>
    <s v="plays"/>
    <x v="1207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1208"/>
    <b v="0"/>
    <n v="14"/>
    <b v="0"/>
    <s v="theater/plays"/>
    <n v="2"/>
    <n v="32.36"/>
    <s v="theater"/>
    <s v="plays"/>
    <x v="1208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1209"/>
    <b v="0"/>
    <n v="0"/>
    <b v="0"/>
    <s v="theater/plays"/>
    <n v="0"/>
    <n v="0"/>
    <s v="theater"/>
    <s v="plays"/>
    <x v="1209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1210"/>
    <b v="0"/>
    <n v="0"/>
    <b v="0"/>
    <s v="theater/plays"/>
    <n v="0"/>
    <n v="0"/>
    <s v="theater"/>
    <s v="plays"/>
    <x v="1210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1211"/>
    <b v="0"/>
    <n v="1"/>
    <b v="0"/>
    <s v="theater/plays"/>
    <n v="0"/>
    <n v="1"/>
    <s v="theater"/>
    <s v="plays"/>
    <x v="1211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1212"/>
    <b v="0"/>
    <n v="12"/>
    <b v="0"/>
    <s v="theater/plays"/>
    <n v="16"/>
    <n v="91.83"/>
    <s v="theater"/>
    <s v="plays"/>
    <x v="1212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1213"/>
    <b v="0"/>
    <n v="12"/>
    <b v="0"/>
    <s v="theater/plays"/>
    <n v="11"/>
    <n v="45.83"/>
    <s v="theater"/>
    <s v="plays"/>
    <x v="1213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1214"/>
    <b v="0"/>
    <n v="23"/>
    <b v="0"/>
    <s v="theater/plays"/>
    <n v="44"/>
    <n v="57.17"/>
    <s v="theater"/>
    <s v="plays"/>
    <x v="1214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1215"/>
    <b v="0"/>
    <n v="0"/>
    <b v="0"/>
    <s v="theater/plays"/>
    <n v="0"/>
    <n v="0"/>
    <s v="theater"/>
    <s v="plays"/>
    <x v="1215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1216"/>
    <b v="0"/>
    <n v="10"/>
    <b v="0"/>
    <s v="theater/plays"/>
    <n v="86"/>
    <n v="248.5"/>
    <s v="theater"/>
    <s v="plays"/>
    <x v="1216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1217"/>
    <b v="0"/>
    <n v="5"/>
    <b v="0"/>
    <s v="theater/plays"/>
    <n v="12"/>
    <n v="79.400000000000006"/>
    <s v="theater"/>
    <s v="plays"/>
    <x v="1217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1218"/>
    <b v="0"/>
    <n v="1"/>
    <b v="0"/>
    <s v="theater/plays"/>
    <n v="0"/>
    <n v="5"/>
    <s v="theater"/>
    <s v="plays"/>
    <x v="1218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1219"/>
    <b v="0"/>
    <n v="2"/>
    <b v="0"/>
    <s v="theater/plays"/>
    <n v="0"/>
    <n v="5.5"/>
    <s v="theater"/>
    <s v="plays"/>
    <x v="1219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1220"/>
    <b v="0"/>
    <n v="2"/>
    <b v="0"/>
    <s v="theater/plays"/>
    <n v="1"/>
    <n v="25"/>
    <s v="theater"/>
    <s v="plays"/>
    <x v="1220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1221"/>
    <b v="0"/>
    <n v="0"/>
    <b v="0"/>
    <s v="theater/plays"/>
    <n v="0"/>
    <n v="0"/>
    <s v="theater"/>
    <s v="plays"/>
    <x v="1221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1222"/>
    <b v="0"/>
    <n v="13"/>
    <b v="0"/>
    <s v="theater/plays"/>
    <n v="36"/>
    <n v="137.08000000000001"/>
    <s v="theater"/>
    <s v="plays"/>
    <x v="1222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1223"/>
    <b v="0"/>
    <n v="0"/>
    <b v="0"/>
    <s v="theater/plays"/>
    <n v="0"/>
    <n v="0"/>
    <s v="theater"/>
    <s v="plays"/>
    <x v="1223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1224"/>
    <b v="0"/>
    <n v="1"/>
    <b v="0"/>
    <s v="theater/plays"/>
    <n v="0"/>
    <n v="5"/>
    <s v="theater"/>
    <s v="plays"/>
    <x v="1224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1225"/>
    <b v="0"/>
    <n v="5"/>
    <b v="0"/>
    <s v="theater/plays"/>
    <n v="3"/>
    <n v="39"/>
    <s v="theater"/>
    <s v="plays"/>
    <x v="1225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1226"/>
    <b v="0"/>
    <n v="2"/>
    <b v="0"/>
    <s v="theater/plays"/>
    <n v="3"/>
    <n v="50.5"/>
    <s v="theater"/>
    <s v="plays"/>
    <x v="1226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1227"/>
    <b v="0"/>
    <n v="0"/>
    <b v="0"/>
    <s v="theater/plays"/>
    <n v="0"/>
    <n v="0"/>
    <s v="theater"/>
    <s v="plays"/>
    <x v="1227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1228"/>
    <b v="0"/>
    <n v="32"/>
    <b v="0"/>
    <s v="theater/plays"/>
    <n v="16"/>
    <n v="49.28"/>
    <s v="theater"/>
    <s v="plays"/>
    <x v="1228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1229"/>
    <b v="0"/>
    <n v="1"/>
    <b v="0"/>
    <s v="theater/plays"/>
    <n v="1"/>
    <n v="25"/>
    <s v="theater"/>
    <s v="plays"/>
    <x v="1229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1230"/>
    <b v="0"/>
    <n v="1"/>
    <b v="0"/>
    <s v="theater/plays"/>
    <n v="0"/>
    <n v="1"/>
    <s v="theater"/>
    <s v="plays"/>
    <x v="1230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1231"/>
    <b v="0"/>
    <n v="1"/>
    <b v="0"/>
    <s v="theater/plays"/>
    <n v="0"/>
    <n v="25"/>
    <s v="theater"/>
    <s v="plays"/>
    <x v="1231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1232"/>
    <b v="0"/>
    <n v="0"/>
    <b v="0"/>
    <s v="theater/plays"/>
    <n v="0"/>
    <n v="0"/>
    <s v="theater"/>
    <s v="plays"/>
    <x v="1232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1233"/>
    <b v="0"/>
    <n v="0"/>
    <b v="0"/>
    <s v="theater/plays"/>
    <n v="0"/>
    <n v="0"/>
    <s v="theater"/>
    <s v="plays"/>
    <x v="1233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1234"/>
    <b v="0"/>
    <n v="8"/>
    <b v="0"/>
    <s v="theater/plays"/>
    <n v="24"/>
    <n v="53.13"/>
    <s v="theater"/>
    <s v="plays"/>
    <x v="1234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1235"/>
    <b v="0"/>
    <n v="0"/>
    <b v="0"/>
    <s v="theater/plays"/>
    <n v="0"/>
    <n v="0"/>
    <s v="theater"/>
    <s v="plays"/>
    <x v="1235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1236"/>
    <b v="0"/>
    <n v="1"/>
    <b v="0"/>
    <s v="theater/plays"/>
    <n v="0"/>
    <n v="7"/>
    <s v="theater"/>
    <s v="plays"/>
    <x v="1236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1237"/>
    <b v="0"/>
    <n v="16"/>
    <b v="0"/>
    <s v="theater/plays"/>
    <n v="32"/>
    <n v="40.06"/>
    <s v="theater"/>
    <s v="plays"/>
    <x v="1237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1238"/>
    <b v="0"/>
    <n v="12"/>
    <b v="0"/>
    <s v="theater/plays"/>
    <n v="24"/>
    <n v="24.33"/>
    <s v="theater"/>
    <s v="plays"/>
    <x v="1238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1239"/>
    <b v="0"/>
    <n v="4"/>
    <b v="0"/>
    <s v="theater/plays"/>
    <n v="2"/>
    <n v="11.25"/>
    <s v="theater"/>
    <s v="plays"/>
    <x v="1239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1240"/>
    <b v="0"/>
    <n v="2"/>
    <b v="0"/>
    <s v="theater/plays"/>
    <n v="0"/>
    <n v="10.5"/>
    <s v="theater"/>
    <s v="plays"/>
    <x v="1240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1241"/>
    <b v="0"/>
    <n v="3"/>
    <b v="0"/>
    <s v="theater/plays"/>
    <n v="3"/>
    <n v="15"/>
    <s v="theater"/>
    <s v="plays"/>
    <x v="1241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1242"/>
    <b v="0"/>
    <n v="0"/>
    <b v="0"/>
    <s v="theater/plays"/>
    <n v="0"/>
    <n v="0"/>
    <s v="theater"/>
    <s v="plays"/>
    <x v="1242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1243"/>
    <b v="0"/>
    <n v="3"/>
    <b v="0"/>
    <s v="theater/plays"/>
    <n v="6"/>
    <n v="42"/>
    <s v="theater"/>
    <s v="plays"/>
    <x v="1243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1244"/>
    <b v="0"/>
    <n v="4"/>
    <b v="0"/>
    <s v="theater/plays"/>
    <n v="14"/>
    <n v="71.25"/>
    <s v="theater"/>
    <s v="plays"/>
    <x v="1244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1245"/>
    <b v="0"/>
    <n v="2"/>
    <b v="0"/>
    <s v="theater/plays"/>
    <n v="1"/>
    <n v="22.5"/>
    <s v="theater"/>
    <s v="plays"/>
    <x v="1245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1246"/>
    <b v="0"/>
    <n v="10"/>
    <b v="0"/>
    <s v="theater/plays"/>
    <n v="24"/>
    <n v="41"/>
    <s v="theater"/>
    <s v="plays"/>
    <x v="1246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1247"/>
    <b v="0"/>
    <n v="11"/>
    <b v="0"/>
    <s v="theater/plays"/>
    <n v="11"/>
    <n v="47.91"/>
    <s v="theater"/>
    <s v="plays"/>
    <x v="1247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1248"/>
    <b v="0"/>
    <n v="6"/>
    <b v="0"/>
    <s v="theater/plays"/>
    <n v="7"/>
    <n v="35.17"/>
    <s v="theater"/>
    <s v="plays"/>
    <x v="1248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1249"/>
    <b v="0"/>
    <n v="2"/>
    <b v="0"/>
    <s v="theater/plays"/>
    <n v="0"/>
    <n v="5.5"/>
    <s v="theater"/>
    <s v="plays"/>
    <x v="1249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1250"/>
    <b v="0"/>
    <n v="6"/>
    <b v="0"/>
    <s v="theater/plays"/>
    <n v="1"/>
    <n v="22.67"/>
    <s v="theater"/>
    <s v="plays"/>
    <x v="1250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1251"/>
    <b v="0"/>
    <n v="8"/>
    <b v="0"/>
    <s v="theater/plays"/>
    <n v="21"/>
    <n v="26.38"/>
    <s v="theater"/>
    <s v="plays"/>
    <x v="1251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1252"/>
    <b v="0"/>
    <n v="37"/>
    <b v="0"/>
    <s v="theater/plays"/>
    <n v="78"/>
    <n v="105.54"/>
    <s v="theater"/>
    <s v="plays"/>
    <x v="1252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1253"/>
    <b v="0"/>
    <n v="11"/>
    <b v="0"/>
    <s v="theater/plays"/>
    <n v="32"/>
    <n v="29.09"/>
    <s v="theater"/>
    <s v="plays"/>
    <x v="1253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1254"/>
    <b v="0"/>
    <n v="0"/>
    <b v="0"/>
    <s v="theater/plays"/>
    <n v="0"/>
    <n v="0"/>
    <s v="theater"/>
    <s v="plays"/>
    <x v="1254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1255"/>
    <b v="0"/>
    <n v="10"/>
    <b v="0"/>
    <s v="theater/plays"/>
    <n v="48"/>
    <n v="62"/>
    <s v="theater"/>
    <s v="plays"/>
    <x v="1255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1256"/>
    <b v="0"/>
    <n v="6"/>
    <b v="0"/>
    <s v="theater/plays"/>
    <n v="1"/>
    <n v="217.5"/>
    <s v="theater"/>
    <s v="plays"/>
    <x v="1256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1257"/>
    <b v="0"/>
    <n v="8"/>
    <b v="0"/>
    <s v="theater/plays"/>
    <n v="11"/>
    <n v="26.75"/>
    <s v="theater"/>
    <s v="plays"/>
    <x v="1257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1258"/>
    <b v="0"/>
    <n v="6"/>
    <b v="0"/>
    <s v="theater/plays"/>
    <n v="2"/>
    <n v="18.329999999999998"/>
    <s v="theater"/>
    <s v="plays"/>
    <x v="1258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1259"/>
    <b v="0"/>
    <n v="7"/>
    <b v="0"/>
    <s v="theater/plays"/>
    <n v="18"/>
    <n v="64.290000000000006"/>
    <s v="theater"/>
    <s v="plays"/>
    <x v="1259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1260"/>
    <b v="0"/>
    <n v="7"/>
    <b v="0"/>
    <s v="theater/plays"/>
    <n v="4"/>
    <n v="175"/>
    <s v="theater"/>
    <s v="plays"/>
    <x v="1260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1261"/>
    <b v="0"/>
    <n v="5"/>
    <b v="0"/>
    <s v="theater/plays"/>
    <n v="20"/>
    <n v="34"/>
    <s v="theater"/>
    <s v="plays"/>
    <x v="1261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1262"/>
    <b v="0"/>
    <n v="46"/>
    <b v="0"/>
    <s v="theater/plays"/>
    <n v="35"/>
    <n v="84.28"/>
    <s v="theater"/>
    <s v="plays"/>
    <x v="1262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1263"/>
    <b v="0"/>
    <n v="10"/>
    <b v="0"/>
    <s v="theater/plays"/>
    <n v="6"/>
    <n v="9.5"/>
    <s v="theater"/>
    <s v="plays"/>
    <x v="1263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1264"/>
    <b v="0"/>
    <n v="19"/>
    <b v="0"/>
    <s v="theater/plays"/>
    <n v="32"/>
    <n v="33.74"/>
    <s v="theater"/>
    <s v="plays"/>
    <x v="1264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1265"/>
    <b v="0"/>
    <n v="13"/>
    <b v="0"/>
    <s v="theater/plays"/>
    <n v="10"/>
    <n v="37.54"/>
    <s v="theater"/>
    <s v="plays"/>
    <x v="1265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1266"/>
    <b v="0"/>
    <n v="13"/>
    <b v="0"/>
    <s v="theater/plays"/>
    <n v="38"/>
    <n v="11.62"/>
    <s v="theater"/>
    <s v="plays"/>
    <x v="1266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x v="1267"/>
    <b v="0"/>
    <n v="4"/>
    <b v="0"/>
    <s v="theater/plays"/>
    <n v="2"/>
    <n v="8"/>
    <s v="theater"/>
    <s v="plays"/>
    <x v="1267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1268"/>
    <b v="0"/>
    <n v="0"/>
    <b v="0"/>
    <s v="theater/plays"/>
    <n v="0"/>
    <n v="0"/>
    <s v="theater"/>
    <s v="plays"/>
    <x v="1268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1269"/>
    <b v="0"/>
    <n v="3"/>
    <b v="0"/>
    <s v="theater/plays"/>
    <n v="4"/>
    <n v="23"/>
    <s v="theater"/>
    <s v="plays"/>
    <x v="1269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1270"/>
    <b v="0"/>
    <n v="1"/>
    <b v="0"/>
    <s v="theater/plays"/>
    <n v="20"/>
    <n v="100"/>
    <s v="theater"/>
    <s v="plays"/>
    <x v="1270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1271"/>
    <b v="0"/>
    <n v="9"/>
    <b v="0"/>
    <s v="theater/plays"/>
    <n v="5"/>
    <n v="60.11"/>
    <s v="theater"/>
    <s v="plays"/>
    <x v="1271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1272"/>
    <b v="0"/>
    <n v="1"/>
    <b v="0"/>
    <s v="theater/plays"/>
    <n v="0"/>
    <n v="3"/>
    <s v="theater"/>
    <s v="plays"/>
    <x v="1272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1273"/>
    <b v="0"/>
    <n v="1"/>
    <b v="0"/>
    <s v="theater/plays"/>
    <n v="0"/>
    <n v="5"/>
    <s v="theater"/>
    <s v="plays"/>
    <x v="1273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1274"/>
    <b v="0"/>
    <n v="4"/>
    <b v="0"/>
    <s v="theater/plays"/>
    <n v="35"/>
    <n v="17.5"/>
    <s v="theater"/>
    <s v="plays"/>
    <x v="1274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1275"/>
    <b v="0"/>
    <n v="17"/>
    <b v="0"/>
    <s v="theater/plays"/>
    <n v="17"/>
    <n v="29.24"/>
    <s v="theater"/>
    <s v="plays"/>
    <x v="1275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1276"/>
    <b v="0"/>
    <n v="0"/>
    <b v="0"/>
    <s v="theater/plays"/>
    <n v="0"/>
    <n v="0"/>
    <s v="theater"/>
    <s v="plays"/>
    <x v="1276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1277"/>
    <b v="0"/>
    <n v="12"/>
    <b v="0"/>
    <s v="theater/plays"/>
    <n v="57"/>
    <n v="59.58"/>
    <s v="theater"/>
    <s v="plays"/>
    <x v="1277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1278"/>
    <b v="0"/>
    <n v="14"/>
    <b v="0"/>
    <s v="theater/plays"/>
    <n v="17"/>
    <n v="82.57"/>
    <s v="theater"/>
    <s v="plays"/>
    <x v="1278"/>
    <d v="2014-08-31T19:51:49"/>
  </r>
  <r>
    <n v="4000"/>
    <s v="The Escorts"/>
    <s v="An Enticing Trip into the World of Assisted Dying"/>
    <n v="8000"/>
    <n v="10"/>
    <x v="2"/>
    <s v="US"/>
    <s v="USD"/>
    <n v="1462631358"/>
    <x v="1279"/>
    <b v="0"/>
    <n v="1"/>
    <b v="0"/>
    <s v="theater/plays"/>
    <n v="0"/>
    <n v="10"/>
    <s v="theater"/>
    <s v="plays"/>
    <x v="1279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1280"/>
    <b v="0"/>
    <n v="14"/>
    <b v="0"/>
    <s v="theater/plays"/>
    <n v="38"/>
    <n v="32.36"/>
    <s v="theater"/>
    <s v="plays"/>
    <x v="1280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1281"/>
    <b v="0"/>
    <n v="4"/>
    <b v="0"/>
    <s v="theater/plays"/>
    <n v="2"/>
    <n v="5.75"/>
    <s v="theater"/>
    <s v="plays"/>
    <x v="1281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1282"/>
    <b v="0"/>
    <n v="2"/>
    <b v="0"/>
    <s v="theater/plays"/>
    <n v="10"/>
    <n v="100.5"/>
    <s v="theater"/>
    <s v="plays"/>
    <x v="1282"/>
    <d v="2015-02-15T14:05:47"/>
  </r>
  <r>
    <n v="4004"/>
    <s v="South Florida Tours"/>
    <s v="Help Launch The Queen Into South Florida!"/>
    <n v="500"/>
    <n v="1"/>
    <x v="2"/>
    <s v="US"/>
    <s v="USD"/>
    <n v="1412740457"/>
    <x v="1283"/>
    <b v="0"/>
    <n v="1"/>
    <b v="0"/>
    <s v="theater/plays"/>
    <n v="0"/>
    <n v="1"/>
    <s v="theater"/>
    <s v="plays"/>
    <x v="1283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1284"/>
    <b v="0"/>
    <n v="2"/>
    <b v="0"/>
    <s v="theater/plays"/>
    <n v="1"/>
    <n v="20"/>
    <s v="theater"/>
    <s v="plays"/>
    <x v="1284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1285"/>
    <b v="0"/>
    <n v="1"/>
    <b v="0"/>
    <s v="theater/plays"/>
    <n v="0"/>
    <n v="2"/>
    <s v="theater"/>
    <s v="plays"/>
    <x v="1285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1286"/>
    <b v="0"/>
    <n v="1"/>
    <b v="0"/>
    <s v="theater/plays"/>
    <n v="0"/>
    <n v="5"/>
    <s v="theater"/>
    <s v="plays"/>
    <x v="1286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1287"/>
    <b v="0"/>
    <n v="4"/>
    <b v="0"/>
    <s v="theater/plays"/>
    <n v="6"/>
    <n v="15"/>
    <s v="theater"/>
    <s v="plays"/>
    <x v="1287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1288"/>
    <b v="0"/>
    <n v="3"/>
    <b v="0"/>
    <s v="theater/plays"/>
    <n v="4"/>
    <n v="25"/>
    <s v="theater"/>
    <s v="plays"/>
    <x v="1288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1289"/>
    <b v="0"/>
    <n v="38"/>
    <b v="0"/>
    <s v="theater/plays"/>
    <n v="24"/>
    <n v="45.84"/>
    <s v="theater"/>
    <s v="plays"/>
    <x v="1289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1290"/>
    <b v="0"/>
    <n v="4"/>
    <b v="0"/>
    <s v="theater/plays"/>
    <n v="8"/>
    <n v="4.75"/>
    <s v="theater"/>
    <s v="plays"/>
    <x v="1290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1291"/>
    <b v="0"/>
    <n v="0"/>
    <b v="0"/>
    <s v="theater/plays"/>
    <n v="0"/>
    <n v="0"/>
    <s v="theater"/>
    <s v="plays"/>
    <x v="1291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1292"/>
    <b v="0"/>
    <n v="2"/>
    <b v="0"/>
    <s v="theater/plays"/>
    <n v="1"/>
    <n v="13"/>
    <s v="theater"/>
    <s v="plays"/>
    <x v="1292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1293"/>
    <b v="0"/>
    <n v="0"/>
    <b v="0"/>
    <s v="theater/plays"/>
    <n v="0"/>
    <n v="0"/>
    <s v="theater"/>
    <s v="plays"/>
    <x v="1293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1294"/>
    <b v="0"/>
    <n v="1"/>
    <b v="0"/>
    <s v="theater/plays"/>
    <n v="0"/>
    <n v="1"/>
    <s v="theater"/>
    <s v="plays"/>
    <x v="1294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1295"/>
    <b v="0"/>
    <n v="7"/>
    <b v="0"/>
    <s v="theater/plays"/>
    <n v="14"/>
    <n v="10"/>
    <s v="theater"/>
    <s v="plays"/>
    <x v="1295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1296"/>
    <b v="0"/>
    <n v="2"/>
    <b v="0"/>
    <s v="theater/plays"/>
    <n v="1"/>
    <n v="52.5"/>
    <s v="theater"/>
    <s v="plays"/>
    <x v="1296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1297"/>
    <b v="0"/>
    <n v="4"/>
    <b v="0"/>
    <s v="theater/plays"/>
    <n v="9"/>
    <n v="32.5"/>
    <s v="theater"/>
    <s v="plays"/>
    <x v="1297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1298"/>
    <b v="0"/>
    <n v="4"/>
    <b v="0"/>
    <s v="theater/plays"/>
    <n v="1"/>
    <n v="7.25"/>
    <s v="theater"/>
    <s v="plays"/>
    <x v="1298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1299"/>
    <b v="0"/>
    <n v="3"/>
    <b v="0"/>
    <s v="theater/plays"/>
    <n v="17"/>
    <n v="33.33"/>
    <s v="theater"/>
    <s v="plays"/>
    <x v="1299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1300"/>
    <b v="0"/>
    <n v="2"/>
    <b v="0"/>
    <s v="theater/plays"/>
    <n v="1"/>
    <n v="62.5"/>
    <s v="theater"/>
    <s v="plays"/>
    <x v="1300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1301"/>
    <b v="0"/>
    <n v="197"/>
    <b v="0"/>
    <s v="theater/plays"/>
    <n v="70"/>
    <n v="63.56"/>
    <s v="theater"/>
    <s v="plays"/>
    <x v="1301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1302"/>
    <b v="0"/>
    <n v="0"/>
    <b v="0"/>
    <s v="theater/plays"/>
    <n v="0"/>
    <n v="0"/>
    <s v="theater"/>
    <s v="plays"/>
    <x v="1302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1303"/>
    <b v="0"/>
    <n v="1"/>
    <b v="0"/>
    <s v="theater/plays"/>
    <n v="1"/>
    <n v="10"/>
    <s v="theater"/>
    <s v="plays"/>
    <x v="1303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1304"/>
    <b v="0"/>
    <n v="4"/>
    <b v="0"/>
    <s v="theater/plays"/>
    <n v="5"/>
    <n v="62.5"/>
    <s v="theater"/>
    <s v="plays"/>
    <x v="1304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1305"/>
    <b v="0"/>
    <n v="0"/>
    <b v="0"/>
    <s v="theater/plays"/>
    <n v="0"/>
    <n v="0"/>
    <s v="theater"/>
    <s v="plays"/>
    <x v="1305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1306"/>
    <b v="0"/>
    <n v="7"/>
    <b v="0"/>
    <s v="theater/plays"/>
    <n v="7"/>
    <n v="30.71"/>
    <s v="theater"/>
    <s v="plays"/>
    <x v="1306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1307"/>
    <b v="0"/>
    <n v="11"/>
    <b v="0"/>
    <s v="theater/plays"/>
    <n v="28"/>
    <n v="51"/>
    <s v="theater"/>
    <s v="plays"/>
    <x v="1307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1308"/>
    <b v="0"/>
    <n v="0"/>
    <b v="0"/>
    <s v="theater/plays"/>
    <n v="0"/>
    <n v="0"/>
    <s v="theater"/>
    <s v="plays"/>
    <x v="1308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1309"/>
    <b v="0"/>
    <n v="6"/>
    <b v="0"/>
    <s v="theater/plays"/>
    <n v="16"/>
    <n v="66.67"/>
    <s v="theater"/>
    <s v="plays"/>
    <x v="1309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1310"/>
    <b v="0"/>
    <n v="0"/>
    <b v="0"/>
    <s v="theater/plays"/>
    <n v="0"/>
    <n v="0"/>
    <s v="theater"/>
    <s v="plays"/>
    <x v="1310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1311"/>
    <b v="0"/>
    <n v="7"/>
    <b v="0"/>
    <s v="theater/plays"/>
    <n v="7"/>
    <n v="59"/>
    <s v="theater"/>
    <s v="plays"/>
    <x v="1311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1312"/>
    <b v="0"/>
    <n v="94"/>
    <b v="0"/>
    <s v="theater/plays"/>
    <n v="26"/>
    <n v="65.34"/>
    <s v="theater"/>
    <s v="plays"/>
    <x v="1312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1313"/>
    <b v="0"/>
    <n v="2"/>
    <b v="0"/>
    <s v="theater/plays"/>
    <n v="1"/>
    <n v="100"/>
    <s v="theater"/>
    <s v="plays"/>
    <x v="1313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1314"/>
    <b v="0"/>
    <n v="25"/>
    <b v="0"/>
    <s v="theater/plays"/>
    <n v="37"/>
    <n v="147.4"/>
    <s v="theater"/>
    <s v="plays"/>
    <x v="1314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1315"/>
    <b v="0"/>
    <n v="17"/>
    <b v="0"/>
    <s v="theater/plays"/>
    <n v="47"/>
    <n v="166.06"/>
    <s v="theater"/>
    <s v="plays"/>
    <x v="1315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1316"/>
    <b v="0"/>
    <n v="2"/>
    <b v="0"/>
    <s v="theater/plays"/>
    <n v="11"/>
    <n v="40"/>
    <s v="theater"/>
    <s v="plays"/>
    <x v="1316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1317"/>
    <b v="0"/>
    <n v="4"/>
    <b v="0"/>
    <s v="theater/plays"/>
    <n v="12"/>
    <n v="75.25"/>
    <s v="theater"/>
    <s v="plays"/>
    <x v="1317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1318"/>
    <b v="0"/>
    <n v="5"/>
    <b v="0"/>
    <s v="theater/plays"/>
    <n v="60"/>
    <n v="60"/>
    <s v="theater"/>
    <s v="plays"/>
    <x v="1318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1319"/>
    <b v="0"/>
    <n v="2"/>
    <b v="0"/>
    <s v="theater/plays"/>
    <n v="31"/>
    <n v="1250"/>
    <s v="theater"/>
    <s v="plays"/>
    <x v="1319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1320"/>
    <b v="0"/>
    <n v="2"/>
    <b v="0"/>
    <s v="theater/plays"/>
    <n v="0"/>
    <n v="10.5"/>
    <s v="theater"/>
    <s v="plays"/>
    <x v="1320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1321"/>
    <b v="0"/>
    <n v="3"/>
    <b v="0"/>
    <s v="theater/plays"/>
    <n v="0"/>
    <n v="7"/>
    <s v="theater"/>
    <s v="plays"/>
    <x v="1321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1322"/>
    <b v="0"/>
    <n v="0"/>
    <b v="0"/>
    <s v="theater/plays"/>
    <n v="0"/>
    <n v="0"/>
    <s v="theater"/>
    <s v="plays"/>
    <x v="1322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1323"/>
    <b v="0"/>
    <n v="4"/>
    <b v="0"/>
    <s v="theater/plays"/>
    <n v="38"/>
    <n v="56.25"/>
    <s v="theater"/>
    <s v="plays"/>
    <x v="1323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1324"/>
    <b v="0"/>
    <n v="1"/>
    <b v="0"/>
    <s v="theater/plays"/>
    <n v="0"/>
    <n v="1"/>
    <s v="theater"/>
    <s v="plays"/>
    <x v="1324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1325"/>
    <b v="0"/>
    <n v="12"/>
    <b v="0"/>
    <s v="theater/plays"/>
    <n v="8"/>
    <n v="38.33"/>
    <s v="theater"/>
    <s v="plays"/>
    <x v="1325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1326"/>
    <b v="0"/>
    <n v="4"/>
    <b v="0"/>
    <s v="theater/plays"/>
    <n v="2"/>
    <n v="27.5"/>
    <s v="theater"/>
    <s v="plays"/>
    <x v="1326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1327"/>
    <b v="0"/>
    <n v="91"/>
    <b v="0"/>
    <s v="theater/plays"/>
    <n v="18"/>
    <n v="32.979999999999997"/>
    <s v="theater"/>
    <s v="plays"/>
    <x v="1327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1328"/>
    <b v="0"/>
    <n v="1"/>
    <b v="0"/>
    <s v="theater/plays"/>
    <n v="0"/>
    <n v="16"/>
    <s v="theater"/>
    <s v="plays"/>
    <x v="1328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1329"/>
    <b v="0"/>
    <n v="1"/>
    <b v="0"/>
    <s v="theater/plays"/>
    <n v="0"/>
    <n v="1"/>
    <s v="theater"/>
    <s v="plays"/>
    <x v="1329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1330"/>
    <b v="0"/>
    <n v="0"/>
    <b v="0"/>
    <s v="theater/plays"/>
    <n v="0"/>
    <n v="0"/>
    <s v="theater"/>
    <s v="plays"/>
    <x v="1330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1331"/>
    <b v="0"/>
    <n v="13"/>
    <b v="0"/>
    <s v="theater/plays"/>
    <n v="38"/>
    <n v="86.62"/>
    <s v="theater"/>
    <s v="plays"/>
    <x v="1331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1332"/>
    <b v="0"/>
    <n v="2"/>
    <b v="0"/>
    <s v="theater/plays"/>
    <n v="22"/>
    <n v="55"/>
    <s v="theater"/>
    <s v="plays"/>
    <x v="1332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1333"/>
    <b v="0"/>
    <n v="0"/>
    <b v="0"/>
    <s v="theater/plays"/>
    <n v="0"/>
    <n v="0"/>
    <s v="theater"/>
    <s v="plays"/>
    <x v="1333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1334"/>
    <b v="0"/>
    <n v="21"/>
    <b v="0"/>
    <s v="theater/plays"/>
    <n v="18"/>
    <n v="41.95"/>
    <s v="theater"/>
    <s v="plays"/>
    <x v="1334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1335"/>
    <b v="0"/>
    <n v="9"/>
    <b v="0"/>
    <s v="theater/plays"/>
    <n v="53"/>
    <n v="88.33"/>
    <s v="theater"/>
    <s v="plays"/>
    <x v="1335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1336"/>
    <b v="0"/>
    <n v="6"/>
    <b v="0"/>
    <s v="theater/plays"/>
    <n v="22"/>
    <n v="129.16999999999999"/>
    <s v="theater"/>
    <s v="plays"/>
    <x v="1336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1337"/>
    <b v="0"/>
    <n v="4"/>
    <b v="0"/>
    <s v="theater/plays"/>
    <n v="3"/>
    <n v="23.75"/>
    <s v="theater"/>
    <s v="plays"/>
    <x v="1337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1338"/>
    <b v="0"/>
    <n v="7"/>
    <b v="0"/>
    <s v="theater/plays"/>
    <n v="3"/>
    <n v="35.71"/>
    <s v="theater"/>
    <s v="plays"/>
    <x v="1338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1339"/>
    <b v="0"/>
    <n v="5"/>
    <b v="0"/>
    <s v="theater/plays"/>
    <n v="3"/>
    <n v="57"/>
    <s v="theater"/>
    <s v="plays"/>
    <x v="1339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1340"/>
    <b v="0"/>
    <n v="0"/>
    <b v="0"/>
    <s v="theater/plays"/>
    <n v="0"/>
    <n v="0"/>
    <s v="theater"/>
    <s v="plays"/>
    <x v="1340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1341"/>
    <b v="0"/>
    <n v="3"/>
    <b v="0"/>
    <s v="theater/plays"/>
    <n v="2"/>
    <n v="163.33000000000001"/>
    <s v="theater"/>
    <s v="plays"/>
    <x v="1341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1342"/>
    <b v="0"/>
    <n v="9"/>
    <b v="0"/>
    <s v="theater/plays"/>
    <n v="1"/>
    <n v="15"/>
    <s v="theater"/>
    <s v="plays"/>
    <x v="1342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1343"/>
    <b v="0"/>
    <n v="6"/>
    <b v="0"/>
    <s v="theater/plays"/>
    <n v="19"/>
    <n v="64.17"/>
    <s v="theater"/>
    <s v="plays"/>
    <x v="1343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1344"/>
    <b v="0"/>
    <n v="4"/>
    <b v="0"/>
    <s v="theater/plays"/>
    <n v="1"/>
    <n v="6.75"/>
    <s v="theater"/>
    <s v="plays"/>
    <x v="1344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1345"/>
    <b v="0"/>
    <n v="1"/>
    <b v="0"/>
    <s v="theater/plays"/>
    <n v="0"/>
    <n v="25"/>
    <s v="theater"/>
    <s v="plays"/>
    <x v="1345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1346"/>
    <b v="0"/>
    <n v="17"/>
    <b v="0"/>
    <s v="theater/plays"/>
    <n v="61"/>
    <n v="179.12"/>
    <s v="theater"/>
    <s v="plays"/>
    <x v="1346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1347"/>
    <b v="0"/>
    <n v="1"/>
    <b v="0"/>
    <s v="theater/plays"/>
    <n v="1"/>
    <n v="34.950000000000003"/>
    <s v="theater"/>
    <s v="plays"/>
    <x v="1347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1348"/>
    <b v="0"/>
    <n v="13"/>
    <b v="0"/>
    <s v="theater/plays"/>
    <n v="34"/>
    <n v="33.08"/>
    <s v="theater"/>
    <s v="plays"/>
    <x v="1348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1349"/>
    <b v="0"/>
    <n v="6"/>
    <b v="0"/>
    <s v="theater/plays"/>
    <n v="17"/>
    <n v="27.5"/>
    <s v="theater"/>
    <s v="plays"/>
    <x v="1349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1350"/>
    <b v="0"/>
    <n v="0"/>
    <b v="0"/>
    <s v="theater/plays"/>
    <n v="0"/>
    <n v="0"/>
    <s v="theater"/>
    <s v="plays"/>
    <x v="1350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1351"/>
    <b v="0"/>
    <n v="2"/>
    <b v="0"/>
    <s v="theater/plays"/>
    <n v="0"/>
    <n v="2"/>
    <s v="theater"/>
    <s v="plays"/>
    <x v="1351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1352"/>
    <b v="0"/>
    <n v="2"/>
    <b v="0"/>
    <s v="theater/plays"/>
    <n v="1"/>
    <n v="18.5"/>
    <s v="theater"/>
    <s v="plays"/>
    <x v="1352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1353"/>
    <b v="0"/>
    <n v="21"/>
    <b v="0"/>
    <s v="theater/plays"/>
    <n v="27"/>
    <n v="35"/>
    <s v="theater"/>
    <s v="plays"/>
    <x v="1353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1354"/>
    <b v="0"/>
    <n v="13"/>
    <b v="0"/>
    <s v="theater/plays"/>
    <n v="29"/>
    <n v="44.31"/>
    <s v="theater"/>
    <s v="plays"/>
    <x v="1354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1355"/>
    <b v="0"/>
    <n v="0"/>
    <b v="0"/>
    <s v="theater/plays"/>
    <n v="0"/>
    <n v="0"/>
    <s v="theater"/>
    <s v="plays"/>
    <x v="1355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1356"/>
    <b v="0"/>
    <n v="6"/>
    <b v="0"/>
    <s v="theater/plays"/>
    <n v="9"/>
    <n v="222.5"/>
    <s v="theater"/>
    <s v="plays"/>
    <x v="1356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1357"/>
    <b v="0"/>
    <n v="0"/>
    <b v="0"/>
    <s v="theater/plays"/>
    <n v="0"/>
    <n v="0"/>
    <s v="theater"/>
    <s v="plays"/>
    <x v="1357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1358"/>
    <b v="0"/>
    <n v="1"/>
    <b v="0"/>
    <s v="theater/plays"/>
    <n v="0"/>
    <n v="5"/>
    <s v="theater"/>
    <s v="plays"/>
    <x v="1358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1359"/>
    <b v="0"/>
    <n v="0"/>
    <b v="0"/>
    <s v="theater/plays"/>
    <n v="0"/>
    <n v="0"/>
    <s v="theater"/>
    <s v="plays"/>
    <x v="1359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1360"/>
    <b v="0"/>
    <n v="12"/>
    <b v="0"/>
    <s v="theater/plays"/>
    <n v="16"/>
    <n v="29.17"/>
    <s v="theater"/>
    <s v="plays"/>
    <x v="1360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1361"/>
    <b v="0"/>
    <n v="2"/>
    <b v="0"/>
    <s v="theater/plays"/>
    <n v="2"/>
    <n v="1.5"/>
    <s v="theater"/>
    <s v="plays"/>
    <x v="1361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1362"/>
    <b v="0"/>
    <n v="6"/>
    <b v="0"/>
    <s v="theater/plays"/>
    <n v="22"/>
    <n v="126.5"/>
    <s v="theater"/>
    <s v="plays"/>
    <x v="1362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1363"/>
    <b v="0"/>
    <n v="1"/>
    <b v="0"/>
    <s v="theater/plays"/>
    <n v="0"/>
    <n v="10"/>
    <s v="theater"/>
    <s v="plays"/>
    <x v="1363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1364"/>
    <b v="0"/>
    <n v="1"/>
    <b v="0"/>
    <s v="theater/plays"/>
    <n v="0"/>
    <n v="10"/>
    <s v="theater"/>
    <s v="plays"/>
    <x v="1364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1365"/>
    <b v="0"/>
    <n v="5"/>
    <b v="0"/>
    <s v="theater/plays"/>
    <n v="5"/>
    <n v="9.4"/>
    <s v="theater"/>
    <s v="plays"/>
    <x v="1365"/>
    <d v="2015-11-21T04:00:00"/>
  </r>
  <r>
    <n v="4087"/>
    <s v="Stage Production &quot;The Nail Shop&quot;"/>
    <s v="Comedy Stage Play"/>
    <n v="9600"/>
    <n v="0"/>
    <x v="2"/>
    <s v="US"/>
    <s v="USD"/>
    <n v="1468777786"/>
    <x v="1366"/>
    <b v="0"/>
    <n v="0"/>
    <b v="0"/>
    <s v="theater/plays"/>
    <n v="0"/>
    <n v="0"/>
    <s v="theater"/>
    <s v="plays"/>
    <x v="1366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1367"/>
    <b v="0"/>
    <n v="3"/>
    <b v="0"/>
    <s v="theater/plays"/>
    <n v="11"/>
    <n v="72"/>
    <s v="theater"/>
    <s v="plays"/>
    <x v="1367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1368"/>
    <b v="0"/>
    <n v="8"/>
    <b v="0"/>
    <s v="theater/plays"/>
    <n v="5"/>
    <n v="30"/>
    <s v="theater"/>
    <s v="plays"/>
    <x v="1368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1369"/>
    <b v="0"/>
    <n v="3"/>
    <b v="0"/>
    <s v="theater/plays"/>
    <n v="3"/>
    <n v="10.67"/>
    <s v="theater"/>
    <s v="plays"/>
    <x v="1369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1370"/>
    <b v="0"/>
    <n v="8"/>
    <b v="0"/>
    <s v="theater/plays"/>
    <n v="13"/>
    <n v="25.5"/>
    <s v="theater"/>
    <s v="plays"/>
    <x v="1370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1371"/>
    <b v="0"/>
    <n v="1"/>
    <b v="0"/>
    <s v="theater/plays"/>
    <n v="0"/>
    <n v="20"/>
    <s v="theater"/>
    <s v="plays"/>
    <x v="1371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1372"/>
    <b v="0"/>
    <n v="4"/>
    <b v="0"/>
    <s v="theater/plays"/>
    <n v="2"/>
    <n v="15"/>
    <s v="theater"/>
    <s v="plays"/>
    <x v="1372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1373"/>
    <b v="0"/>
    <n v="8"/>
    <b v="0"/>
    <s v="theater/plays"/>
    <n v="37"/>
    <n v="91.25"/>
    <s v="theater"/>
    <s v="plays"/>
    <x v="1373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1374"/>
    <b v="0"/>
    <n v="1"/>
    <b v="0"/>
    <s v="theater/plays"/>
    <n v="3"/>
    <n v="800"/>
    <s v="theater"/>
    <s v="plays"/>
    <x v="1374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1375"/>
    <b v="0"/>
    <n v="5"/>
    <b v="0"/>
    <s v="theater/plays"/>
    <n v="11"/>
    <n v="80"/>
    <s v="theater"/>
    <s v="plays"/>
    <x v="1375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1376"/>
    <b v="0"/>
    <n v="0"/>
    <b v="0"/>
    <s v="theater/plays"/>
    <n v="0"/>
    <n v="0"/>
    <s v="theater"/>
    <s v="plays"/>
    <x v="1376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1377"/>
    <b v="0"/>
    <n v="0"/>
    <b v="0"/>
    <s v="theater/plays"/>
    <n v="0"/>
    <n v="0"/>
    <s v="theater"/>
    <s v="plays"/>
    <x v="1377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1378"/>
    <b v="0"/>
    <n v="1"/>
    <b v="0"/>
    <s v="theater/plays"/>
    <n v="1"/>
    <n v="50"/>
    <s v="theater"/>
    <s v="plays"/>
    <x v="1378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1379"/>
    <b v="0"/>
    <n v="0"/>
    <b v="0"/>
    <s v="theater/plays"/>
    <n v="0"/>
    <n v="0"/>
    <s v="theater"/>
    <s v="plays"/>
    <x v="1379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1380"/>
    <b v="0"/>
    <n v="0"/>
    <b v="0"/>
    <s v="theater/plays"/>
    <n v="0"/>
    <n v="0"/>
    <s v="theater"/>
    <s v="plays"/>
    <x v="1380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1381"/>
    <b v="0"/>
    <n v="6"/>
    <b v="0"/>
    <s v="theater/plays"/>
    <n v="27"/>
    <n v="22.83"/>
    <s v="theater"/>
    <s v="plays"/>
    <x v="1381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1382"/>
    <b v="0"/>
    <n v="6"/>
    <b v="0"/>
    <s v="theater/plays"/>
    <n v="10"/>
    <n v="16.670000000000002"/>
    <s v="theater"/>
    <s v="plays"/>
    <x v="1382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1383"/>
    <b v="0"/>
    <n v="14"/>
    <b v="0"/>
    <s v="theater/plays"/>
    <n v="21"/>
    <n v="45.79"/>
    <s v="theater"/>
    <s v="plays"/>
    <x v="1383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1384"/>
    <b v="0"/>
    <n v="6"/>
    <b v="0"/>
    <s v="theater/plays"/>
    <n v="7"/>
    <n v="383.33"/>
    <s v="theater"/>
    <s v="plays"/>
    <x v="1384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1385"/>
    <b v="0"/>
    <n v="33"/>
    <b v="0"/>
    <s v="theater/plays"/>
    <n v="71"/>
    <n v="106.97"/>
    <s v="theater"/>
    <s v="plays"/>
    <x v="1385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1386"/>
    <b v="0"/>
    <n v="4"/>
    <b v="0"/>
    <s v="theater/plays"/>
    <n v="2"/>
    <n v="10.25"/>
    <s v="theater"/>
    <s v="plays"/>
    <x v="1386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1387"/>
    <b v="0"/>
    <n v="1"/>
    <b v="0"/>
    <s v="theater/plays"/>
    <n v="2"/>
    <n v="59"/>
    <s v="theater"/>
    <s v="plays"/>
    <x v="1387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1388"/>
    <b v="0"/>
    <n v="0"/>
    <b v="0"/>
    <s v="theater/plays"/>
    <n v="0"/>
    <n v="0"/>
    <s v="theater"/>
    <s v="plays"/>
    <x v="1388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1389"/>
    <b v="0"/>
    <n v="6"/>
    <b v="0"/>
    <s v="theater/plays"/>
    <n v="29"/>
    <n v="14.33"/>
    <s v="theater"/>
    <s v="plays"/>
    <x v="1389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1390"/>
    <b v="0"/>
    <n v="6"/>
    <b v="0"/>
    <s v="theater/plays"/>
    <n v="3"/>
    <n v="15.67"/>
    <s v="theater"/>
    <s v="plays"/>
    <x v="1390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1391"/>
    <b v="0"/>
    <n v="1"/>
    <b v="0"/>
    <s v="theater/plays"/>
    <n v="0"/>
    <n v="1"/>
    <s v="theater"/>
    <s v="plays"/>
    <x v="1391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1392"/>
    <b v="0"/>
    <n v="3"/>
    <b v="0"/>
    <s v="theater/plays"/>
    <n v="0"/>
    <n v="1"/>
    <s v="theater"/>
    <s v="plays"/>
    <x v="1392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8C353-37F6-324B-ACD5-068EAD9D86FD}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 rowPageCount="1" colPageCount="1"/>
  <pivotFields count="22">
    <pivotField showAll="0"/>
    <pivotField showAll="0"/>
    <pivotField showAll="0"/>
    <pivotField showAll="0"/>
    <pivotField numFmtId="168" showAll="0"/>
    <pivotField axis="axisCol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>
      <items count="1394">
        <item x="316"/>
        <item x="429"/>
        <item x="454"/>
        <item x="432"/>
        <item x="444"/>
        <item x="461"/>
        <item x="438"/>
        <item x="451"/>
        <item x="433"/>
        <item x="489"/>
        <item x="435"/>
        <item x="303"/>
        <item x="428"/>
        <item x="434"/>
        <item x="281"/>
        <item x="314"/>
        <item x="458"/>
        <item x="46"/>
        <item x="51"/>
        <item x="437"/>
        <item x="315"/>
        <item x="455"/>
        <item x="462"/>
        <item x="431"/>
        <item x="448"/>
        <item x="318"/>
        <item x="836"/>
        <item x="1039"/>
        <item x="1121"/>
        <item x="1240"/>
        <item x="149"/>
        <item x="1037"/>
        <item x="1262"/>
        <item x="697"/>
        <item x="830"/>
        <item x="964"/>
        <item x="768"/>
        <item x="208"/>
        <item x="195"/>
        <item x="298"/>
        <item x="109"/>
        <item x="89"/>
        <item x="372"/>
        <item x="784"/>
        <item x="304"/>
        <item x="1330"/>
        <item x="675"/>
        <item x="654"/>
        <item x="1266"/>
        <item x="1307"/>
        <item x="1122"/>
        <item x="1123"/>
        <item x="1070"/>
        <item x="443"/>
        <item x="1035"/>
        <item x="447"/>
        <item x="961"/>
        <item x="1047"/>
        <item x="1233"/>
        <item x="213"/>
        <item x="442"/>
        <item x="937"/>
        <item x="712"/>
        <item x="277"/>
        <item x="295"/>
        <item x="488"/>
        <item x="1354"/>
        <item x="460"/>
        <item x="1334"/>
        <item x="1172"/>
        <item x="1339"/>
        <item x="990"/>
        <item x="459"/>
        <item x="74"/>
        <item x="928"/>
        <item x="50"/>
        <item x="1120"/>
        <item x="131"/>
        <item x="792"/>
        <item x="456"/>
        <item x="758"/>
        <item x="141"/>
        <item x="121"/>
        <item x="988"/>
        <item x="294"/>
        <item x="958"/>
        <item x="1203"/>
        <item x="966"/>
        <item x="1342"/>
        <item x="1045"/>
        <item x="831"/>
        <item x="892"/>
        <item x="449"/>
        <item x="891"/>
        <item x="1138"/>
        <item x="685"/>
        <item x="463"/>
        <item x="984"/>
        <item x="706"/>
        <item x="1149"/>
        <item x="1175"/>
        <item x="762"/>
        <item x="1022"/>
        <item x="1023"/>
        <item x="796"/>
        <item x="75"/>
        <item x="1259"/>
        <item x="686"/>
        <item x="761"/>
        <item x="76"/>
        <item x="1085"/>
        <item x="441"/>
        <item x="713"/>
        <item x="1088"/>
        <item x="1245"/>
        <item x="956"/>
        <item x="789"/>
        <item x="216"/>
        <item x="1315"/>
        <item x="630"/>
        <item x="457"/>
        <item x="206"/>
        <item x="1095"/>
        <item x="66"/>
        <item x="835"/>
        <item x="249"/>
        <item x="1033"/>
        <item x="687"/>
        <item x="719"/>
        <item x="1273"/>
        <item x="611"/>
        <item x="987"/>
        <item x="1250"/>
        <item x="174"/>
        <item x="1351"/>
        <item x="1017"/>
        <item x="1055"/>
        <item x="65"/>
        <item x="669"/>
        <item x="1159"/>
        <item x="1237"/>
        <item x="673"/>
        <item x="950"/>
        <item x="731"/>
        <item x="1044"/>
        <item x="1204"/>
        <item x="709"/>
        <item x="735"/>
        <item x="733"/>
        <item x="636"/>
        <item x="607"/>
        <item x="945"/>
        <item x="344"/>
        <item x="198"/>
        <item x="595"/>
        <item x="487"/>
        <item x="614"/>
        <item x="243"/>
        <item x="49"/>
        <item x="930"/>
        <item x="902"/>
        <item x="192"/>
        <item x="1227"/>
        <item x="821"/>
        <item x="785"/>
        <item x="1136"/>
        <item x="967"/>
        <item x="436"/>
        <item x="491"/>
        <item x="338"/>
        <item x="464"/>
        <item x="179"/>
        <item x="1206"/>
        <item x="670"/>
        <item x="1255"/>
        <item x="142"/>
        <item x="1024"/>
        <item x="1077"/>
        <item x="169"/>
        <item x="1019"/>
        <item x="1139"/>
        <item x="1344"/>
        <item x="1187"/>
        <item x="490"/>
        <item x="340"/>
        <item x="679"/>
        <item x="466"/>
        <item x="132"/>
        <item x="860"/>
        <item x="608"/>
        <item x="446"/>
        <item x="710"/>
        <item x="439"/>
        <item x="1144"/>
        <item x="750"/>
        <item x="296"/>
        <item x="1324"/>
        <item x="117"/>
        <item x="1278"/>
        <item x="324"/>
        <item x="393"/>
        <item x="1197"/>
        <item x="1178"/>
        <item x="388"/>
        <item x="218"/>
        <item x="905"/>
        <item x="400"/>
        <item x="1286"/>
        <item x="1132"/>
        <item x="772"/>
        <item x="1084"/>
        <item x="5"/>
        <item x="168"/>
        <item x="623"/>
        <item x="715"/>
        <item x="335"/>
        <item x="1288"/>
        <item x="642"/>
        <item x="739"/>
        <item x="250"/>
        <item x="118"/>
        <item x="362"/>
        <item x="1162"/>
        <item x="651"/>
        <item x="795"/>
        <item x="1296"/>
        <item x="875"/>
        <item x="129"/>
        <item x="1021"/>
        <item x="657"/>
        <item x="478"/>
        <item x="722"/>
        <item x="480"/>
        <item x="332"/>
        <item x="325"/>
        <item x="430"/>
        <item x="453"/>
        <item x="1188"/>
        <item x="1196"/>
        <item x="204"/>
        <item x="239"/>
        <item x="1147"/>
        <item x="1331"/>
        <item x="1060"/>
        <item x="640"/>
        <item x="1338"/>
        <item x="877"/>
        <item x="1171"/>
        <item x="465"/>
        <item x="171"/>
        <item x="847"/>
        <item x="1317"/>
        <item x="1295"/>
        <item x="521"/>
        <item x="210"/>
        <item x="230"/>
        <item x="1284"/>
        <item x="100"/>
        <item x="384"/>
        <item x="955"/>
        <item x="901"/>
        <item x="200"/>
        <item x="452"/>
        <item x="1300"/>
        <item x="951"/>
        <item x="1281"/>
        <item x="985"/>
        <item x="691"/>
        <item x="253"/>
        <item x="910"/>
        <item x="803"/>
        <item x="1238"/>
        <item x="800"/>
        <item x="83"/>
        <item x="979"/>
        <item x="1386"/>
        <item x="705"/>
        <item x="811"/>
        <item x="704"/>
        <item x="1125"/>
        <item x="273"/>
        <item x="390"/>
        <item x="1056"/>
        <item x="927"/>
        <item x="284"/>
        <item x="534"/>
        <item x="1373"/>
        <item x="1283"/>
        <item x="427"/>
        <item x="971"/>
        <item x="520"/>
        <item x="797"/>
        <item x="262"/>
        <item x="696"/>
        <item x="440"/>
        <item x="978"/>
        <item x="509"/>
        <item x="45"/>
        <item x="920"/>
        <item x="80"/>
        <item x="616"/>
        <item x="869"/>
        <item x="379"/>
        <item x="1314"/>
        <item x="1325"/>
        <item x="1329"/>
        <item x="1355"/>
        <item x="1186"/>
        <item x="426"/>
        <item x="215"/>
        <item x="850"/>
        <item x="600"/>
        <item x="952"/>
        <item x="1140"/>
        <item x="1218"/>
        <item x="550"/>
        <item x="774"/>
        <item x="160"/>
        <item x="529"/>
        <item x="754"/>
        <item x="293"/>
        <item x="63"/>
        <item x="1263"/>
        <item x="755"/>
        <item x="852"/>
        <item x="1289"/>
        <item x="167"/>
        <item x="257"/>
        <item x="816"/>
        <item x="672"/>
        <item x="1200"/>
        <item x="853"/>
        <item x="1379"/>
        <item x="1110"/>
        <item x="790"/>
        <item x="1000"/>
        <item x="751"/>
        <item x="1332"/>
        <item x="283"/>
        <item x="188"/>
        <item x="556"/>
        <item x="637"/>
        <item x="308"/>
        <item x="508"/>
        <item x="56"/>
        <item x="659"/>
        <item x="111"/>
        <item x="288"/>
        <item x="1190"/>
        <item x="359"/>
        <item x="1220"/>
        <item x="969"/>
        <item x="445"/>
        <item x="183"/>
        <item x="1310"/>
        <item x="254"/>
        <item x="677"/>
        <item x="909"/>
        <item x="1002"/>
        <item x="1107"/>
        <item x="665"/>
        <item x="911"/>
        <item x="666"/>
        <item x="79"/>
        <item x="163"/>
        <item x="1322"/>
        <item x="144"/>
        <item x="1275"/>
        <item x="788"/>
        <item x="172"/>
        <item x="664"/>
        <item x="334"/>
        <item x="1165"/>
        <item x="137"/>
        <item x="1036"/>
        <item x="285"/>
        <item x="348"/>
        <item x="727"/>
        <item x="1219"/>
        <item x="1112"/>
        <item x="541"/>
        <item x="864"/>
        <item x="1011"/>
        <item x="1072"/>
        <item x="647"/>
        <item x="1205"/>
        <item x="497"/>
        <item x="939"/>
        <item x="150"/>
        <item x="844"/>
        <item x="872"/>
        <item x="1129"/>
        <item x="1257"/>
        <item x="1080"/>
        <item x="916"/>
        <item x="327"/>
        <item x="849"/>
        <item x="1168"/>
        <item x="403"/>
        <item x="1251"/>
        <item x="367"/>
        <item x="848"/>
        <item x="1079"/>
        <item x="219"/>
        <item x="1176"/>
        <item x="537"/>
        <item x="180"/>
        <item x="1010"/>
        <item x="166"/>
        <item x="975"/>
        <item x="871"/>
        <item x="760"/>
        <item x="1057"/>
        <item x="1370"/>
        <item x="1301"/>
        <item x="598"/>
        <item x="1367"/>
        <item x="880"/>
        <item x="1326"/>
        <item x="258"/>
        <item x="1321"/>
        <item x="974"/>
        <item x="289"/>
        <item x="845"/>
        <item x="1158"/>
        <item x="1290"/>
        <item x="152"/>
        <item x="870"/>
        <item x="217"/>
        <item x="383"/>
        <item x="1153"/>
        <item x="476"/>
        <item x="472"/>
        <item x="737"/>
        <item x="202"/>
        <item x="477"/>
        <item x="833"/>
        <item x="1228"/>
        <item x="736"/>
        <item x="543"/>
        <item x="725"/>
        <item x="69"/>
        <item x="1029"/>
        <item x="474"/>
        <item x="554"/>
        <item x="193"/>
        <item x="703"/>
        <item x="471"/>
        <item x="60"/>
        <item x="1274"/>
        <item x="113"/>
        <item x="1282"/>
        <item x="970"/>
        <item x="1201"/>
        <item x="793"/>
        <item x="1292"/>
        <item x="1348"/>
        <item x="96"/>
        <item x="291"/>
        <item x="211"/>
        <item x="859"/>
        <item x="256"/>
        <item x="678"/>
        <item x="61"/>
        <item x="333"/>
        <item x="90"/>
        <item x="1390"/>
        <item x="236"/>
        <item x="357"/>
        <item x="1349"/>
        <item x="1225"/>
        <item x="1174"/>
        <item x="997"/>
        <item x="406"/>
        <item x="1106"/>
        <item x="220"/>
        <item x="241"/>
        <item x="729"/>
        <item x="994"/>
        <item x="798"/>
        <item x="700"/>
        <item x="899"/>
        <item x="173"/>
        <item x="707"/>
        <item x="1371"/>
        <item x="22"/>
        <item x="823"/>
        <item x="1008"/>
        <item x="1360"/>
        <item x="605"/>
        <item x="1135"/>
        <item x="246"/>
        <item x="660"/>
        <item x="205"/>
        <item x="1097"/>
        <item x="164"/>
        <item x="1148"/>
        <item x="1015"/>
        <item x="874"/>
        <item x="1046"/>
        <item x="498"/>
        <item x="895"/>
        <item x="1385"/>
        <item x="624"/>
        <item x="746"/>
        <item x="917"/>
        <item x="306"/>
        <item x="1243"/>
        <item x="656"/>
        <item x="692"/>
        <item x="757"/>
        <item x="625"/>
        <item x="91"/>
        <item x="1089"/>
        <item x="938"/>
        <item x="358"/>
        <item x="68"/>
        <item x="641"/>
        <item x="1170"/>
        <item x="582"/>
        <item x="1299"/>
        <item x="486"/>
        <item x="791"/>
        <item x="1364"/>
        <item x="199"/>
        <item x="1093"/>
        <item x="533"/>
        <item x="1191"/>
        <item x="1087"/>
        <item x="655"/>
        <item x="1134"/>
        <item x="119"/>
        <item x="398"/>
        <item x="101"/>
        <item x="240"/>
        <item x="1277"/>
        <item x="621"/>
        <item x="387"/>
        <item x="752"/>
        <item x="941"/>
        <item x="27"/>
        <item x="604"/>
        <item x="1131"/>
        <item x="1042"/>
        <item x="1163"/>
        <item x="369"/>
        <item x="609"/>
        <item x="102"/>
        <item x="1313"/>
        <item x="527"/>
        <item x="1276"/>
        <item x="1258"/>
        <item x="890"/>
        <item x="989"/>
        <item x="825"/>
        <item x="1323"/>
        <item x="824"/>
        <item x="1054"/>
        <item x="1202"/>
        <item x="222"/>
        <item x="1352"/>
        <item x="1166"/>
        <item x="395"/>
        <item x="392"/>
        <item x="322"/>
        <item x="1076"/>
        <item x="26"/>
        <item x="767"/>
        <item x="1053"/>
        <item x="730"/>
        <item x="702"/>
        <item x="695"/>
        <item x="1013"/>
        <item x="1086"/>
        <item x="275"/>
        <item x="1343"/>
        <item x="856"/>
        <item x="1183"/>
        <item x="484"/>
        <item x="1291"/>
        <item x="227"/>
        <item x="350"/>
        <item x="248"/>
        <item x="201"/>
        <item x="286"/>
        <item x="363"/>
        <item x="717"/>
        <item x="1105"/>
        <item x="209"/>
        <item x="867"/>
        <item x="579"/>
        <item x="996"/>
        <item x="124"/>
        <item x="1012"/>
        <item x="93"/>
        <item x="62"/>
        <item x="203"/>
        <item x="1133"/>
        <item x="919"/>
        <item x="593"/>
        <item x="645"/>
        <item x="382"/>
        <item x="23"/>
        <item x="189"/>
        <item x="1272"/>
        <item x="125"/>
        <item x="1091"/>
        <item x="1224"/>
        <item x="352"/>
        <item x="133"/>
        <item x="1221"/>
        <item x="1193"/>
        <item x="375"/>
        <item x="151"/>
        <item x="839"/>
        <item x="1117"/>
        <item x="224"/>
        <item x="468"/>
        <item x="993"/>
        <item x="957"/>
        <item x="770"/>
        <item x="302"/>
        <item x="559"/>
        <item x="331"/>
        <item x="1014"/>
        <item x="1368"/>
        <item x="127"/>
        <item x="1184"/>
        <item x="721"/>
        <item x="557"/>
        <item x="1270"/>
        <item x="868"/>
        <item x="794"/>
        <item x="765"/>
        <item x="1137"/>
        <item x="157"/>
        <item x="897"/>
        <item x="756"/>
        <item x="386"/>
        <item x="1032"/>
        <item x="980"/>
        <item x="778"/>
        <item x="1073"/>
        <item x="1261"/>
        <item x="223"/>
        <item x="991"/>
        <item x="524"/>
        <item x="846"/>
        <item x="1179"/>
        <item x="103"/>
        <item x="545"/>
        <item x="948"/>
        <item x="1128"/>
        <item x="548"/>
        <item x="1068"/>
        <item x="1049"/>
        <item x="328"/>
        <item x="98"/>
        <item x="837"/>
        <item x="925"/>
        <item x="674"/>
        <item x="573"/>
        <item x="234"/>
        <item x="949"/>
        <item x="190"/>
        <item x="1113"/>
        <item x="667"/>
        <item x="1185"/>
        <item x="893"/>
        <item x="1319"/>
        <item x="467"/>
        <item x="535"/>
        <item x="528"/>
        <item x="851"/>
        <item x="530"/>
        <item x="292"/>
        <item x="998"/>
        <item x="968"/>
        <item x="612"/>
        <item x="766"/>
        <item x="682"/>
        <item x="822"/>
        <item x="1104"/>
        <item x="1304"/>
        <item x="1217"/>
        <item x="683"/>
        <item x="1116"/>
        <item x="1157"/>
        <item x="86"/>
        <item x="1118"/>
        <item x="500"/>
        <item x="8"/>
        <item x="517"/>
        <item x="242"/>
        <item x="10"/>
        <item x="475"/>
        <item x="904"/>
        <item x="82"/>
        <item x="1126"/>
        <item x="21"/>
        <item x="1099"/>
        <item x="244"/>
        <item x="297"/>
        <item x="1026"/>
        <item x="135"/>
        <item x="495"/>
        <item x="999"/>
        <item x="1059"/>
        <item x="806"/>
        <item x="526"/>
        <item x="549"/>
        <item x="1066"/>
        <item x="863"/>
        <item x="35"/>
        <item x="1328"/>
        <item x="1071"/>
        <item x="299"/>
        <item x="1102"/>
        <item x="105"/>
        <item x="759"/>
        <item x="380"/>
        <item x="540"/>
        <item x="155"/>
        <item x="1169"/>
        <item x="492"/>
        <item x="110"/>
        <item x="1130"/>
        <item x="143"/>
        <item x="483"/>
        <item x="546"/>
        <item x="1040"/>
        <item x="365"/>
        <item x="934"/>
        <item x="946"/>
        <item x="1294"/>
        <item x="72"/>
        <item x="808"/>
        <item x="319"/>
        <item x="1287"/>
        <item x="1372"/>
        <item x="16"/>
        <item x="652"/>
        <item x="741"/>
        <item x="1151"/>
        <item x="473"/>
        <item x="1038"/>
        <item x="71"/>
        <item x="1098"/>
        <item x="31"/>
        <item x="85"/>
        <item x="613"/>
        <item x="947"/>
        <item x="1182"/>
        <item x="584"/>
        <item x="95"/>
        <item x="1382"/>
        <item x="932"/>
        <item x="6"/>
        <item x="81"/>
        <item x="159"/>
        <item x="646"/>
        <item x="1177"/>
        <item x="680"/>
        <item x="576"/>
        <item x="1041"/>
        <item x="838"/>
        <item x="37"/>
        <item x="832"/>
        <item x="182"/>
        <item x="185"/>
        <item x="744"/>
        <item x="1074"/>
        <item x="77"/>
        <item x="889"/>
        <item x="1009"/>
        <item x="840"/>
        <item x="1007"/>
        <item x="716"/>
        <item x="502"/>
        <item x="1094"/>
        <item x="373"/>
        <item x="87"/>
        <item x="1369"/>
        <item x="181"/>
        <item x="84"/>
        <item x="1223"/>
        <item x="804"/>
        <item x="1303"/>
        <item x="560"/>
        <item x="963"/>
        <item x="494"/>
        <item x="259"/>
        <item x="878"/>
        <item x="1214"/>
        <item x="820"/>
        <item x="828"/>
        <item x="1189"/>
        <item x="658"/>
        <item x="260"/>
        <item x="355"/>
        <item x="915"/>
        <item x="346"/>
        <item x="799"/>
        <item x="311"/>
        <item x="1210"/>
        <item x="1267"/>
        <item x="525"/>
        <item x="965"/>
        <item x="570"/>
        <item x="138"/>
        <item x="1213"/>
        <item x="245"/>
        <item x="309"/>
        <item x="780"/>
        <item x="801"/>
        <item x="1346"/>
        <item x="485"/>
        <item x="843"/>
        <item x="360"/>
        <item x="3"/>
        <item x="577"/>
        <item x="385"/>
        <item x="482"/>
        <item x="813"/>
        <item x="1231"/>
        <item x="196"/>
        <item x="339"/>
        <item x="364"/>
        <item x="341"/>
        <item x="1124"/>
        <item x="814"/>
        <item x="610"/>
        <item x="97"/>
        <item x="516"/>
        <item x="1142"/>
        <item x="321"/>
        <item x="589"/>
        <item x="107"/>
        <item x="55"/>
        <item x="371"/>
        <item x="1152"/>
        <item x="232"/>
        <item x="28"/>
        <item x="140"/>
        <item x="176"/>
        <item x="165"/>
        <item x="578"/>
        <item x="522"/>
        <item x="347"/>
        <item x="590"/>
        <item x="690"/>
        <item x="1207"/>
        <item x="1127"/>
        <item x="771"/>
        <item x="112"/>
        <item x="1081"/>
        <item x="501"/>
        <item x="633"/>
        <item x="14"/>
        <item x="724"/>
        <item x="653"/>
        <item x="505"/>
        <item x="518"/>
        <item x="30"/>
        <item x="197"/>
        <item x="177"/>
        <item x="1222"/>
        <item x="1305"/>
        <item x="17"/>
        <item x="571"/>
        <item x="1353"/>
        <item x="882"/>
        <item x="551"/>
        <item x="542"/>
        <item x="1096"/>
        <item x="922"/>
        <item x="1268"/>
        <item x="812"/>
        <item x="1271"/>
        <item x="681"/>
        <item x="120"/>
        <item x="907"/>
        <item x="663"/>
        <item x="29"/>
        <item x="1311"/>
        <item x="481"/>
        <item x="361"/>
        <item x="720"/>
        <item x="944"/>
        <item x="1143"/>
        <item x="1242"/>
        <item x="1016"/>
        <item x="783"/>
        <item x="921"/>
        <item x="228"/>
        <item x="343"/>
        <item x="629"/>
        <item x="539"/>
        <item x="1365"/>
        <item x="1318"/>
        <item x="1234"/>
        <item x="1361"/>
        <item x="1388"/>
        <item x="116"/>
        <item x="1192"/>
        <item x="972"/>
        <item x="575"/>
        <item x="1336"/>
        <item x="1241"/>
        <item x="544"/>
        <item x="566"/>
        <item x="104"/>
        <item x="650"/>
        <item x="114"/>
        <item x="1180"/>
        <item x="894"/>
        <item x="0"/>
        <item x="644"/>
        <item x="1308"/>
        <item x="52"/>
        <item x="701"/>
        <item x="507"/>
        <item x="1020"/>
        <item x="815"/>
        <item x="1101"/>
        <item x="1067"/>
        <item x="290"/>
        <item x="221"/>
        <item x="268"/>
        <item x="493"/>
        <item x="886"/>
        <item x="1100"/>
        <item x="269"/>
        <item x="252"/>
        <item x="1239"/>
        <item x="1376"/>
        <item x="404"/>
        <item x="1362"/>
        <item x="191"/>
        <item x="1392"/>
        <item x="1198"/>
        <item x="158"/>
        <item x="377"/>
        <item x="320"/>
        <item x="287"/>
        <item x="995"/>
        <item x="229"/>
        <item x="134"/>
        <item x="162"/>
        <item x="1155"/>
        <item x="764"/>
        <item x="317"/>
        <item x="1161"/>
        <item x="960"/>
        <item x="1309"/>
        <item x="718"/>
        <item x="1111"/>
        <item x="676"/>
        <item x="562"/>
        <item x="711"/>
        <item x="563"/>
        <item x="929"/>
        <item x="1001"/>
        <item x="261"/>
        <item x="378"/>
        <item x="592"/>
        <item x="884"/>
        <item x="54"/>
        <item x="323"/>
        <item x="130"/>
        <item x="272"/>
        <item x="1285"/>
        <item x="1027"/>
        <item x="282"/>
        <item x="1264"/>
        <item x="553"/>
        <item x="1391"/>
        <item x="99"/>
        <item x="1269"/>
        <item x="977"/>
        <item x="1004"/>
        <item x="726"/>
        <item x="1145"/>
        <item x="1030"/>
        <item x="1082"/>
        <item x="207"/>
        <item x="699"/>
        <item x="1302"/>
        <item x="923"/>
        <item x="353"/>
        <item x="684"/>
        <item x="1078"/>
        <item x="827"/>
        <item x="1244"/>
        <item x="1211"/>
        <item x="194"/>
        <item x="170"/>
        <item x="73"/>
        <item x="876"/>
        <item x="1298"/>
        <item x="58"/>
        <item x="862"/>
        <item x="1293"/>
        <item x="779"/>
        <item x="745"/>
        <item x="1062"/>
        <item x="1340"/>
        <item x="643"/>
        <item x="32"/>
        <item x="255"/>
        <item x="1058"/>
        <item x="555"/>
        <item x="405"/>
        <item x="888"/>
        <item x="2"/>
        <item x="858"/>
        <item x="781"/>
        <item x="558"/>
        <item x="597"/>
        <item x="265"/>
        <item x="1119"/>
        <item x="1209"/>
        <item x="336"/>
        <item x="841"/>
        <item x="1230"/>
        <item x="399"/>
        <item x="1327"/>
        <item x="908"/>
        <item x="615"/>
        <item x="1279"/>
        <item x="237"/>
        <item x="1229"/>
        <item x="933"/>
        <item x="809"/>
        <item x="769"/>
        <item x="326"/>
        <item x="186"/>
        <item x="561"/>
        <item x="1048"/>
        <item x="1034"/>
        <item x="1337"/>
        <item x="671"/>
        <item x="510"/>
        <item x="1249"/>
        <item x="881"/>
        <item x="940"/>
        <item x="698"/>
        <item x="914"/>
        <item x="861"/>
        <item x="88"/>
        <item x="1247"/>
        <item x="587"/>
        <item x="622"/>
        <item x="128"/>
        <item x="126"/>
        <item x="1235"/>
        <item x="1028"/>
        <item x="748"/>
        <item x="34"/>
        <item x="777"/>
        <item x="479"/>
        <item x="805"/>
        <item x="337"/>
        <item x="857"/>
        <item x="906"/>
        <item x="1114"/>
        <item x="161"/>
        <item x="983"/>
        <item x="33"/>
        <item x="1005"/>
        <item x="829"/>
        <item x="511"/>
        <item x="235"/>
        <item x="154"/>
        <item x="329"/>
        <item x="1003"/>
        <item x="57"/>
        <item x="594"/>
        <item x="627"/>
        <item x="450"/>
        <item x="694"/>
        <item x="1265"/>
        <item x="606"/>
        <item x="1252"/>
        <item x="1164"/>
        <item x="12"/>
        <item x="18"/>
        <item x="586"/>
        <item x="1381"/>
        <item x="787"/>
        <item x="1345"/>
        <item x="632"/>
        <item x="976"/>
        <item x="826"/>
        <item x="738"/>
        <item x="139"/>
        <item x="13"/>
        <item x="883"/>
        <item x="36"/>
        <item x="626"/>
        <item x="1065"/>
        <item x="1090"/>
        <item x="634"/>
        <item x="973"/>
        <item x="786"/>
        <item x="4"/>
        <item x="122"/>
        <item x="1194"/>
        <item x="585"/>
        <item x="1253"/>
        <item x="954"/>
        <item x="1050"/>
        <item x="1195"/>
        <item x="668"/>
        <item x="106"/>
        <item x="108"/>
        <item x="1377"/>
        <item x="212"/>
        <item x="631"/>
        <item x="394"/>
        <item x="1316"/>
        <item x="1092"/>
        <item x="238"/>
        <item x="596"/>
        <item x="936"/>
        <item x="187"/>
        <item x="1043"/>
        <item x="689"/>
        <item x="866"/>
        <item x="504"/>
        <item x="1109"/>
        <item x="992"/>
        <item x="567"/>
        <item x="887"/>
        <item x="763"/>
        <item x="78"/>
        <item x="1260"/>
        <item x="396"/>
        <item x="1146"/>
        <item x="620"/>
        <item x="1358"/>
        <item x="267"/>
        <item x="1359"/>
        <item x="776"/>
        <item x="603"/>
        <item x="1389"/>
        <item x="47"/>
        <item x="599"/>
        <item x="628"/>
        <item x="1236"/>
        <item x="178"/>
        <item x="819"/>
        <item x="601"/>
        <item x="723"/>
        <item x="810"/>
        <item x="514"/>
        <item x="374"/>
        <item x="943"/>
        <item x="1341"/>
        <item x="981"/>
        <item x="662"/>
        <item x="1083"/>
        <item x="368"/>
        <item x="749"/>
        <item x="402"/>
        <item x="146"/>
        <item x="345"/>
        <item x="1063"/>
        <item x="728"/>
        <item x="1216"/>
        <item x="397"/>
        <item x="1254"/>
        <item x="280"/>
        <item x="1335"/>
        <item x="19"/>
        <item x="732"/>
        <item x="635"/>
        <item x="580"/>
        <item x="1366"/>
        <item x="470"/>
        <item x="1212"/>
        <item x="148"/>
        <item x="753"/>
        <item x="1256"/>
        <item x="688"/>
        <item x="782"/>
        <item x="903"/>
        <item x="1061"/>
        <item x="1018"/>
        <item x="1064"/>
        <item x="618"/>
        <item x="1232"/>
        <item x="67"/>
        <item x="354"/>
        <item x="986"/>
        <item x="214"/>
        <item x="1115"/>
        <item x="381"/>
        <item x="842"/>
        <item x="982"/>
        <item x="953"/>
        <item x="64"/>
        <item x="661"/>
        <item x="1320"/>
        <item x="94"/>
        <item x="24"/>
        <item x="854"/>
        <item x="301"/>
        <item x="39"/>
        <item x="885"/>
        <item x="370"/>
        <item x="307"/>
        <item x="225"/>
        <item x="565"/>
        <item x="312"/>
        <item x="1378"/>
        <item x="817"/>
        <item x="1103"/>
        <item x="714"/>
        <item x="743"/>
        <item x="263"/>
        <item x="865"/>
        <item x="802"/>
        <item x="775"/>
        <item x="247"/>
        <item x="531"/>
        <item x="918"/>
        <item x="547"/>
        <item x="70"/>
        <item x="873"/>
        <item x="1108"/>
        <item x="931"/>
        <item x="310"/>
        <item x="926"/>
        <item x="818"/>
        <item x="1208"/>
        <item x="1248"/>
        <item x="532"/>
        <item x="747"/>
        <item x="184"/>
        <item x="602"/>
        <item x="574"/>
        <item x="1141"/>
        <item x="552"/>
        <item x="48"/>
        <item x="742"/>
        <item x="1333"/>
        <item x="1312"/>
        <item x="538"/>
        <item x="391"/>
        <item x="1226"/>
        <item x="1154"/>
        <item x="147"/>
        <item x="1031"/>
        <item x="900"/>
        <item x="1297"/>
        <item x="1025"/>
        <item x="1363"/>
        <item x="271"/>
        <item x="734"/>
        <item x="266"/>
        <item x="959"/>
        <item x="145"/>
        <item x="588"/>
        <item x="231"/>
        <item x="879"/>
        <item x="376"/>
        <item x="53"/>
        <item x="342"/>
        <item x="1006"/>
        <item x="962"/>
        <item x="1383"/>
        <item x="740"/>
        <item x="313"/>
        <item x="1"/>
        <item x="496"/>
        <item x="855"/>
        <item x="226"/>
        <item x="912"/>
        <item x="264"/>
        <item x="59"/>
        <item x="1052"/>
        <item x="1199"/>
        <item x="351"/>
        <item x="300"/>
        <item x="898"/>
        <item x="834"/>
        <item x="708"/>
        <item x="1181"/>
        <item x="591"/>
        <item x="366"/>
        <item x="942"/>
        <item x="924"/>
        <item x="1069"/>
        <item x="156"/>
        <item x="38"/>
        <item x="1215"/>
        <item x="523"/>
        <item x="693"/>
        <item x="11"/>
        <item x="401"/>
        <item x="1173"/>
        <item x="581"/>
        <item x="1051"/>
        <item x="1156"/>
        <item x="469"/>
        <item x="619"/>
        <item x="1075"/>
        <item x="773"/>
        <item x="648"/>
        <item x="649"/>
        <item x="349"/>
        <item x="1374"/>
        <item x="92"/>
        <item x="251"/>
        <item x="1356"/>
        <item x="583"/>
        <item x="1384"/>
        <item x="639"/>
        <item x="503"/>
        <item x="1350"/>
        <item x="913"/>
        <item x="175"/>
        <item x="515"/>
        <item x="25"/>
        <item x="123"/>
        <item x="15"/>
        <item x="20"/>
        <item x="1347"/>
        <item x="153"/>
        <item x="506"/>
        <item x="274"/>
        <item x="9"/>
        <item x="136"/>
        <item x="1380"/>
        <item x="1357"/>
        <item x="807"/>
        <item x="513"/>
        <item x="935"/>
        <item x="270"/>
        <item x="330"/>
        <item x="389"/>
        <item x="638"/>
        <item x="115"/>
        <item x="1375"/>
        <item x="279"/>
        <item x="7"/>
        <item x="519"/>
        <item x="1160"/>
        <item x="42"/>
        <item x="568"/>
        <item x="536"/>
        <item x="424"/>
        <item x="1167"/>
        <item x="564"/>
        <item x="1150"/>
        <item x="512"/>
        <item x="356"/>
        <item x="1387"/>
        <item x="572"/>
        <item x="1306"/>
        <item x="617"/>
        <item x="1246"/>
        <item x="499"/>
        <item x="44"/>
        <item x="569"/>
        <item x="276"/>
        <item x="1280"/>
        <item x="896"/>
        <item x="278"/>
        <item x="407"/>
        <item x="305"/>
        <item x="421"/>
        <item x="418"/>
        <item x="411"/>
        <item x="43"/>
        <item x="412"/>
        <item x="415"/>
        <item x="233"/>
        <item x="423"/>
        <item x="425"/>
        <item x="413"/>
        <item x="420"/>
        <item x="41"/>
        <item x="40"/>
        <item x="419"/>
        <item x="410"/>
        <item x="408"/>
        <item x="414"/>
        <item x="416"/>
        <item x="422"/>
        <item x="409"/>
        <item x="417"/>
        <item t="default"/>
      </items>
    </pivotField>
    <pivotField showAll="0"/>
    <pivotField showAll="0"/>
    <pivotField showAll="0"/>
    <pivotField showAll="0"/>
    <pivotField showAll="0"/>
    <pivotField numFmtId="44"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CD965-5EEB-BB44-8088-3BDCD4FAA341}" name="PivotTable3" cacheId="2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3:D14" firstHeaderRow="0" firstDataRow="1" firstDataCol="1"/>
  <pivotFields count="8">
    <pivotField axis="axisRow" showAll="0">
      <items count="12">
        <item x="0"/>
        <item x="10"/>
        <item x="1"/>
        <item x="3"/>
        <item x="4"/>
        <item x="5"/>
        <item x="6"/>
        <item x="7"/>
        <item x="8"/>
        <item x="9"/>
        <item x="2"/>
        <item t="default"/>
      </items>
    </pivotField>
    <pivotField showAll="0"/>
    <pivotField showAll="0"/>
    <pivotField showAll="0"/>
    <pivotField showAll="0"/>
    <pivotField dataField="1" numFmtId="9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dataField="1" numFmtId="9" showAll="0">
      <items count="12">
        <item x="9"/>
        <item x="0"/>
        <item x="1"/>
        <item x="8"/>
        <item x="2"/>
        <item x="3"/>
        <item x="4"/>
        <item x="5"/>
        <item x="7"/>
        <item x="6"/>
        <item x="10"/>
        <item t="default"/>
      </items>
    </pivotField>
    <pivotField dataField="1" numFmtId="9" showAll="0">
      <items count="2"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 numFmtId="9"/>
    <dataField name="Sum of Percentage Failed" fld="6" baseField="0" baseItem="0" numFmtId="9"/>
    <dataField name="Sum of Percentage Canceled" fld="7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1C93-7961-0149-B774-3865D478598A}">
  <dimension ref="A1:H13"/>
  <sheetViews>
    <sheetView zoomScale="120" zoomScaleNormal="120" workbookViewId="0">
      <selection sqref="A1:H12"/>
    </sheetView>
  </sheetViews>
  <sheetFormatPr baseColWidth="10" defaultRowHeight="16" x14ac:dyDescent="0.2"/>
  <cols>
    <col min="1" max="1" width="17.33203125" bestFit="1" customWidth="1"/>
    <col min="2" max="2" width="19" bestFit="1" customWidth="1"/>
    <col min="3" max="3" width="14.6640625" bestFit="1" customWidth="1"/>
    <col min="4" max="4" width="18" bestFit="1" customWidth="1"/>
    <col min="5" max="5" width="13.5" bestFit="1" customWidth="1"/>
    <col min="6" max="6" width="22.33203125" bestFit="1" customWidth="1"/>
    <col min="7" max="7" width="18" bestFit="1" customWidth="1"/>
    <col min="8" max="8" width="21.1640625" bestFit="1" customWidth="1"/>
  </cols>
  <sheetData>
    <row r="1" spans="1:8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2193</v>
      </c>
      <c r="B2" s="14">
        <f>COUNTIFS('Play Data'!D2:D1067,"&gt;=0",'Play Data'!D2:D1067, "&lt;1000",'Play Data'!F2:F1067, "successful")</f>
        <v>141</v>
      </c>
      <c r="C2">
        <f>COUNTIFS('Play Data'!F2:F1067, "Failed",'Play Data'!D2:D1067, "&lt;1000")</f>
        <v>45</v>
      </c>
      <c r="D2">
        <v>0</v>
      </c>
      <c r="E2">
        <f>SUM(B2:C2)</f>
        <v>186</v>
      </c>
      <c r="F2" s="15">
        <f>IFERROR(B2/E2,0)</f>
        <v>0.75806451612903225</v>
      </c>
      <c r="G2" s="15">
        <f>IFERROR(C2/E2,0)</f>
        <v>0.24193548387096775</v>
      </c>
      <c r="H2" s="15">
        <f>IFERROR(D2/E2,0)</f>
        <v>0</v>
      </c>
    </row>
    <row r="3" spans="1:8" x14ac:dyDescent="0.2">
      <c r="A3" t="s">
        <v>8</v>
      </c>
      <c r="B3" s="14">
        <f>COUNTIFS('Play Data'!D2:D1067,"&gt;=1000",'Play Data'!D2:D1067, "&lt;=4999",'Play Data'!F2:F1067, "successful")</f>
        <v>388</v>
      </c>
      <c r="C3">
        <f>COUNTIFS('Play Data'!F2:F1067, "failed",'Play Data'!D2:D1067,"&gt;=1000",'Play Data'!D2:D1067, "&lt;=4999")</f>
        <v>146</v>
      </c>
      <c r="D3">
        <v>0</v>
      </c>
      <c r="E3">
        <f>SUM(B3:C3)</f>
        <v>534</v>
      </c>
      <c r="F3" s="15">
        <f t="shared" ref="F3:F13" si="0">IFERROR(B3/E3,0)</f>
        <v>0.72659176029962547</v>
      </c>
      <c r="G3" s="15">
        <f t="shared" ref="G3:G13" si="1">IFERROR(C3/E3,0)</f>
        <v>0.27340823970037453</v>
      </c>
      <c r="H3" s="15">
        <f t="shared" ref="H3:H13" si="2">IFERROR(D3/E3,0)</f>
        <v>0</v>
      </c>
    </row>
    <row r="4" spans="1:8" x14ac:dyDescent="0.2">
      <c r="A4" t="s">
        <v>9</v>
      </c>
      <c r="B4" s="14">
        <f>COUNTIFS('Play Data'!D2:D1067,"&gt;=5000",'Play Data'!D2:D1067, "&lt;=9999",'Play Data'!F2:F1067, "successful")</f>
        <v>93</v>
      </c>
      <c r="C4" s="14">
        <f>COUNTIFS('Play Data'!F2:F1067, "failed",'Play Data'!D2:D1067,"&gt;=5000",'Play Data'!D2:D1067, "&lt;=9999")</f>
        <v>76</v>
      </c>
      <c r="D4">
        <v>0</v>
      </c>
      <c r="E4">
        <f t="shared" ref="E4:E13" si="3">SUM(B4:C4)</f>
        <v>169</v>
      </c>
      <c r="F4" s="15">
        <f t="shared" si="0"/>
        <v>0.55029585798816572</v>
      </c>
      <c r="G4" s="15">
        <f t="shared" si="1"/>
        <v>0.44970414201183434</v>
      </c>
      <c r="H4" s="15">
        <f t="shared" si="2"/>
        <v>0</v>
      </c>
    </row>
    <row r="5" spans="1:8" x14ac:dyDescent="0.2">
      <c r="A5" t="s">
        <v>2196</v>
      </c>
      <c r="B5">
        <f>COUNTIFS('Play Data'!D2:D1067,"&gt;=10000",'Play Data'!D2:D1067, "&lt;=14999",'Play Data'!F2:F1067, "successful")</f>
        <v>39</v>
      </c>
      <c r="C5">
        <f>COUNTIFS('Play Data'!F2:F1067, "failed",'Play Data'!D2:D1067,"&gt;=10000",'Play Data'!D2:D1067, "&lt;=14999")</f>
        <v>33</v>
      </c>
      <c r="D5">
        <v>0</v>
      </c>
      <c r="E5">
        <f t="shared" si="3"/>
        <v>72</v>
      </c>
      <c r="F5" s="15">
        <f t="shared" si="0"/>
        <v>0.54166666666666663</v>
      </c>
      <c r="G5" s="15">
        <f t="shared" si="1"/>
        <v>0.45833333333333331</v>
      </c>
      <c r="H5" s="15">
        <f t="shared" si="2"/>
        <v>0</v>
      </c>
    </row>
    <row r="6" spans="1:8" x14ac:dyDescent="0.2">
      <c r="A6" t="s">
        <v>10</v>
      </c>
      <c r="B6">
        <f>COUNTIFS('Play Data'!D2:D1067,"&gt;=15000",'Play Data'!D2:D1067, "&lt;=19999",'Play Data'!F2:F1067, "successful")</f>
        <v>12</v>
      </c>
      <c r="C6">
        <f>COUNTIFS('Play Data'!F2:F1067, "failed",'Play Data'!D2:D1067,"&gt;=15000",'Play Data'!D2:D1067, "&lt;=19999")</f>
        <v>12</v>
      </c>
      <c r="D6">
        <v>0</v>
      </c>
      <c r="E6">
        <f t="shared" si="3"/>
        <v>24</v>
      </c>
      <c r="F6" s="15">
        <f t="shared" si="0"/>
        <v>0.5</v>
      </c>
      <c r="G6" s="15">
        <f t="shared" si="1"/>
        <v>0.5</v>
      </c>
      <c r="H6" s="15">
        <f t="shared" si="2"/>
        <v>0</v>
      </c>
    </row>
    <row r="7" spans="1:8" x14ac:dyDescent="0.2">
      <c r="A7" t="s">
        <v>2195</v>
      </c>
      <c r="B7" s="14">
        <f>COUNTIFS('Play Data'!D2:D1067,"&gt;=20000",'Play Data'!D2:D1067, "&lt;=24999",'Play Data'!F2:F1067, "successful")</f>
        <v>9</v>
      </c>
      <c r="C7">
        <f>COUNTIFS('Play Data'!F2:F1067, "failed",'Play Data'!D2:D1067,"&gt;=20000",'Play Data'!D2:D1067, "&lt;=24999")</f>
        <v>11</v>
      </c>
      <c r="D7">
        <v>0</v>
      </c>
      <c r="E7">
        <f t="shared" si="3"/>
        <v>20</v>
      </c>
      <c r="F7" s="15">
        <f t="shared" si="0"/>
        <v>0.45</v>
      </c>
      <c r="G7" s="15">
        <f t="shared" si="1"/>
        <v>0.55000000000000004</v>
      </c>
      <c r="H7" s="15">
        <f t="shared" si="2"/>
        <v>0</v>
      </c>
    </row>
    <row r="8" spans="1:8" x14ac:dyDescent="0.2">
      <c r="A8" t="s">
        <v>11</v>
      </c>
      <c r="B8">
        <f>COUNTIFS('Play Data'!D2:D1067,"&gt;=25000",'Play Data'!D2:D1067, "&lt;=29999",'Play Data'!F2:F1067, "successful")</f>
        <v>1</v>
      </c>
      <c r="C8">
        <f>COUNTIFS('Play Data'!F2:F1067, "failed",'Play Data'!D2:D1067,"&gt;=25000",'Play Data'!D2:D1067, "&lt;=29999")</f>
        <v>4</v>
      </c>
      <c r="D8">
        <v>0</v>
      </c>
      <c r="E8">
        <f t="shared" si="3"/>
        <v>5</v>
      </c>
      <c r="F8" s="15">
        <f t="shared" si="0"/>
        <v>0.2</v>
      </c>
      <c r="G8" s="15">
        <f t="shared" si="1"/>
        <v>0.8</v>
      </c>
      <c r="H8" s="15">
        <f t="shared" si="2"/>
        <v>0</v>
      </c>
    </row>
    <row r="9" spans="1:8" x14ac:dyDescent="0.2">
      <c r="A9" t="s">
        <v>12</v>
      </c>
      <c r="B9">
        <f>COUNTIFS('Play Data'!D2:D1067,"&gt;=30000",'Play Data'!D2:D1067, "&lt;=34999",'Play Data'!F2:F1067, "successful")</f>
        <v>3</v>
      </c>
      <c r="C9">
        <f>COUNTIFS('Play Data'!F2:F1067, "failed",'Play Data'!D2:D1067,"&gt;=30000",'Play Data'!D2:D1067, "&lt;=34999")</f>
        <v>8</v>
      </c>
      <c r="D9">
        <v>0</v>
      </c>
      <c r="E9">
        <f t="shared" si="3"/>
        <v>11</v>
      </c>
      <c r="F9" s="15">
        <f t="shared" si="0"/>
        <v>0.27272727272727271</v>
      </c>
      <c r="G9" s="15">
        <f t="shared" si="1"/>
        <v>0.72727272727272729</v>
      </c>
      <c r="H9" s="15">
        <f t="shared" si="2"/>
        <v>0</v>
      </c>
    </row>
    <row r="10" spans="1:8" x14ac:dyDescent="0.2">
      <c r="A10" t="s">
        <v>13</v>
      </c>
      <c r="B10">
        <f>COUNTIFS('Play Data'!D2:D1067,"&gt;=40000",'Play Data'!D2:D1067, "&lt;=49999",'Play Data'!F2:F1067, "successful")</f>
        <v>2</v>
      </c>
      <c r="C10">
        <f>COUNTIFS('Play Data'!F2:F1067, "failed",'Play Data'!D2:D1067,"&gt;=40000",'Play Data'!D2:D1067, "&lt;=44999")</f>
        <v>1</v>
      </c>
      <c r="D10">
        <v>0</v>
      </c>
      <c r="E10">
        <f t="shared" si="3"/>
        <v>3</v>
      </c>
      <c r="F10" s="15">
        <f t="shared" si="0"/>
        <v>0.66666666666666663</v>
      </c>
      <c r="G10" s="15">
        <f t="shared" si="1"/>
        <v>0.33333333333333331</v>
      </c>
      <c r="H10" s="15">
        <f t="shared" si="2"/>
        <v>0</v>
      </c>
    </row>
    <row r="11" spans="1:8" x14ac:dyDescent="0.2">
      <c r="A11" t="s">
        <v>14</v>
      </c>
      <c r="B11">
        <f>COUNTIFS('Play Data'!D2:D1067,"&gt;=45000",'Play Data'!D2:D1067, "&lt;=49999",'Play Data'!F2:F1067, "successful")</f>
        <v>0</v>
      </c>
      <c r="C11">
        <f>COUNTIFS('Play Data'!F2:F1067, "failed",'Play Data'!D2:D1067,"&gt;=45000,'Kickstarter Data for Plays'!D2:D1067, "&lt;=49999)</f>
        <v>0</v>
      </c>
      <c r="D11">
        <v>0</v>
      </c>
      <c r="E11">
        <f t="shared" si="3"/>
        <v>0</v>
      </c>
      <c r="F11" s="15">
        <f t="shared" si="0"/>
        <v>0</v>
      </c>
      <c r="G11" s="15">
        <f t="shared" si="1"/>
        <v>0</v>
      </c>
      <c r="H11" s="15">
        <f t="shared" si="2"/>
        <v>0</v>
      </c>
    </row>
    <row r="12" spans="1:8" x14ac:dyDescent="0.2">
      <c r="A12" t="s">
        <v>2194</v>
      </c>
      <c r="B12">
        <f>COUNTIFS('Play Data'!F2:F1067, "successful",'Play Data'!D2:D1067,"&gt;50000")</f>
        <v>2</v>
      </c>
      <c r="C12">
        <f>COUNTIFS('Play Data'!F2:F1067, "failed",'Play Data'!D2:D1067,"&gt;50000")</f>
        <v>10</v>
      </c>
      <c r="D12">
        <v>0</v>
      </c>
      <c r="E12">
        <f t="shared" si="3"/>
        <v>12</v>
      </c>
      <c r="F12" s="15">
        <f t="shared" si="0"/>
        <v>0.16666666666666666</v>
      </c>
      <c r="G12" s="15">
        <f t="shared" si="1"/>
        <v>0.83333333333333337</v>
      </c>
      <c r="H12" s="15">
        <f t="shared" si="2"/>
        <v>0</v>
      </c>
    </row>
    <row r="13" spans="1:8" x14ac:dyDescent="0.2">
      <c r="B13">
        <f>SUM(B2:B12)</f>
        <v>690</v>
      </c>
      <c r="C13">
        <f>SUM(C2:C12)</f>
        <v>346</v>
      </c>
      <c r="D13">
        <v>0</v>
      </c>
      <c r="E13">
        <f t="shared" si="3"/>
        <v>1036</v>
      </c>
      <c r="F13" s="15">
        <f t="shared" si="0"/>
        <v>0.66602316602316602</v>
      </c>
      <c r="G13" s="15">
        <f t="shared" si="1"/>
        <v>0.33397683397683398</v>
      </c>
      <c r="H13" s="15">
        <f t="shared" si="2"/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96C8-E5B4-5844-9503-9984A5320C44}">
  <dimension ref="A1:F17"/>
  <sheetViews>
    <sheetView tabSelected="1" workbookViewId="0">
      <selection activeCell="R37" sqref="R3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7.33203125" bestFit="1" customWidth="1"/>
  </cols>
  <sheetData>
    <row r="1" spans="1:6" x14ac:dyDescent="0.2">
      <c r="A1" s="17" t="s">
        <v>2875</v>
      </c>
      <c r="B1" t="s">
        <v>2874</v>
      </c>
    </row>
    <row r="3" spans="1:6" x14ac:dyDescent="0.2">
      <c r="A3" s="17" t="s">
        <v>2861</v>
      </c>
      <c r="B3" s="17" t="s">
        <v>2202</v>
      </c>
    </row>
    <row r="4" spans="1:6" x14ac:dyDescent="0.2">
      <c r="A4" s="17" t="s">
        <v>2197</v>
      </c>
      <c r="B4" t="s">
        <v>2309</v>
      </c>
      <c r="C4" t="s">
        <v>251</v>
      </c>
      <c r="D4" t="s">
        <v>458</v>
      </c>
      <c r="E4" t="s">
        <v>37</v>
      </c>
      <c r="F4" t="s">
        <v>2198</v>
      </c>
    </row>
    <row r="5" spans="1:6" x14ac:dyDescent="0.2">
      <c r="A5" s="20" t="s">
        <v>2867</v>
      </c>
      <c r="B5" s="16">
        <v>7</v>
      </c>
      <c r="C5" s="16">
        <v>33</v>
      </c>
      <c r="D5" s="16">
        <v>2</v>
      </c>
      <c r="E5" s="16">
        <v>56</v>
      </c>
      <c r="F5" s="16">
        <v>98</v>
      </c>
    </row>
    <row r="6" spans="1:6" x14ac:dyDescent="0.2">
      <c r="A6" s="20" t="s">
        <v>2873</v>
      </c>
      <c r="B6" s="16">
        <v>3</v>
      </c>
      <c r="C6" s="16">
        <v>39</v>
      </c>
      <c r="D6" s="16">
        <v>8</v>
      </c>
      <c r="E6" s="16">
        <v>71</v>
      </c>
      <c r="F6" s="16">
        <v>121</v>
      </c>
    </row>
    <row r="7" spans="1:6" x14ac:dyDescent="0.2">
      <c r="A7" s="20" t="s">
        <v>2865</v>
      </c>
      <c r="B7" s="16">
        <v>3</v>
      </c>
      <c r="C7" s="16">
        <v>33</v>
      </c>
      <c r="D7" s="16">
        <v>14</v>
      </c>
      <c r="E7" s="16">
        <v>56</v>
      </c>
      <c r="F7" s="16">
        <v>106</v>
      </c>
    </row>
    <row r="8" spans="1:6" x14ac:dyDescent="0.2">
      <c r="A8" s="20" t="s">
        <v>2866</v>
      </c>
      <c r="B8" s="16">
        <v>2</v>
      </c>
      <c r="C8" s="16">
        <v>40</v>
      </c>
      <c r="D8" s="16"/>
      <c r="E8" s="16">
        <v>71</v>
      </c>
      <c r="F8" s="16">
        <v>113</v>
      </c>
    </row>
    <row r="9" spans="1:6" x14ac:dyDescent="0.2">
      <c r="A9" s="20" t="s">
        <v>2872</v>
      </c>
      <c r="B9" s="16">
        <v>3</v>
      </c>
      <c r="C9" s="16">
        <v>52</v>
      </c>
      <c r="D9" s="16"/>
      <c r="E9" s="16">
        <v>111</v>
      </c>
      <c r="F9" s="16">
        <v>166</v>
      </c>
    </row>
    <row r="10" spans="1:6" x14ac:dyDescent="0.2">
      <c r="A10" s="20" t="s">
        <v>2870</v>
      </c>
      <c r="B10" s="16">
        <v>4</v>
      </c>
      <c r="C10" s="16">
        <v>49</v>
      </c>
      <c r="D10" s="16"/>
      <c r="E10" s="16">
        <v>100</v>
      </c>
      <c r="F10" s="16">
        <v>153</v>
      </c>
    </row>
    <row r="11" spans="1:6" x14ac:dyDescent="0.2">
      <c r="A11" s="20" t="s">
        <v>2862</v>
      </c>
      <c r="B11" s="16">
        <v>1</v>
      </c>
      <c r="C11" s="16">
        <v>50</v>
      </c>
      <c r="D11" s="16"/>
      <c r="E11" s="16">
        <v>87</v>
      </c>
      <c r="F11" s="16">
        <v>138</v>
      </c>
    </row>
    <row r="12" spans="1:6" x14ac:dyDescent="0.2">
      <c r="A12" s="20" t="s">
        <v>2871</v>
      </c>
      <c r="B12" s="16">
        <v>4</v>
      </c>
      <c r="C12" s="16">
        <v>47</v>
      </c>
      <c r="D12" s="16"/>
      <c r="E12" s="16">
        <v>72</v>
      </c>
      <c r="F12" s="16">
        <v>123</v>
      </c>
    </row>
    <row r="13" spans="1:6" x14ac:dyDescent="0.2">
      <c r="A13" s="20" t="s">
        <v>2868</v>
      </c>
      <c r="B13" s="16">
        <v>4</v>
      </c>
      <c r="C13" s="16">
        <v>34</v>
      </c>
      <c r="D13" s="16"/>
      <c r="E13" s="16">
        <v>59</v>
      </c>
      <c r="F13" s="16">
        <v>97</v>
      </c>
    </row>
    <row r="14" spans="1:6" x14ac:dyDescent="0.2">
      <c r="A14" s="20" t="s">
        <v>2863</v>
      </c>
      <c r="B14" s="16"/>
      <c r="C14" s="16">
        <v>50</v>
      </c>
      <c r="D14" s="16"/>
      <c r="E14" s="16">
        <v>65</v>
      </c>
      <c r="F14" s="16">
        <v>115</v>
      </c>
    </row>
    <row r="15" spans="1:6" x14ac:dyDescent="0.2">
      <c r="A15" s="20" t="s">
        <v>2869</v>
      </c>
      <c r="B15" s="16">
        <v>3</v>
      </c>
      <c r="C15" s="16">
        <v>31</v>
      </c>
      <c r="D15" s="16"/>
      <c r="E15" s="16">
        <v>54</v>
      </c>
      <c r="F15" s="16">
        <v>88</v>
      </c>
    </row>
    <row r="16" spans="1:6" x14ac:dyDescent="0.2">
      <c r="A16" s="20" t="s">
        <v>2864</v>
      </c>
      <c r="B16" s="16">
        <v>3</v>
      </c>
      <c r="C16" s="16">
        <v>35</v>
      </c>
      <c r="D16" s="16"/>
      <c r="E16" s="16">
        <v>37</v>
      </c>
      <c r="F16" s="16">
        <v>75</v>
      </c>
    </row>
    <row r="17" spans="1:6" x14ac:dyDescent="0.2">
      <c r="A17" s="20" t="s">
        <v>2198</v>
      </c>
      <c r="B17" s="16">
        <v>37</v>
      </c>
      <c r="C17" s="16">
        <v>493</v>
      </c>
      <c r="D17" s="16">
        <v>24</v>
      </c>
      <c r="E17" s="16">
        <v>839</v>
      </c>
      <c r="F17" s="16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4C07-37D9-A04C-8500-BB16391E6E20}">
  <dimension ref="A3:D14"/>
  <sheetViews>
    <sheetView workbookViewId="0">
      <selection activeCell="L9" sqref="L9"/>
    </sheetView>
  </sheetViews>
  <sheetFormatPr baseColWidth="10" defaultRowHeight="16" x14ac:dyDescent="0.2"/>
  <cols>
    <col min="1" max="1" width="13.83203125" bestFit="1" customWidth="1"/>
    <col min="2" max="2" width="26" bestFit="1" customWidth="1"/>
    <col min="3" max="3" width="22.5" bestFit="1" customWidth="1"/>
    <col min="4" max="4" width="24.83203125" bestFit="1" customWidth="1"/>
  </cols>
  <sheetData>
    <row r="3" spans="1:4" x14ac:dyDescent="0.2">
      <c r="A3" s="17" t="s">
        <v>2197</v>
      </c>
      <c r="B3" t="s">
        <v>2199</v>
      </c>
      <c r="C3" t="s">
        <v>2200</v>
      </c>
      <c r="D3" t="s">
        <v>2201</v>
      </c>
    </row>
    <row r="4" spans="1:4" x14ac:dyDescent="0.2">
      <c r="A4" s="18" t="s">
        <v>2193</v>
      </c>
      <c r="B4" s="19">
        <v>0.75806451612903225</v>
      </c>
      <c r="C4" s="19">
        <v>0.24193548387096775</v>
      </c>
      <c r="D4" s="19">
        <v>0</v>
      </c>
    </row>
    <row r="5" spans="1:4" x14ac:dyDescent="0.2">
      <c r="A5" s="18" t="s">
        <v>2194</v>
      </c>
      <c r="B5" s="19">
        <v>0.16666666666666666</v>
      </c>
      <c r="C5" s="19">
        <v>0.83333333333333337</v>
      </c>
      <c r="D5" s="19">
        <v>0</v>
      </c>
    </row>
    <row r="6" spans="1:4" x14ac:dyDescent="0.2">
      <c r="A6" s="18" t="s">
        <v>8</v>
      </c>
      <c r="B6" s="19">
        <v>0.72659176029962547</v>
      </c>
      <c r="C6" s="19">
        <v>0.27340823970037453</v>
      </c>
      <c r="D6" s="19">
        <v>0</v>
      </c>
    </row>
    <row r="7" spans="1:4" x14ac:dyDescent="0.2">
      <c r="A7" s="18" t="s">
        <v>2196</v>
      </c>
      <c r="B7" s="19">
        <v>0.54166666666666663</v>
      </c>
      <c r="C7" s="19">
        <v>0.45833333333333331</v>
      </c>
      <c r="D7" s="19">
        <v>0</v>
      </c>
    </row>
    <row r="8" spans="1:4" x14ac:dyDescent="0.2">
      <c r="A8" s="18" t="s">
        <v>10</v>
      </c>
      <c r="B8" s="19">
        <v>0.5</v>
      </c>
      <c r="C8" s="19">
        <v>0.5</v>
      </c>
      <c r="D8" s="19">
        <v>0</v>
      </c>
    </row>
    <row r="9" spans="1:4" x14ac:dyDescent="0.2">
      <c r="A9" s="18" t="s">
        <v>2195</v>
      </c>
      <c r="B9" s="19">
        <v>0.45</v>
      </c>
      <c r="C9" s="19">
        <v>0.55000000000000004</v>
      </c>
      <c r="D9" s="19">
        <v>0</v>
      </c>
    </row>
    <row r="10" spans="1:4" x14ac:dyDescent="0.2">
      <c r="A10" s="18" t="s">
        <v>11</v>
      </c>
      <c r="B10" s="19">
        <v>0.2</v>
      </c>
      <c r="C10" s="19">
        <v>0.8</v>
      </c>
      <c r="D10" s="19">
        <v>0</v>
      </c>
    </row>
    <row r="11" spans="1:4" x14ac:dyDescent="0.2">
      <c r="A11" s="18" t="s">
        <v>12</v>
      </c>
      <c r="B11" s="19">
        <v>0.27272727272727271</v>
      </c>
      <c r="C11" s="19">
        <v>0.72727272727272729</v>
      </c>
      <c r="D11" s="19">
        <v>0</v>
      </c>
    </row>
    <row r="12" spans="1:4" x14ac:dyDescent="0.2">
      <c r="A12" s="18" t="s">
        <v>13</v>
      </c>
      <c r="B12" s="19">
        <v>0.66666666666666663</v>
      </c>
      <c r="C12" s="19">
        <v>0.33333333333333331</v>
      </c>
      <c r="D12" s="19">
        <v>0</v>
      </c>
    </row>
    <row r="13" spans="1:4" x14ac:dyDescent="0.2">
      <c r="A13" s="18" t="s">
        <v>14</v>
      </c>
      <c r="B13" s="19">
        <v>0</v>
      </c>
      <c r="C13" s="19">
        <v>0</v>
      </c>
      <c r="D13" s="19">
        <v>0</v>
      </c>
    </row>
    <row r="14" spans="1:4" x14ac:dyDescent="0.2">
      <c r="A14" s="18" t="s">
        <v>9</v>
      </c>
      <c r="B14" s="19">
        <v>0.55029585798816572</v>
      </c>
      <c r="C14" s="19">
        <v>0.44970414201183434</v>
      </c>
      <c r="D14" s="19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8152-52C7-1047-984B-9F4621F36CB1}">
  <dimension ref="A1:T1394"/>
  <sheetViews>
    <sheetView workbookViewId="0">
      <pane ySplit="1" topLeftCell="A2" activePane="bottomLeft" state="frozen"/>
      <selection pane="bottomLeft" activeCell="M2" sqref="M2"/>
    </sheetView>
  </sheetViews>
  <sheetFormatPr baseColWidth="10" defaultRowHeight="16" x14ac:dyDescent="0.2"/>
  <sheetData>
    <row r="1" spans="1:20" x14ac:dyDescent="0.2">
      <c r="A1" s="3" t="s">
        <v>15</v>
      </c>
      <c r="B1" s="4" t="s">
        <v>16</v>
      </c>
      <c r="C1" s="4" t="s">
        <v>17</v>
      </c>
      <c r="D1" s="3" t="s">
        <v>18</v>
      </c>
      <c r="E1" s="5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6" t="s">
        <v>30</v>
      </c>
      <c r="Q1" s="3" t="s">
        <v>31</v>
      </c>
      <c r="R1" s="3" t="s">
        <v>32</v>
      </c>
      <c r="S1" s="7" t="s">
        <v>33</v>
      </c>
      <c r="T1" s="8" t="s">
        <v>34</v>
      </c>
    </row>
    <row r="2" spans="1:20" ht="224" x14ac:dyDescent="0.2">
      <c r="A2" s="9">
        <v>520</v>
      </c>
      <c r="B2" s="10" t="s">
        <v>35</v>
      </c>
      <c r="C2" s="10" t="s">
        <v>36</v>
      </c>
      <c r="D2" s="9">
        <v>5000</v>
      </c>
      <c r="E2" s="11">
        <v>5105</v>
      </c>
      <c r="F2" s="9" t="s">
        <v>37</v>
      </c>
      <c r="G2" s="9" t="s">
        <v>38</v>
      </c>
      <c r="H2" s="9" t="s">
        <v>39</v>
      </c>
      <c r="I2" s="9">
        <v>1449766261</v>
      </c>
      <c r="J2" s="9">
        <v>1447174261</v>
      </c>
      <c r="K2" s="9" t="b">
        <v>0</v>
      </c>
      <c r="L2" s="9">
        <v>34</v>
      </c>
      <c r="M2" s="9" t="b">
        <v>1</v>
      </c>
      <c r="N2" s="9" t="s">
        <v>40</v>
      </c>
      <c r="O2" s="9">
        <f t="shared" ref="O2:O65" si="0">ROUND(E2/D2*100,0)</f>
        <v>102</v>
      </c>
      <c r="P2" s="12">
        <f t="shared" ref="P2:P65" si="1">IFERROR(ROUND(E2/L2,2),0)</f>
        <v>150.15</v>
      </c>
      <c r="Q2" s="9" t="s">
        <v>41</v>
      </c>
      <c r="R2" s="9" t="s">
        <v>42</v>
      </c>
      <c r="S2" s="13">
        <f t="shared" ref="S2:S65" si="2">(((J2/60)/60)/24)+DATE(1970,1,1)</f>
        <v>42318.702094907407</v>
      </c>
      <c r="T2" s="13">
        <f t="shared" ref="T2:T65" si="3">(((I2/60)/60)/24)+DATE(1970,1,1)</f>
        <v>42348.702094907407</v>
      </c>
    </row>
    <row r="3" spans="1:20" ht="224" x14ac:dyDescent="0.2">
      <c r="A3" s="9">
        <v>521</v>
      </c>
      <c r="B3" s="10" t="s">
        <v>43</v>
      </c>
      <c r="C3" s="10" t="s">
        <v>44</v>
      </c>
      <c r="D3" s="9">
        <v>5000</v>
      </c>
      <c r="E3" s="11">
        <v>5232</v>
      </c>
      <c r="F3" s="9" t="s">
        <v>37</v>
      </c>
      <c r="G3" s="9" t="s">
        <v>45</v>
      </c>
      <c r="H3" s="9" t="s">
        <v>46</v>
      </c>
      <c r="I3" s="9">
        <v>1477976340</v>
      </c>
      <c r="J3" s="9">
        <v>1475460819</v>
      </c>
      <c r="K3" s="9" t="b">
        <v>0</v>
      </c>
      <c r="L3" s="9">
        <v>56</v>
      </c>
      <c r="M3" s="9" t="b">
        <v>1</v>
      </c>
      <c r="N3" s="9" t="s">
        <v>40</v>
      </c>
      <c r="O3" s="9">
        <f t="shared" si="0"/>
        <v>105</v>
      </c>
      <c r="P3" s="12">
        <f t="shared" si="1"/>
        <v>93.43</v>
      </c>
      <c r="Q3" s="9" t="s">
        <v>41</v>
      </c>
      <c r="R3" s="9" t="s">
        <v>42</v>
      </c>
      <c r="S3" s="13">
        <f t="shared" si="2"/>
        <v>42646.092812499999</v>
      </c>
      <c r="T3" s="13">
        <f t="shared" si="3"/>
        <v>42675.207638888889</v>
      </c>
    </row>
    <row r="4" spans="1:20" ht="144" x14ac:dyDescent="0.2">
      <c r="A4" s="9">
        <v>522</v>
      </c>
      <c r="B4" s="10" t="s">
        <v>47</v>
      </c>
      <c r="C4" s="10" t="s">
        <v>48</v>
      </c>
      <c r="D4" s="9">
        <v>3000</v>
      </c>
      <c r="E4" s="11">
        <v>3440</v>
      </c>
      <c r="F4" s="9" t="s">
        <v>37</v>
      </c>
      <c r="G4" s="9" t="s">
        <v>45</v>
      </c>
      <c r="H4" s="9" t="s">
        <v>46</v>
      </c>
      <c r="I4" s="9">
        <v>1458518325</v>
      </c>
      <c r="J4" s="9">
        <v>1456793925</v>
      </c>
      <c r="K4" s="9" t="b">
        <v>0</v>
      </c>
      <c r="L4" s="9">
        <v>31</v>
      </c>
      <c r="M4" s="9" t="b">
        <v>1</v>
      </c>
      <c r="N4" s="9" t="s">
        <v>40</v>
      </c>
      <c r="O4" s="9">
        <f t="shared" si="0"/>
        <v>115</v>
      </c>
      <c r="P4" s="12">
        <f t="shared" si="1"/>
        <v>110.97</v>
      </c>
      <c r="Q4" s="9" t="s">
        <v>41</v>
      </c>
      <c r="R4" s="9" t="s">
        <v>42</v>
      </c>
      <c r="S4" s="13">
        <f t="shared" si="2"/>
        <v>42430.040798611109</v>
      </c>
      <c r="T4" s="13">
        <f t="shared" si="3"/>
        <v>42449.999131944445</v>
      </c>
    </row>
    <row r="5" spans="1:20" ht="192" x14ac:dyDescent="0.2">
      <c r="A5" s="9">
        <v>523</v>
      </c>
      <c r="B5" s="10" t="s">
        <v>49</v>
      </c>
      <c r="C5" s="10" t="s">
        <v>50</v>
      </c>
      <c r="D5" s="9">
        <v>5000</v>
      </c>
      <c r="E5" s="11">
        <v>6030</v>
      </c>
      <c r="F5" s="9" t="s">
        <v>37</v>
      </c>
      <c r="G5" s="9" t="s">
        <v>45</v>
      </c>
      <c r="H5" s="9" t="s">
        <v>46</v>
      </c>
      <c r="I5" s="9">
        <v>1442805076</v>
      </c>
      <c r="J5" s="9">
        <v>1440213076</v>
      </c>
      <c r="K5" s="9" t="b">
        <v>0</v>
      </c>
      <c r="L5" s="9">
        <v>84</v>
      </c>
      <c r="M5" s="9" t="b">
        <v>1</v>
      </c>
      <c r="N5" s="9" t="s">
        <v>40</v>
      </c>
      <c r="O5" s="9">
        <f t="shared" si="0"/>
        <v>121</v>
      </c>
      <c r="P5" s="12">
        <f t="shared" si="1"/>
        <v>71.790000000000006</v>
      </c>
      <c r="Q5" s="9" t="s">
        <v>41</v>
      </c>
      <c r="R5" s="9" t="s">
        <v>42</v>
      </c>
      <c r="S5" s="13">
        <f t="shared" si="2"/>
        <v>42238.13282407407</v>
      </c>
      <c r="T5" s="13">
        <f t="shared" si="3"/>
        <v>42268.13282407407</v>
      </c>
    </row>
    <row r="6" spans="1:20" ht="208" x14ac:dyDescent="0.2">
      <c r="A6" s="9">
        <v>524</v>
      </c>
      <c r="B6" s="10" t="s">
        <v>51</v>
      </c>
      <c r="C6" s="10" t="s">
        <v>52</v>
      </c>
      <c r="D6" s="9">
        <v>3500</v>
      </c>
      <c r="E6" s="11">
        <v>3803.55</v>
      </c>
      <c r="F6" s="9" t="s">
        <v>37</v>
      </c>
      <c r="G6" s="9" t="s">
        <v>38</v>
      </c>
      <c r="H6" s="9" t="s">
        <v>39</v>
      </c>
      <c r="I6" s="9">
        <v>1464801169</v>
      </c>
      <c r="J6" s="9">
        <v>1462209169</v>
      </c>
      <c r="K6" s="9" t="b">
        <v>0</v>
      </c>
      <c r="L6" s="9">
        <v>130</v>
      </c>
      <c r="M6" s="9" t="b">
        <v>1</v>
      </c>
      <c r="N6" s="9" t="s">
        <v>40</v>
      </c>
      <c r="O6" s="9">
        <f t="shared" si="0"/>
        <v>109</v>
      </c>
      <c r="P6" s="12">
        <f t="shared" si="1"/>
        <v>29.26</v>
      </c>
      <c r="Q6" s="9" t="s">
        <v>41</v>
      </c>
      <c r="R6" s="9" t="s">
        <v>42</v>
      </c>
      <c r="S6" s="13">
        <f t="shared" si="2"/>
        <v>42492.717233796298</v>
      </c>
      <c r="T6" s="13">
        <f t="shared" si="3"/>
        <v>42522.717233796298</v>
      </c>
    </row>
    <row r="7" spans="1:20" ht="192" x14ac:dyDescent="0.2">
      <c r="A7" s="9">
        <v>525</v>
      </c>
      <c r="B7" s="10" t="s">
        <v>53</v>
      </c>
      <c r="C7" s="10" t="s">
        <v>54</v>
      </c>
      <c r="D7" s="9">
        <v>12000</v>
      </c>
      <c r="E7" s="11">
        <v>12000</v>
      </c>
      <c r="F7" s="9" t="s">
        <v>37</v>
      </c>
      <c r="G7" s="9" t="s">
        <v>45</v>
      </c>
      <c r="H7" s="9" t="s">
        <v>46</v>
      </c>
      <c r="I7" s="9">
        <v>1410601041</v>
      </c>
      <c r="J7" s="9">
        <v>1406713041</v>
      </c>
      <c r="K7" s="9" t="b">
        <v>0</v>
      </c>
      <c r="L7" s="9">
        <v>12</v>
      </c>
      <c r="M7" s="9" t="b">
        <v>1</v>
      </c>
      <c r="N7" s="9" t="s">
        <v>40</v>
      </c>
      <c r="O7" s="9">
        <f t="shared" si="0"/>
        <v>100</v>
      </c>
      <c r="P7" s="12">
        <f t="shared" si="1"/>
        <v>1000</v>
      </c>
      <c r="Q7" s="9" t="s">
        <v>41</v>
      </c>
      <c r="R7" s="9" t="s">
        <v>42</v>
      </c>
      <c r="S7" s="13">
        <f t="shared" si="2"/>
        <v>41850.400937500002</v>
      </c>
      <c r="T7" s="13">
        <f t="shared" si="3"/>
        <v>41895.400937500002</v>
      </c>
    </row>
    <row r="8" spans="1:20" ht="208" x14ac:dyDescent="0.2">
      <c r="A8" s="9">
        <v>526</v>
      </c>
      <c r="B8" s="10" t="s">
        <v>55</v>
      </c>
      <c r="C8" s="10" t="s">
        <v>56</v>
      </c>
      <c r="D8" s="9">
        <v>1500</v>
      </c>
      <c r="E8" s="11">
        <v>1710</v>
      </c>
      <c r="F8" s="9" t="s">
        <v>37</v>
      </c>
      <c r="G8" s="9" t="s">
        <v>38</v>
      </c>
      <c r="H8" s="9" t="s">
        <v>39</v>
      </c>
      <c r="I8" s="9">
        <v>1438966800</v>
      </c>
      <c r="J8" s="9">
        <v>1436278344</v>
      </c>
      <c r="K8" s="9" t="b">
        <v>0</v>
      </c>
      <c r="L8" s="9">
        <v>23</v>
      </c>
      <c r="M8" s="9" t="b">
        <v>1</v>
      </c>
      <c r="N8" s="9" t="s">
        <v>40</v>
      </c>
      <c r="O8" s="9">
        <f t="shared" si="0"/>
        <v>114</v>
      </c>
      <c r="P8" s="12">
        <f t="shared" si="1"/>
        <v>74.349999999999994</v>
      </c>
      <c r="Q8" s="9" t="s">
        <v>41</v>
      </c>
      <c r="R8" s="9" t="s">
        <v>42</v>
      </c>
      <c r="S8" s="13">
        <f t="shared" si="2"/>
        <v>42192.591944444444</v>
      </c>
      <c r="T8" s="13">
        <f t="shared" si="3"/>
        <v>42223.708333333328</v>
      </c>
    </row>
    <row r="9" spans="1:20" ht="208" x14ac:dyDescent="0.2">
      <c r="A9" s="9">
        <v>527</v>
      </c>
      <c r="B9" s="10" t="s">
        <v>57</v>
      </c>
      <c r="C9" s="10" t="s">
        <v>58</v>
      </c>
      <c r="D9" s="9">
        <v>10000</v>
      </c>
      <c r="E9" s="11">
        <v>10085</v>
      </c>
      <c r="F9" s="9" t="s">
        <v>37</v>
      </c>
      <c r="G9" s="9" t="s">
        <v>45</v>
      </c>
      <c r="H9" s="9" t="s">
        <v>46</v>
      </c>
      <c r="I9" s="9">
        <v>1487347500</v>
      </c>
      <c r="J9" s="9">
        <v>1484715366</v>
      </c>
      <c r="K9" s="9" t="b">
        <v>0</v>
      </c>
      <c r="L9" s="9">
        <v>158</v>
      </c>
      <c r="M9" s="9" t="b">
        <v>1</v>
      </c>
      <c r="N9" s="9" t="s">
        <v>40</v>
      </c>
      <c r="O9" s="9">
        <f t="shared" si="0"/>
        <v>101</v>
      </c>
      <c r="P9" s="12">
        <f t="shared" si="1"/>
        <v>63.83</v>
      </c>
      <c r="Q9" s="9" t="s">
        <v>41</v>
      </c>
      <c r="R9" s="9" t="s">
        <v>42</v>
      </c>
      <c r="S9" s="13">
        <f t="shared" si="2"/>
        <v>42753.205625000002</v>
      </c>
      <c r="T9" s="13">
        <f t="shared" si="3"/>
        <v>42783.670138888891</v>
      </c>
    </row>
    <row r="10" spans="1:20" ht="80" x14ac:dyDescent="0.2">
      <c r="A10" s="9">
        <v>528</v>
      </c>
      <c r="B10" s="10" t="s">
        <v>59</v>
      </c>
      <c r="C10" s="10" t="s">
        <v>60</v>
      </c>
      <c r="D10" s="9">
        <v>1150</v>
      </c>
      <c r="E10" s="11">
        <v>1330</v>
      </c>
      <c r="F10" s="9" t="s">
        <v>37</v>
      </c>
      <c r="G10" s="9" t="s">
        <v>45</v>
      </c>
      <c r="H10" s="9" t="s">
        <v>46</v>
      </c>
      <c r="I10" s="9">
        <v>1434921600</v>
      </c>
      <c r="J10" s="9">
        <v>1433109907</v>
      </c>
      <c r="K10" s="9" t="b">
        <v>0</v>
      </c>
      <c r="L10" s="9">
        <v>30</v>
      </c>
      <c r="M10" s="9" t="b">
        <v>1</v>
      </c>
      <c r="N10" s="9" t="s">
        <v>40</v>
      </c>
      <c r="O10" s="9">
        <f t="shared" si="0"/>
        <v>116</v>
      </c>
      <c r="P10" s="12">
        <f t="shared" si="1"/>
        <v>44.33</v>
      </c>
      <c r="Q10" s="9" t="s">
        <v>41</v>
      </c>
      <c r="R10" s="9" t="s">
        <v>42</v>
      </c>
      <c r="S10" s="13">
        <f t="shared" si="2"/>
        <v>42155.920219907406</v>
      </c>
      <c r="T10" s="13">
        <f t="shared" si="3"/>
        <v>42176.888888888891</v>
      </c>
    </row>
    <row r="11" spans="1:20" ht="224" x14ac:dyDescent="0.2">
      <c r="A11" s="9">
        <v>529</v>
      </c>
      <c r="B11" s="10" t="s">
        <v>61</v>
      </c>
      <c r="C11" s="10" t="s">
        <v>62</v>
      </c>
      <c r="D11" s="9">
        <v>1200</v>
      </c>
      <c r="E11" s="11">
        <v>1565</v>
      </c>
      <c r="F11" s="9" t="s">
        <v>37</v>
      </c>
      <c r="G11" s="9" t="s">
        <v>63</v>
      </c>
      <c r="H11" s="9" t="s">
        <v>64</v>
      </c>
      <c r="I11" s="9">
        <v>1484110800</v>
      </c>
      <c r="J11" s="9">
        <v>1482281094</v>
      </c>
      <c r="K11" s="9" t="b">
        <v>0</v>
      </c>
      <c r="L11" s="9">
        <v>18</v>
      </c>
      <c r="M11" s="9" t="b">
        <v>1</v>
      </c>
      <c r="N11" s="9" t="s">
        <v>40</v>
      </c>
      <c r="O11" s="9">
        <f t="shared" si="0"/>
        <v>130</v>
      </c>
      <c r="P11" s="12">
        <f t="shared" si="1"/>
        <v>86.94</v>
      </c>
      <c r="Q11" s="9" t="s">
        <v>41</v>
      </c>
      <c r="R11" s="9" t="s">
        <v>42</v>
      </c>
      <c r="S11" s="13">
        <f t="shared" si="2"/>
        <v>42725.031180555554</v>
      </c>
      <c r="T11" s="13">
        <f t="shared" si="3"/>
        <v>42746.208333333328</v>
      </c>
    </row>
    <row r="12" spans="1:20" ht="224" x14ac:dyDescent="0.2">
      <c r="A12" s="9">
        <v>530</v>
      </c>
      <c r="B12" s="10" t="s">
        <v>65</v>
      </c>
      <c r="C12" s="10" t="s">
        <v>66</v>
      </c>
      <c r="D12" s="9">
        <v>3405</v>
      </c>
      <c r="E12" s="11">
        <v>3670</v>
      </c>
      <c r="F12" s="9" t="s">
        <v>37</v>
      </c>
      <c r="G12" s="9" t="s">
        <v>45</v>
      </c>
      <c r="H12" s="9" t="s">
        <v>46</v>
      </c>
      <c r="I12" s="9">
        <v>1435111200</v>
      </c>
      <c r="J12" s="9">
        <v>1433254268</v>
      </c>
      <c r="K12" s="9" t="b">
        <v>0</v>
      </c>
      <c r="L12" s="9">
        <v>29</v>
      </c>
      <c r="M12" s="9" t="b">
        <v>1</v>
      </c>
      <c r="N12" s="9" t="s">
        <v>40</v>
      </c>
      <c r="O12" s="9">
        <f t="shared" si="0"/>
        <v>108</v>
      </c>
      <c r="P12" s="12">
        <f t="shared" si="1"/>
        <v>126.55</v>
      </c>
      <c r="Q12" s="9" t="s">
        <v>41</v>
      </c>
      <c r="R12" s="9" t="s">
        <v>42</v>
      </c>
      <c r="S12" s="13">
        <f t="shared" si="2"/>
        <v>42157.591064814813</v>
      </c>
      <c r="T12" s="13">
        <f t="shared" si="3"/>
        <v>42179.083333333328</v>
      </c>
    </row>
    <row r="13" spans="1:20" ht="240" x14ac:dyDescent="0.2">
      <c r="A13" s="9">
        <v>531</v>
      </c>
      <c r="B13" s="10" t="s">
        <v>67</v>
      </c>
      <c r="C13" s="10" t="s">
        <v>68</v>
      </c>
      <c r="D13" s="9">
        <v>4000</v>
      </c>
      <c r="E13" s="11">
        <v>4000</v>
      </c>
      <c r="F13" s="9" t="s">
        <v>37</v>
      </c>
      <c r="G13" s="9" t="s">
        <v>45</v>
      </c>
      <c r="H13" s="9" t="s">
        <v>46</v>
      </c>
      <c r="I13" s="9">
        <v>1481957940</v>
      </c>
      <c r="J13" s="9">
        <v>1478050429</v>
      </c>
      <c r="K13" s="9" t="b">
        <v>0</v>
      </c>
      <c r="L13" s="9">
        <v>31</v>
      </c>
      <c r="M13" s="9" t="b">
        <v>1</v>
      </c>
      <c r="N13" s="9" t="s">
        <v>40</v>
      </c>
      <c r="O13" s="9">
        <f t="shared" si="0"/>
        <v>100</v>
      </c>
      <c r="P13" s="12">
        <f t="shared" si="1"/>
        <v>129.03</v>
      </c>
      <c r="Q13" s="9" t="s">
        <v>41</v>
      </c>
      <c r="R13" s="9" t="s">
        <v>42</v>
      </c>
      <c r="S13" s="13">
        <f t="shared" si="2"/>
        <v>42676.065150462964</v>
      </c>
      <c r="T13" s="13">
        <f t="shared" si="3"/>
        <v>42721.290972222225</v>
      </c>
    </row>
    <row r="14" spans="1:20" ht="208" x14ac:dyDescent="0.2">
      <c r="A14" s="9">
        <v>532</v>
      </c>
      <c r="B14" s="10" t="s">
        <v>69</v>
      </c>
      <c r="C14" s="10" t="s">
        <v>70</v>
      </c>
      <c r="D14" s="9">
        <v>10000</v>
      </c>
      <c r="E14" s="11">
        <v>12325</v>
      </c>
      <c r="F14" s="9" t="s">
        <v>37</v>
      </c>
      <c r="G14" s="9" t="s">
        <v>45</v>
      </c>
      <c r="H14" s="9" t="s">
        <v>46</v>
      </c>
      <c r="I14" s="9">
        <v>1463098208</v>
      </c>
      <c r="J14" s="9">
        <v>1460506208</v>
      </c>
      <c r="K14" s="9" t="b">
        <v>0</v>
      </c>
      <c r="L14" s="9">
        <v>173</v>
      </c>
      <c r="M14" s="9" t="b">
        <v>1</v>
      </c>
      <c r="N14" s="9" t="s">
        <v>40</v>
      </c>
      <c r="O14" s="9">
        <f t="shared" si="0"/>
        <v>123</v>
      </c>
      <c r="P14" s="12">
        <f t="shared" si="1"/>
        <v>71.239999999999995</v>
      </c>
      <c r="Q14" s="9" t="s">
        <v>41</v>
      </c>
      <c r="R14" s="9" t="s">
        <v>42</v>
      </c>
      <c r="S14" s="13">
        <f t="shared" si="2"/>
        <v>42473.007037037038</v>
      </c>
      <c r="T14" s="13">
        <f t="shared" si="3"/>
        <v>42503.007037037038</v>
      </c>
    </row>
    <row r="15" spans="1:20" ht="208" x14ac:dyDescent="0.2">
      <c r="A15" s="9">
        <v>533</v>
      </c>
      <c r="B15" s="10" t="s">
        <v>71</v>
      </c>
      <c r="C15" s="10" t="s">
        <v>72</v>
      </c>
      <c r="D15" s="9">
        <v>2000</v>
      </c>
      <c r="E15" s="11">
        <v>2004</v>
      </c>
      <c r="F15" s="9" t="s">
        <v>37</v>
      </c>
      <c r="G15" s="9" t="s">
        <v>38</v>
      </c>
      <c r="H15" s="9" t="s">
        <v>39</v>
      </c>
      <c r="I15" s="9">
        <v>1463394365</v>
      </c>
      <c r="J15" s="9">
        <v>1461320765</v>
      </c>
      <c r="K15" s="9" t="b">
        <v>0</v>
      </c>
      <c r="L15" s="9">
        <v>17</v>
      </c>
      <c r="M15" s="9" t="b">
        <v>1</v>
      </c>
      <c r="N15" s="9" t="s">
        <v>40</v>
      </c>
      <c r="O15" s="9">
        <f t="shared" si="0"/>
        <v>100</v>
      </c>
      <c r="P15" s="12">
        <f t="shared" si="1"/>
        <v>117.88</v>
      </c>
      <c r="Q15" s="9" t="s">
        <v>41</v>
      </c>
      <c r="R15" s="9" t="s">
        <v>42</v>
      </c>
      <c r="S15" s="13">
        <f t="shared" si="2"/>
        <v>42482.43478009259</v>
      </c>
      <c r="T15" s="13">
        <f t="shared" si="3"/>
        <v>42506.43478009259</v>
      </c>
    </row>
    <row r="16" spans="1:20" ht="192" x14ac:dyDescent="0.2">
      <c r="A16" s="9">
        <v>534</v>
      </c>
      <c r="B16" s="10" t="s">
        <v>73</v>
      </c>
      <c r="C16" s="10" t="s">
        <v>74</v>
      </c>
      <c r="D16" s="9">
        <v>15000</v>
      </c>
      <c r="E16" s="11">
        <v>15700</v>
      </c>
      <c r="F16" s="9" t="s">
        <v>37</v>
      </c>
      <c r="G16" s="9" t="s">
        <v>75</v>
      </c>
      <c r="H16" s="9" t="s">
        <v>76</v>
      </c>
      <c r="I16" s="9">
        <v>1446418800</v>
      </c>
      <c r="J16" s="9">
        <v>1443036470</v>
      </c>
      <c r="K16" s="9" t="b">
        <v>0</v>
      </c>
      <c r="L16" s="9">
        <v>48</v>
      </c>
      <c r="M16" s="9" t="b">
        <v>1</v>
      </c>
      <c r="N16" s="9" t="s">
        <v>40</v>
      </c>
      <c r="O16" s="9">
        <f t="shared" si="0"/>
        <v>105</v>
      </c>
      <c r="P16" s="12">
        <f t="shared" si="1"/>
        <v>327.08</v>
      </c>
      <c r="Q16" s="9" t="s">
        <v>41</v>
      </c>
      <c r="R16" s="9" t="s">
        <v>42</v>
      </c>
      <c r="S16" s="13">
        <f t="shared" si="2"/>
        <v>42270.810995370368</v>
      </c>
      <c r="T16" s="13">
        <f t="shared" si="3"/>
        <v>42309.958333333328</v>
      </c>
    </row>
    <row r="17" spans="1:20" ht="144" x14ac:dyDescent="0.2">
      <c r="A17" s="9">
        <v>535</v>
      </c>
      <c r="B17" s="10" t="s">
        <v>77</v>
      </c>
      <c r="C17" s="10" t="s">
        <v>78</v>
      </c>
      <c r="D17" s="9">
        <v>2000</v>
      </c>
      <c r="E17" s="11">
        <v>2050</v>
      </c>
      <c r="F17" s="9" t="s">
        <v>37</v>
      </c>
      <c r="G17" s="9" t="s">
        <v>38</v>
      </c>
      <c r="H17" s="9" t="s">
        <v>39</v>
      </c>
      <c r="I17" s="9">
        <v>1483707905</v>
      </c>
      <c r="J17" s="9">
        <v>1481115905</v>
      </c>
      <c r="K17" s="9" t="b">
        <v>0</v>
      </c>
      <c r="L17" s="9">
        <v>59</v>
      </c>
      <c r="M17" s="9" t="b">
        <v>1</v>
      </c>
      <c r="N17" s="9" t="s">
        <v>40</v>
      </c>
      <c r="O17" s="9">
        <f t="shared" si="0"/>
        <v>103</v>
      </c>
      <c r="P17" s="12">
        <f t="shared" si="1"/>
        <v>34.75</v>
      </c>
      <c r="Q17" s="9" t="s">
        <v>41</v>
      </c>
      <c r="R17" s="9" t="s">
        <v>42</v>
      </c>
      <c r="S17" s="13">
        <f t="shared" si="2"/>
        <v>42711.545196759253</v>
      </c>
      <c r="T17" s="13">
        <f t="shared" si="3"/>
        <v>42741.545196759253</v>
      </c>
    </row>
    <row r="18" spans="1:20" ht="224" x14ac:dyDescent="0.2">
      <c r="A18" s="9">
        <v>536</v>
      </c>
      <c r="B18" s="10" t="s">
        <v>79</v>
      </c>
      <c r="C18" s="10" t="s">
        <v>80</v>
      </c>
      <c r="D18" s="9">
        <v>3300</v>
      </c>
      <c r="E18" s="11">
        <v>3902.5</v>
      </c>
      <c r="F18" s="9" t="s">
        <v>37</v>
      </c>
      <c r="G18" s="9" t="s">
        <v>38</v>
      </c>
      <c r="H18" s="9" t="s">
        <v>39</v>
      </c>
      <c r="I18" s="9">
        <v>1438624800</v>
      </c>
      <c r="J18" s="9">
        <v>1435133807</v>
      </c>
      <c r="K18" s="9" t="b">
        <v>0</v>
      </c>
      <c r="L18" s="9">
        <v>39</v>
      </c>
      <c r="M18" s="9" t="b">
        <v>1</v>
      </c>
      <c r="N18" s="9" t="s">
        <v>40</v>
      </c>
      <c r="O18" s="9">
        <f t="shared" si="0"/>
        <v>118</v>
      </c>
      <c r="P18" s="12">
        <f t="shared" si="1"/>
        <v>100.06</v>
      </c>
      <c r="Q18" s="9" t="s">
        <v>41</v>
      </c>
      <c r="R18" s="9" t="s">
        <v>42</v>
      </c>
      <c r="S18" s="13">
        <f t="shared" si="2"/>
        <v>42179.344988425932</v>
      </c>
      <c r="T18" s="13">
        <f t="shared" si="3"/>
        <v>42219.75</v>
      </c>
    </row>
    <row r="19" spans="1:20" ht="192" x14ac:dyDescent="0.2">
      <c r="A19" s="9">
        <v>537</v>
      </c>
      <c r="B19" s="10" t="s">
        <v>81</v>
      </c>
      <c r="C19" s="10" t="s">
        <v>82</v>
      </c>
      <c r="D19" s="9">
        <v>2000</v>
      </c>
      <c r="E19" s="11">
        <v>2410</v>
      </c>
      <c r="F19" s="9" t="s">
        <v>37</v>
      </c>
      <c r="G19" s="9" t="s">
        <v>45</v>
      </c>
      <c r="H19" s="9" t="s">
        <v>46</v>
      </c>
      <c r="I19" s="9">
        <v>1446665191</v>
      </c>
      <c r="J19" s="9">
        <v>1444069591</v>
      </c>
      <c r="K19" s="9" t="b">
        <v>0</v>
      </c>
      <c r="L19" s="9">
        <v>59</v>
      </c>
      <c r="M19" s="9" t="b">
        <v>1</v>
      </c>
      <c r="N19" s="9" t="s">
        <v>40</v>
      </c>
      <c r="O19" s="9">
        <f t="shared" si="0"/>
        <v>121</v>
      </c>
      <c r="P19" s="12">
        <f t="shared" si="1"/>
        <v>40.85</v>
      </c>
      <c r="Q19" s="9" t="s">
        <v>41</v>
      </c>
      <c r="R19" s="9" t="s">
        <v>42</v>
      </c>
      <c r="S19" s="13">
        <f t="shared" si="2"/>
        <v>42282.768414351856</v>
      </c>
      <c r="T19" s="13">
        <f t="shared" si="3"/>
        <v>42312.810081018513</v>
      </c>
    </row>
    <row r="20" spans="1:20" ht="224" x14ac:dyDescent="0.2">
      <c r="A20" s="9">
        <v>538</v>
      </c>
      <c r="B20" s="10" t="s">
        <v>83</v>
      </c>
      <c r="C20" s="10" t="s">
        <v>84</v>
      </c>
      <c r="D20" s="9">
        <v>5000</v>
      </c>
      <c r="E20" s="11">
        <v>15121</v>
      </c>
      <c r="F20" s="9" t="s">
        <v>37</v>
      </c>
      <c r="G20" s="9" t="s">
        <v>45</v>
      </c>
      <c r="H20" s="9" t="s">
        <v>46</v>
      </c>
      <c r="I20" s="9">
        <v>1463166263</v>
      </c>
      <c r="J20" s="9">
        <v>1460574263</v>
      </c>
      <c r="K20" s="9" t="b">
        <v>0</v>
      </c>
      <c r="L20" s="9">
        <v>60</v>
      </c>
      <c r="M20" s="9" t="b">
        <v>1</v>
      </c>
      <c r="N20" s="9" t="s">
        <v>40</v>
      </c>
      <c r="O20" s="9">
        <f t="shared" si="0"/>
        <v>302</v>
      </c>
      <c r="P20" s="12">
        <f t="shared" si="1"/>
        <v>252.02</v>
      </c>
      <c r="Q20" s="9" t="s">
        <v>41</v>
      </c>
      <c r="R20" s="9" t="s">
        <v>42</v>
      </c>
      <c r="S20" s="13">
        <f t="shared" si="2"/>
        <v>42473.794710648144</v>
      </c>
      <c r="T20" s="13">
        <f t="shared" si="3"/>
        <v>42503.794710648144</v>
      </c>
    </row>
    <row r="21" spans="1:20" ht="192" x14ac:dyDescent="0.2">
      <c r="A21" s="9">
        <v>539</v>
      </c>
      <c r="B21" s="10" t="s">
        <v>85</v>
      </c>
      <c r="C21" s="10" t="s">
        <v>86</v>
      </c>
      <c r="D21" s="9">
        <v>500</v>
      </c>
      <c r="E21" s="11">
        <v>503.22</v>
      </c>
      <c r="F21" s="9" t="s">
        <v>37</v>
      </c>
      <c r="G21" s="9" t="s">
        <v>38</v>
      </c>
      <c r="H21" s="9" t="s">
        <v>39</v>
      </c>
      <c r="I21" s="9">
        <v>1467681107</v>
      </c>
      <c r="J21" s="9">
        <v>1465866707</v>
      </c>
      <c r="K21" s="9" t="b">
        <v>0</v>
      </c>
      <c r="L21" s="9">
        <v>20</v>
      </c>
      <c r="M21" s="9" t="b">
        <v>1</v>
      </c>
      <c r="N21" s="9" t="s">
        <v>40</v>
      </c>
      <c r="O21" s="9">
        <f t="shared" si="0"/>
        <v>101</v>
      </c>
      <c r="P21" s="12">
        <f t="shared" si="1"/>
        <v>25.16</v>
      </c>
      <c r="Q21" s="9" t="s">
        <v>41</v>
      </c>
      <c r="R21" s="9" t="s">
        <v>42</v>
      </c>
      <c r="S21" s="13">
        <f t="shared" si="2"/>
        <v>42535.049849537041</v>
      </c>
      <c r="T21" s="13">
        <f t="shared" si="3"/>
        <v>42556.049849537041</v>
      </c>
    </row>
    <row r="22" spans="1:20" ht="224" x14ac:dyDescent="0.2">
      <c r="A22" s="9">
        <v>1284</v>
      </c>
      <c r="B22" s="10" t="s">
        <v>87</v>
      </c>
      <c r="C22" s="10" t="s">
        <v>88</v>
      </c>
      <c r="D22" s="9">
        <v>2000</v>
      </c>
      <c r="E22" s="11">
        <v>2020</v>
      </c>
      <c r="F22" s="9" t="s">
        <v>37</v>
      </c>
      <c r="G22" s="9" t="s">
        <v>45</v>
      </c>
      <c r="H22" s="9" t="s">
        <v>46</v>
      </c>
      <c r="I22" s="9">
        <v>1483203540</v>
      </c>
      <c r="J22" s="9">
        <v>1481175482</v>
      </c>
      <c r="K22" s="9" t="b">
        <v>0</v>
      </c>
      <c r="L22" s="9">
        <v>31</v>
      </c>
      <c r="M22" s="9" t="b">
        <v>1</v>
      </c>
      <c r="N22" s="9" t="s">
        <v>40</v>
      </c>
      <c r="O22" s="9">
        <f t="shared" si="0"/>
        <v>101</v>
      </c>
      <c r="P22" s="12">
        <f t="shared" si="1"/>
        <v>65.16</v>
      </c>
      <c r="Q22" s="9" t="s">
        <v>41</v>
      </c>
      <c r="R22" s="9" t="s">
        <v>42</v>
      </c>
      <c r="S22" s="13">
        <f t="shared" si="2"/>
        <v>42712.23474537037</v>
      </c>
      <c r="T22" s="13">
        <f t="shared" si="3"/>
        <v>42735.707638888889</v>
      </c>
    </row>
    <row r="23" spans="1:20" ht="192" x14ac:dyDescent="0.2">
      <c r="A23" s="9">
        <v>1285</v>
      </c>
      <c r="B23" s="10" t="s">
        <v>89</v>
      </c>
      <c r="C23" s="10" t="s">
        <v>90</v>
      </c>
      <c r="D23" s="9">
        <v>2000</v>
      </c>
      <c r="E23" s="11">
        <v>2033</v>
      </c>
      <c r="F23" s="9" t="s">
        <v>37</v>
      </c>
      <c r="G23" s="9" t="s">
        <v>38</v>
      </c>
      <c r="H23" s="9" t="s">
        <v>39</v>
      </c>
      <c r="I23" s="9">
        <v>1434808775</v>
      </c>
      <c r="J23" s="9">
        <v>1433512775</v>
      </c>
      <c r="K23" s="9" t="b">
        <v>0</v>
      </c>
      <c r="L23" s="9">
        <v>63</v>
      </c>
      <c r="M23" s="9" t="b">
        <v>1</v>
      </c>
      <c r="N23" s="9" t="s">
        <v>40</v>
      </c>
      <c r="O23" s="9">
        <f t="shared" si="0"/>
        <v>102</v>
      </c>
      <c r="P23" s="12">
        <f t="shared" si="1"/>
        <v>32.270000000000003</v>
      </c>
      <c r="Q23" s="9" t="s">
        <v>41</v>
      </c>
      <c r="R23" s="9" t="s">
        <v>42</v>
      </c>
      <c r="S23" s="13">
        <f t="shared" si="2"/>
        <v>42160.583043981482</v>
      </c>
      <c r="T23" s="13">
        <f t="shared" si="3"/>
        <v>42175.583043981482</v>
      </c>
    </row>
    <row r="24" spans="1:20" ht="176" x14ac:dyDescent="0.2">
      <c r="A24" s="9">
        <v>1286</v>
      </c>
      <c r="B24" s="10" t="s">
        <v>91</v>
      </c>
      <c r="C24" s="10" t="s">
        <v>92</v>
      </c>
      <c r="D24" s="9">
        <v>1500</v>
      </c>
      <c r="E24" s="11">
        <v>1625</v>
      </c>
      <c r="F24" s="9" t="s">
        <v>37</v>
      </c>
      <c r="G24" s="9" t="s">
        <v>38</v>
      </c>
      <c r="H24" s="9" t="s">
        <v>39</v>
      </c>
      <c r="I24" s="9">
        <v>1424181600</v>
      </c>
      <c r="J24" s="9">
        <v>1423041227</v>
      </c>
      <c r="K24" s="9" t="b">
        <v>0</v>
      </c>
      <c r="L24" s="9">
        <v>20</v>
      </c>
      <c r="M24" s="9" t="b">
        <v>1</v>
      </c>
      <c r="N24" s="9" t="s">
        <v>40</v>
      </c>
      <c r="O24" s="9">
        <f t="shared" si="0"/>
        <v>108</v>
      </c>
      <c r="P24" s="12">
        <f t="shared" si="1"/>
        <v>81.25</v>
      </c>
      <c r="Q24" s="9" t="s">
        <v>41</v>
      </c>
      <c r="R24" s="9" t="s">
        <v>42</v>
      </c>
      <c r="S24" s="13">
        <f t="shared" si="2"/>
        <v>42039.384571759263</v>
      </c>
      <c r="T24" s="13">
        <f t="shared" si="3"/>
        <v>42052.583333333328</v>
      </c>
    </row>
    <row r="25" spans="1:20" ht="224" x14ac:dyDescent="0.2">
      <c r="A25" s="9">
        <v>1287</v>
      </c>
      <c r="B25" s="10" t="s">
        <v>93</v>
      </c>
      <c r="C25" s="10" t="s">
        <v>94</v>
      </c>
      <c r="D25" s="9">
        <v>250</v>
      </c>
      <c r="E25" s="11">
        <v>605</v>
      </c>
      <c r="F25" s="9" t="s">
        <v>37</v>
      </c>
      <c r="G25" s="9" t="s">
        <v>38</v>
      </c>
      <c r="H25" s="9" t="s">
        <v>39</v>
      </c>
      <c r="I25" s="9">
        <v>1434120856</v>
      </c>
      <c r="J25" s="9">
        <v>1428936856</v>
      </c>
      <c r="K25" s="9" t="b">
        <v>0</v>
      </c>
      <c r="L25" s="9">
        <v>25</v>
      </c>
      <c r="M25" s="9" t="b">
        <v>1</v>
      </c>
      <c r="N25" s="9" t="s">
        <v>40</v>
      </c>
      <c r="O25" s="9">
        <f t="shared" si="0"/>
        <v>242</v>
      </c>
      <c r="P25" s="12">
        <f t="shared" si="1"/>
        <v>24.2</v>
      </c>
      <c r="Q25" s="9" t="s">
        <v>41</v>
      </c>
      <c r="R25" s="9" t="s">
        <v>42</v>
      </c>
      <c r="S25" s="13">
        <f t="shared" si="2"/>
        <v>42107.621018518519</v>
      </c>
      <c r="T25" s="13">
        <f t="shared" si="3"/>
        <v>42167.621018518519</v>
      </c>
    </row>
    <row r="26" spans="1:20" ht="208" x14ac:dyDescent="0.2">
      <c r="A26" s="9">
        <v>1288</v>
      </c>
      <c r="B26" s="10" t="s">
        <v>95</v>
      </c>
      <c r="C26" s="10" t="s">
        <v>96</v>
      </c>
      <c r="D26" s="9">
        <v>4000</v>
      </c>
      <c r="E26" s="11">
        <v>4018</v>
      </c>
      <c r="F26" s="9" t="s">
        <v>37</v>
      </c>
      <c r="G26" s="9" t="s">
        <v>45</v>
      </c>
      <c r="H26" s="9" t="s">
        <v>46</v>
      </c>
      <c r="I26" s="9">
        <v>1470801600</v>
      </c>
      <c r="J26" s="9">
        <v>1468122163</v>
      </c>
      <c r="K26" s="9" t="b">
        <v>0</v>
      </c>
      <c r="L26" s="9">
        <v>61</v>
      </c>
      <c r="M26" s="9" t="b">
        <v>1</v>
      </c>
      <c r="N26" s="9" t="s">
        <v>40</v>
      </c>
      <c r="O26" s="9">
        <f t="shared" si="0"/>
        <v>100</v>
      </c>
      <c r="P26" s="12">
        <f t="shared" si="1"/>
        <v>65.87</v>
      </c>
      <c r="Q26" s="9" t="s">
        <v>41</v>
      </c>
      <c r="R26" s="9" t="s">
        <v>42</v>
      </c>
      <c r="S26" s="13">
        <f t="shared" si="2"/>
        <v>42561.154664351852</v>
      </c>
      <c r="T26" s="13">
        <f t="shared" si="3"/>
        <v>42592.166666666672</v>
      </c>
    </row>
    <row r="27" spans="1:20" ht="176" x14ac:dyDescent="0.2">
      <c r="A27" s="9">
        <v>1289</v>
      </c>
      <c r="B27" s="10" t="s">
        <v>97</v>
      </c>
      <c r="C27" s="10" t="s">
        <v>98</v>
      </c>
      <c r="D27" s="9">
        <v>1500</v>
      </c>
      <c r="E27" s="11">
        <v>1876</v>
      </c>
      <c r="F27" s="9" t="s">
        <v>37</v>
      </c>
      <c r="G27" s="9" t="s">
        <v>45</v>
      </c>
      <c r="H27" s="9" t="s">
        <v>46</v>
      </c>
      <c r="I27" s="9">
        <v>1483499645</v>
      </c>
      <c r="J27" s="9">
        <v>1480907645</v>
      </c>
      <c r="K27" s="9" t="b">
        <v>0</v>
      </c>
      <c r="L27" s="9">
        <v>52</v>
      </c>
      <c r="M27" s="9" t="b">
        <v>1</v>
      </c>
      <c r="N27" s="9" t="s">
        <v>40</v>
      </c>
      <c r="O27" s="9">
        <f t="shared" si="0"/>
        <v>125</v>
      </c>
      <c r="P27" s="12">
        <f t="shared" si="1"/>
        <v>36.08</v>
      </c>
      <c r="Q27" s="9" t="s">
        <v>41</v>
      </c>
      <c r="R27" s="9" t="s">
        <v>42</v>
      </c>
      <c r="S27" s="13">
        <f t="shared" si="2"/>
        <v>42709.134780092587</v>
      </c>
      <c r="T27" s="13">
        <f t="shared" si="3"/>
        <v>42739.134780092587</v>
      </c>
    </row>
    <row r="28" spans="1:20" ht="80" x14ac:dyDescent="0.2">
      <c r="A28" s="9">
        <v>1290</v>
      </c>
      <c r="B28" s="10" t="s">
        <v>99</v>
      </c>
      <c r="C28" s="10" t="s">
        <v>100</v>
      </c>
      <c r="D28" s="9">
        <v>3500</v>
      </c>
      <c r="E28" s="11">
        <v>3800</v>
      </c>
      <c r="F28" s="9" t="s">
        <v>37</v>
      </c>
      <c r="G28" s="9" t="s">
        <v>45</v>
      </c>
      <c r="H28" s="9" t="s">
        <v>46</v>
      </c>
      <c r="I28" s="9">
        <v>1429772340</v>
      </c>
      <c r="J28" s="9">
        <v>1427121931</v>
      </c>
      <c r="K28" s="9" t="b">
        <v>0</v>
      </c>
      <c r="L28" s="9">
        <v>86</v>
      </c>
      <c r="M28" s="9" t="b">
        <v>1</v>
      </c>
      <c r="N28" s="9" t="s">
        <v>40</v>
      </c>
      <c r="O28" s="9">
        <f t="shared" si="0"/>
        <v>109</v>
      </c>
      <c r="P28" s="12">
        <f t="shared" si="1"/>
        <v>44.19</v>
      </c>
      <c r="Q28" s="9" t="s">
        <v>41</v>
      </c>
      <c r="R28" s="9" t="s">
        <v>42</v>
      </c>
      <c r="S28" s="13">
        <f t="shared" si="2"/>
        <v>42086.614942129629</v>
      </c>
      <c r="T28" s="13">
        <f t="shared" si="3"/>
        <v>42117.290972222225</v>
      </c>
    </row>
    <row r="29" spans="1:20" ht="208" x14ac:dyDescent="0.2">
      <c r="A29" s="9">
        <v>1291</v>
      </c>
      <c r="B29" s="10" t="s">
        <v>101</v>
      </c>
      <c r="C29" s="10" t="s">
        <v>102</v>
      </c>
      <c r="D29" s="9">
        <v>3000</v>
      </c>
      <c r="E29" s="11">
        <v>4371</v>
      </c>
      <c r="F29" s="9" t="s">
        <v>37</v>
      </c>
      <c r="G29" s="9" t="s">
        <v>45</v>
      </c>
      <c r="H29" s="9" t="s">
        <v>46</v>
      </c>
      <c r="I29" s="9">
        <v>1428390000</v>
      </c>
      <c r="J29" s="9">
        <v>1425224391</v>
      </c>
      <c r="K29" s="9" t="b">
        <v>0</v>
      </c>
      <c r="L29" s="9">
        <v>42</v>
      </c>
      <c r="M29" s="9" t="b">
        <v>1</v>
      </c>
      <c r="N29" s="9" t="s">
        <v>40</v>
      </c>
      <c r="O29" s="9">
        <f t="shared" si="0"/>
        <v>146</v>
      </c>
      <c r="P29" s="12">
        <f t="shared" si="1"/>
        <v>104.07</v>
      </c>
      <c r="Q29" s="9" t="s">
        <v>41</v>
      </c>
      <c r="R29" s="9" t="s">
        <v>42</v>
      </c>
      <c r="S29" s="13">
        <f t="shared" si="2"/>
        <v>42064.652673611112</v>
      </c>
      <c r="T29" s="13">
        <f t="shared" si="3"/>
        <v>42101.291666666672</v>
      </c>
    </row>
    <row r="30" spans="1:20" ht="224" x14ac:dyDescent="0.2">
      <c r="A30" s="9">
        <v>1292</v>
      </c>
      <c r="B30" s="10" t="s">
        <v>103</v>
      </c>
      <c r="C30" s="10" t="s">
        <v>104</v>
      </c>
      <c r="D30" s="9">
        <v>1700</v>
      </c>
      <c r="E30" s="11">
        <v>1870</v>
      </c>
      <c r="F30" s="9" t="s">
        <v>37</v>
      </c>
      <c r="G30" s="9" t="s">
        <v>38</v>
      </c>
      <c r="H30" s="9" t="s">
        <v>39</v>
      </c>
      <c r="I30" s="9">
        <v>1444172340</v>
      </c>
      <c r="J30" s="9">
        <v>1441822828</v>
      </c>
      <c r="K30" s="9" t="b">
        <v>0</v>
      </c>
      <c r="L30" s="9">
        <v>52</v>
      </c>
      <c r="M30" s="9" t="b">
        <v>1</v>
      </c>
      <c r="N30" s="9" t="s">
        <v>40</v>
      </c>
      <c r="O30" s="9">
        <f t="shared" si="0"/>
        <v>110</v>
      </c>
      <c r="P30" s="12">
        <f t="shared" si="1"/>
        <v>35.96</v>
      </c>
      <c r="Q30" s="9" t="s">
        <v>41</v>
      </c>
      <c r="R30" s="9" t="s">
        <v>42</v>
      </c>
      <c r="S30" s="13">
        <f t="shared" si="2"/>
        <v>42256.764212962968</v>
      </c>
      <c r="T30" s="13">
        <f t="shared" si="3"/>
        <v>42283.957638888889</v>
      </c>
    </row>
    <row r="31" spans="1:20" ht="208" x14ac:dyDescent="0.2">
      <c r="A31" s="9">
        <v>1293</v>
      </c>
      <c r="B31" s="10" t="s">
        <v>105</v>
      </c>
      <c r="C31" s="10" t="s">
        <v>106</v>
      </c>
      <c r="D31" s="9">
        <v>15000</v>
      </c>
      <c r="E31" s="11">
        <v>15335</v>
      </c>
      <c r="F31" s="9" t="s">
        <v>37</v>
      </c>
      <c r="G31" s="9" t="s">
        <v>45</v>
      </c>
      <c r="H31" s="9" t="s">
        <v>46</v>
      </c>
      <c r="I31" s="9">
        <v>1447523371</v>
      </c>
      <c r="J31" s="9">
        <v>1444927771</v>
      </c>
      <c r="K31" s="9" t="b">
        <v>0</v>
      </c>
      <c r="L31" s="9">
        <v>120</v>
      </c>
      <c r="M31" s="9" t="b">
        <v>1</v>
      </c>
      <c r="N31" s="9" t="s">
        <v>40</v>
      </c>
      <c r="O31" s="9">
        <f t="shared" si="0"/>
        <v>102</v>
      </c>
      <c r="P31" s="12">
        <f t="shared" si="1"/>
        <v>127.79</v>
      </c>
      <c r="Q31" s="9" t="s">
        <v>41</v>
      </c>
      <c r="R31" s="9" t="s">
        <v>42</v>
      </c>
      <c r="S31" s="13">
        <f t="shared" si="2"/>
        <v>42292.701053240744</v>
      </c>
      <c r="T31" s="13">
        <f t="shared" si="3"/>
        <v>42322.742719907401</v>
      </c>
    </row>
    <row r="32" spans="1:20" ht="208" x14ac:dyDescent="0.2">
      <c r="A32" s="9">
        <v>1294</v>
      </c>
      <c r="B32" s="10" t="s">
        <v>107</v>
      </c>
      <c r="C32" s="10" t="s">
        <v>108</v>
      </c>
      <c r="D32" s="9">
        <v>500</v>
      </c>
      <c r="E32" s="11">
        <v>610</v>
      </c>
      <c r="F32" s="9" t="s">
        <v>37</v>
      </c>
      <c r="G32" s="9" t="s">
        <v>38</v>
      </c>
      <c r="H32" s="9" t="s">
        <v>39</v>
      </c>
      <c r="I32" s="9">
        <v>1445252400</v>
      </c>
      <c r="J32" s="9">
        <v>1443696797</v>
      </c>
      <c r="K32" s="9" t="b">
        <v>0</v>
      </c>
      <c r="L32" s="9">
        <v>22</v>
      </c>
      <c r="M32" s="9" t="b">
        <v>1</v>
      </c>
      <c r="N32" s="9" t="s">
        <v>40</v>
      </c>
      <c r="O32" s="9">
        <f t="shared" si="0"/>
        <v>122</v>
      </c>
      <c r="P32" s="12">
        <f t="shared" si="1"/>
        <v>27.73</v>
      </c>
      <c r="Q32" s="9" t="s">
        <v>41</v>
      </c>
      <c r="R32" s="9" t="s">
        <v>42</v>
      </c>
      <c r="S32" s="13">
        <f t="shared" si="2"/>
        <v>42278.453668981485</v>
      </c>
      <c r="T32" s="13">
        <f t="shared" si="3"/>
        <v>42296.458333333328</v>
      </c>
    </row>
    <row r="33" spans="1:20" ht="224" x14ac:dyDescent="0.2">
      <c r="A33" s="9">
        <v>1295</v>
      </c>
      <c r="B33" s="10" t="s">
        <v>109</v>
      </c>
      <c r="C33" s="10" t="s">
        <v>110</v>
      </c>
      <c r="D33" s="9">
        <v>2500</v>
      </c>
      <c r="E33" s="11">
        <v>2549</v>
      </c>
      <c r="F33" s="9" t="s">
        <v>37</v>
      </c>
      <c r="G33" s="9" t="s">
        <v>38</v>
      </c>
      <c r="H33" s="9" t="s">
        <v>39</v>
      </c>
      <c r="I33" s="9">
        <v>1438189200</v>
      </c>
      <c r="J33" s="9">
        <v>1435585497</v>
      </c>
      <c r="K33" s="9" t="b">
        <v>0</v>
      </c>
      <c r="L33" s="9">
        <v>64</v>
      </c>
      <c r="M33" s="9" t="b">
        <v>1</v>
      </c>
      <c r="N33" s="9" t="s">
        <v>40</v>
      </c>
      <c r="O33" s="9">
        <f t="shared" si="0"/>
        <v>102</v>
      </c>
      <c r="P33" s="12">
        <f t="shared" si="1"/>
        <v>39.83</v>
      </c>
      <c r="Q33" s="9" t="s">
        <v>41</v>
      </c>
      <c r="R33" s="9" t="s">
        <v>42</v>
      </c>
      <c r="S33" s="13">
        <f t="shared" si="2"/>
        <v>42184.572881944448</v>
      </c>
      <c r="T33" s="13">
        <f t="shared" si="3"/>
        <v>42214.708333333328</v>
      </c>
    </row>
    <row r="34" spans="1:20" ht="192" x14ac:dyDescent="0.2">
      <c r="A34" s="9">
        <v>1296</v>
      </c>
      <c r="B34" s="10" t="s">
        <v>111</v>
      </c>
      <c r="C34" s="10" t="s">
        <v>112</v>
      </c>
      <c r="D34" s="9">
        <v>850</v>
      </c>
      <c r="E34" s="11">
        <v>1200</v>
      </c>
      <c r="F34" s="9" t="s">
        <v>37</v>
      </c>
      <c r="G34" s="9" t="s">
        <v>38</v>
      </c>
      <c r="H34" s="9" t="s">
        <v>39</v>
      </c>
      <c r="I34" s="9">
        <v>1457914373</v>
      </c>
      <c r="J34" s="9">
        <v>1456189973</v>
      </c>
      <c r="K34" s="9" t="b">
        <v>0</v>
      </c>
      <c r="L34" s="9">
        <v>23</v>
      </c>
      <c r="M34" s="9" t="b">
        <v>1</v>
      </c>
      <c r="N34" s="9" t="s">
        <v>40</v>
      </c>
      <c r="O34" s="9">
        <f t="shared" si="0"/>
        <v>141</v>
      </c>
      <c r="P34" s="12">
        <f t="shared" si="1"/>
        <v>52.17</v>
      </c>
      <c r="Q34" s="9" t="s">
        <v>41</v>
      </c>
      <c r="R34" s="9" t="s">
        <v>42</v>
      </c>
      <c r="S34" s="13">
        <f t="shared" si="2"/>
        <v>42423.050613425927</v>
      </c>
      <c r="T34" s="13">
        <f t="shared" si="3"/>
        <v>42443.008946759262</v>
      </c>
    </row>
    <row r="35" spans="1:20" ht="192" x14ac:dyDescent="0.2">
      <c r="A35" s="9">
        <v>1297</v>
      </c>
      <c r="B35" s="10" t="s">
        <v>113</v>
      </c>
      <c r="C35" s="10" t="s">
        <v>114</v>
      </c>
      <c r="D35" s="9">
        <v>20000</v>
      </c>
      <c r="E35" s="11">
        <v>21905</v>
      </c>
      <c r="F35" s="9" t="s">
        <v>37</v>
      </c>
      <c r="G35" s="9" t="s">
        <v>45</v>
      </c>
      <c r="H35" s="9" t="s">
        <v>46</v>
      </c>
      <c r="I35" s="9">
        <v>1462125358</v>
      </c>
      <c r="J35" s="9">
        <v>1459533358</v>
      </c>
      <c r="K35" s="9" t="b">
        <v>0</v>
      </c>
      <c r="L35" s="9">
        <v>238</v>
      </c>
      <c r="M35" s="9" t="b">
        <v>1</v>
      </c>
      <c r="N35" s="9" t="s">
        <v>40</v>
      </c>
      <c r="O35" s="9">
        <f t="shared" si="0"/>
        <v>110</v>
      </c>
      <c r="P35" s="12">
        <f t="shared" si="1"/>
        <v>92.04</v>
      </c>
      <c r="Q35" s="9" t="s">
        <v>41</v>
      </c>
      <c r="R35" s="9" t="s">
        <v>42</v>
      </c>
      <c r="S35" s="13">
        <f t="shared" si="2"/>
        <v>42461.747199074074</v>
      </c>
      <c r="T35" s="13">
        <f t="shared" si="3"/>
        <v>42491.747199074074</v>
      </c>
    </row>
    <row r="36" spans="1:20" ht="192" x14ac:dyDescent="0.2">
      <c r="A36" s="9">
        <v>1298</v>
      </c>
      <c r="B36" s="10" t="s">
        <v>115</v>
      </c>
      <c r="C36" s="10" t="s">
        <v>116</v>
      </c>
      <c r="D36" s="9">
        <v>2000</v>
      </c>
      <c r="E36" s="11">
        <v>2093</v>
      </c>
      <c r="F36" s="9" t="s">
        <v>37</v>
      </c>
      <c r="G36" s="9" t="s">
        <v>38</v>
      </c>
      <c r="H36" s="9" t="s">
        <v>39</v>
      </c>
      <c r="I36" s="9">
        <v>1461860432</v>
      </c>
      <c r="J36" s="9">
        <v>1459268432</v>
      </c>
      <c r="K36" s="9" t="b">
        <v>0</v>
      </c>
      <c r="L36" s="9">
        <v>33</v>
      </c>
      <c r="M36" s="9" t="b">
        <v>1</v>
      </c>
      <c r="N36" s="9" t="s">
        <v>40</v>
      </c>
      <c r="O36" s="9">
        <f t="shared" si="0"/>
        <v>105</v>
      </c>
      <c r="P36" s="12">
        <f t="shared" si="1"/>
        <v>63.42</v>
      </c>
      <c r="Q36" s="9" t="s">
        <v>41</v>
      </c>
      <c r="R36" s="9" t="s">
        <v>42</v>
      </c>
      <c r="S36" s="13">
        <f t="shared" si="2"/>
        <v>42458.680925925932</v>
      </c>
      <c r="T36" s="13">
        <f t="shared" si="3"/>
        <v>42488.680925925932</v>
      </c>
    </row>
    <row r="37" spans="1:20" ht="160" x14ac:dyDescent="0.2">
      <c r="A37" s="9">
        <v>1299</v>
      </c>
      <c r="B37" s="10" t="s">
        <v>117</v>
      </c>
      <c r="C37" s="10" t="s">
        <v>118</v>
      </c>
      <c r="D37" s="9">
        <v>3500</v>
      </c>
      <c r="E37" s="11">
        <v>4340</v>
      </c>
      <c r="F37" s="9" t="s">
        <v>37</v>
      </c>
      <c r="G37" s="9" t="s">
        <v>45</v>
      </c>
      <c r="H37" s="9" t="s">
        <v>46</v>
      </c>
      <c r="I37" s="9">
        <v>1436902359</v>
      </c>
      <c r="J37" s="9">
        <v>1434310359</v>
      </c>
      <c r="K37" s="9" t="b">
        <v>0</v>
      </c>
      <c r="L37" s="9">
        <v>32</v>
      </c>
      <c r="M37" s="9" t="b">
        <v>1</v>
      </c>
      <c r="N37" s="9" t="s">
        <v>40</v>
      </c>
      <c r="O37" s="9">
        <f t="shared" si="0"/>
        <v>124</v>
      </c>
      <c r="P37" s="12">
        <f t="shared" si="1"/>
        <v>135.63</v>
      </c>
      <c r="Q37" s="9" t="s">
        <v>41</v>
      </c>
      <c r="R37" s="9" t="s">
        <v>42</v>
      </c>
      <c r="S37" s="13">
        <f t="shared" si="2"/>
        <v>42169.814340277779</v>
      </c>
      <c r="T37" s="13">
        <f t="shared" si="3"/>
        <v>42199.814340277779</v>
      </c>
    </row>
    <row r="38" spans="1:20" ht="224" x14ac:dyDescent="0.2">
      <c r="A38" s="9">
        <v>1300</v>
      </c>
      <c r="B38" s="10" t="s">
        <v>119</v>
      </c>
      <c r="C38" s="10" t="s">
        <v>120</v>
      </c>
      <c r="D38" s="9">
        <v>3000</v>
      </c>
      <c r="E38" s="11">
        <v>4050</v>
      </c>
      <c r="F38" s="9" t="s">
        <v>37</v>
      </c>
      <c r="G38" s="9" t="s">
        <v>45</v>
      </c>
      <c r="H38" s="9" t="s">
        <v>46</v>
      </c>
      <c r="I38" s="9">
        <v>1464807420</v>
      </c>
      <c r="J38" s="9">
        <v>1461427938</v>
      </c>
      <c r="K38" s="9" t="b">
        <v>0</v>
      </c>
      <c r="L38" s="9">
        <v>24</v>
      </c>
      <c r="M38" s="9" t="b">
        <v>1</v>
      </c>
      <c r="N38" s="9" t="s">
        <v>40</v>
      </c>
      <c r="O38" s="9">
        <f t="shared" si="0"/>
        <v>135</v>
      </c>
      <c r="P38" s="12">
        <f t="shared" si="1"/>
        <v>168.75</v>
      </c>
      <c r="Q38" s="9" t="s">
        <v>41</v>
      </c>
      <c r="R38" s="9" t="s">
        <v>42</v>
      </c>
      <c r="S38" s="13">
        <f t="shared" si="2"/>
        <v>42483.675208333334</v>
      </c>
      <c r="T38" s="13">
        <f t="shared" si="3"/>
        <v>42522.789583333331</v>
      </c>
    </row>
    <row r="39" spans="1:20" ht="224" x14ac:dyDescent="0.2">
      <c r="A39" s="9">
        <v>1301</v>
      </c>
      <c r="B39" s="10" t="s">
        <v>121</v>
      </c>
      <c r="C39" s="10" t="s">
        <v>122</v>
      </c>
      <c r="D39" s="9">
        <v>2000</v>
      </c>
      <c r="E39" s="11">
        <v>2055</v>
      </c>
      <c r="F39" s="9" t="s">
        <v>37</v>
      </c>
      <c r="G39" s="9" t="s">
        <v>45</v>
      </c>
      <c r="H39" s="9" t="s">
        <v>46</v>
      </c>
      <c r="I39" s="9">
        <v>1437447600</v>
      </c>
      <c r="J39" s="9">
        <v>1436551178</v>
      </c>
      <c r="K39" s="9" t="b">
        <v>0</v>
      </c>
      <c r="L39" s="9">
        <v>29</v>
      </c>
      <c r="M39" s="9" t="b">
        <v>1</v>
      </c>
      <c r="N39" s="9" t="s">
        <v>40</v>
      </c>
      <c r="O39" s="9">
        <f t="shared" si="0"/>
        <v>103</v>
      </c>
      <c r="P39" s="12">
        <f t="shared" si="1"/>
        <v>70.86</v>
      </c>
      <c r="Q39" s="9" t="s">
        <v>41</v>
      </c>
      <c r="R39" s="9" t="s">
        <v>42</v>
      </c>
      <c r="S39" s="13">
        <f t="shared" si="2"/>
        <v>42195.749745370369</v>
      </c>
      <c r="T39" s="13">
        <f t="shared" si="3"/>
        <v>42206.125</v>
      </c>
    </row>
    <row r="40" spans="1:20" ht="144" x14ac:dyDescent="0.2">
      <c r="A40" s="9">
        <v>1302</v>
      </c>
      <c r="B40" s="10" t="s">
        <v>123</v>
      </c>
      <c r="C40" s="10" t="s">
        <v>124</v>
      </c>
      <c r="D40" s="9">
        <v>2500</v>
      </c>
      <c r="E40" s="11">
        <v>2500</v>
      </c>
      <c r="F40" s="9" t="s">
        <v>37</v>
      </c>
      <c r="G40" s="9" t="s">
        <v>45</v>
      </c>
      <c r="H40" s="9" t="s">
        <v>46</v>
      </c>
      <c r="I40" s="9">
        <v>1480559011</v>
      </c>
      <c r="J40" s="9">
        <v>1477963411</v>
      </c>
      <c r="K40" s="9" t="b">
        <v>0</v>
      </c>
      <c r="L40" s="9">
        <v>50</v>
      </c>
      <c r="M40" s="9" t="b">
        <v>1</v>
      </c>
      <c r="N40" s="9" t="s">
        <v>40</v>
      </c>
      <c r="O40" s="9">
        <f t="shared" si="0"/>
        <v>100</v>
      </c>
      <c r="P40" s="12">
        <f t="shared" si="1"/>
        <v>50</v>
      </c>
      <c r="Q40" s="9" t="s">
        <v>41</v>
      </c>
      <c r="R40" s="9" t="s">
        <v>42</v>
      </c>
      <c r="S40" s="13">
        <f t="shared" si="2"/>
        <v>42675.057997685188</v>
      </c>
      <c r="T40" s="13">
        <f t="shared" si="3"/>
        <v>42705.099664351852</v>
      </c>
    </row>
    <row r="41" spans="1:20" ht="96" x14ac:dyDescent="0.2">
      <c r="A41" s="9">
        <v>1303</v>
      </c>
      <c r="B41" s="10" t="s">
        <v>125</v>
      </c>
      <c r="C41" s="10" t="s">
        <v>126</v>
      </c>
      <c r="D41" s="9">
        <v>3500</v>
      </c>
      <c r="E41" s="11">
        <v>4559.13</v>
      </c>
      <c r="F41" s="9" t="s">
        <v>37</v>
      </c>
      <c r="G41" s="9" t="s">
        <v>38</v>
      </c>
      <c r="H41" s="9" t="s">
        <v>39</v>
      </c>
      <c r="I41" s="9">
        <v>1469962800</v>
      </c>
      <c r="J41" s="9">
        <v>1468578920</v>
      </c>
      <c r="K41" s="9" t="b">
        <v>0</v>
      </c>
      <c r="L41" s="9">
        <v>108</v>
      </c>
      <c r="M41" s="9" t="b">
        <v>1</v>
      </c>
      <c r="N41" s="9" t="s">
        <v>40</v>
      </c>
      <c r="O41" s="9">
        <f t="shared" si="0"/>
        <v>130</v>
      </c>
      <c r="P41" s="12">
        <f t="shared" si="1"/>
        <v>42.21</v>
      </c>
      <c r="Q41" s="9" t="s">
        <v>41</v>
      </c>
      <c r="R41" s="9" t="s">
        <v>42</v>
      </c>
      <c r="S41" s="13">
        <f t="shared" si="2"/>
        <v>42566.441203703704</v>
      </c>
      <c r="T41" s="13">
        <f t="shared" si="3"/>
        <v>42582.458333333328</v>
      </c>
    </row>
    <row r="42" spans="1:20" ht="224" x14ac:dyDescent="0.2">
      <c r="A42" s="9">
        <v>2701</v>
      </c>
      <c r="B42" s="10" t="s">
        <v>2203</v>
      </c>
      <c r="C42" s="10" t="s">
        <v>2204</v>
      </c>
      <c r="D42" s="9">
        <v>3400</v>
      </c>
      <c r="E42" s="11">
        <v>1570</v>
      </c>
      <c r="F42" s="9" t="s">
        <v>458</v>
      </c>
      <c r="G42" s="9" t="s">
        <v>274</v>
      </c>
      <c r="H42" s="9" t="s">
        <v>259</v>
      </c>
      <c r="I42" s="9">
        <v>1491586534</v>
      </c>
      <c r="J42" s="9">
        <v>1488911734</v>
      </c>
      <c r="K42" s="9" t="b">
        <v>0</v>
      </c>
      <c r="L42" s="9">
        <v>46</v>
      </c>
      <c r="M42" s="9" t="b">
        <v>0</v>
      </c>
      <c r="N42" s="9" t="s">
        <v>2205</v>
      </c>
      <c r="O42" s="9">
        <f t="shared" si="0"/>
        <v>46</v>
      </c>
      <c r="P42" s="12">
        <f t="shared" si="1"/>
        <v>34.130000000000003</v>
      </c>
      <c r="Q42" s="9" t="s">
        <v>41</v>
      </c>
      <c r="R42" s="9" t="s">
        <v>2206</v>
      </c>
      <c r="S42" s="13">
        <f t="shared" si="2"/>
        <v>42801.774699074071</v>
      </c>
      <c r="T42" s="13">
        <f t="shared" si="3"/>
        <v>42832.733032407406</v>
      </c>
    </row>
    <row r="43" spans="1:20" ht="208" x14ac:dyDescent="0.2">
      <c r="A43" s="9">
        <v>2702</v>
      </c>
      <c r="B43" s="10" t="s">
        <v>2207</v>
      </c>
      <c r="C43" s="10" t="s">
        <v>2208</v>
      </c>
      <c r="D43" s="9">
        <v>10000</v>
      </c>
      <c r="E43" s="11">
        <v>3441</v>
      </c>
      <c r="F43" s="9" t="s">
        <v>458</v>
      </c>
      <c r="G43" s="9" t="s">
        <v>45</v>
      </c>
      <c r="H43" s="9" t="s">
        <v>46</v>
      </c>
      <c r="I43" s="9">
        <v>1491416077</v>
      </c>
      <c r="J43" s="9">
        <v>1488827677</v>
      </c>
      <c r="K43" s="9" t="b">
        <v>1</v>
      </c>
      <c r="L43" s="9">
        <v>26</v>
      </c>
      <c r="M43" s="9" t="b">
        <v>0</v>
      </c>
      <c r="N43" s="9" t="s">
        <v>2205</v>
      </c>
      <c r="O43" s="9">
        <f t="shared" si="0"/>
        <v>34</v>
      </c>
      <c r="P43" s="12">
        <f t="shared" si="1"/>
        <v>132.35</v>
      </c>
      <c r="Q43" s="9" t="s">
        <v>41</v>
      </c>
      <c r="R43" s="9" t="s">
        <v>2206</v>
      </c>
      <c r="S43" s="13">
        <f t="shared" si="2"/>
        <v>42800.801817129628</v>
      </c>
      <c r="T43" s="13">
        <f t="shared" si="3"/>
        <v>42830.760150462964</v>
      </c>
    </row>
    <row r="44" spans="1:20" ht="128" x14ac:dyDescent="0.2">
      <c r="A44" s="9">
        <v>2703</v>
      </c>
      <c r="B44" s="10" t="s">
        <v>2209</v>
      </c>
      <c r="C44" s="10" t="s">
        <v>2210</v>
      </c>
      <c r="D44" s="9">
        <v>40000</v>
      </c>
      <c r="E44" s="11">
        <v>41500</v>
      </c>
      <c r="F44" s="9" t="s">
        <v>458</v>
      </c>
      <c r="G44" s="9" t="s">
        <v>287</v>
      </c>
      <c r="H44" s="9" t="s">
        <v>288</v>
      </c>
      <c r="I44" s="9">
        <v>1490196830</v>
      </c>
      <c r="J44" s="9">
        <v>1485016430</v>
      </c>
      <c r="K44" s="9" t="b">
        <v>0</v>
      </c>
      <c r="L44" s="9">
        <v>45</v>
      </c>
      <c r="M44" s="9" t="b">
        <v>0</v>
      </c>
      <c r="N44" s="9" t="s">
        <v>2205</v>
      </c>
      <c r="O44" s="9">
        <f t="shared" si="0"/>
        <v>104</v>
      </c>
      <c r="P44" s="12">
        <f t="shared" si="1"/>
        <v>922.22</v>
      </c>
      <c r="Q44" s="9" t="s">
        <v>41</v>
      </c>
      <c r="R44" s="9" t="s">
        <v>2206</v>
      </c>
      <c r="S44" s="13">
        <f t="shared" si="2"/>
        <v>42756.690162037034</v>
      </c>
      <c r="T44" s="13">
        <f t="shared" si="3"/>
        <v>42816.648495370369</v>
      </c>
    </row>
    <row r="45" spans="1:20" ht="224" x14ac:dyDescent="0.2">
      <c r="A45" s="9">
        <v>2704</v>
      </c>
      <c r="B45" s="10" t="s">
        <v>2211</v>
      </c>
      <c r="C45" s="10" t="s">
        <v>2212</v>
      </c>
      <c r="D45" s="9">
        <v>19000</v>
      </c>
      <c r="E45" s="11">
        <v>1145</v>
      </c>
      <c r="F45" s="9" t="s">
        <v>458</v>
      </c>
      <c r="G45" s="9" t="s">
        <v>45</v>
      </c>
      <c r="H45" s="9" t="s">
        <v>46</v>
      </c>
      <c r="I45" s="9">
        <v>1491421314</v>
      </c>
      <c r="J45" s="9">
        <v>1487709714</v>
      </c>
      <c r="K45" s="9" t="b">
        <v>0</v>
      </c>
      <c r="L45" s="9">
        <v>7</v>
      </c>
      <c r="M45" s="9" t="b">
        <v>0</v>
      </c>
      <c r="N45" s="9" t="s">
        <v>2205</v>
      </c>
      <c r="O45" s="9">
        <f t="shared" si="0"/>
        <v>6</v>
      </c>
      <c r="P45" s="12">
        <f t="shared" si="1"/>
        <v>163.57</v>
      </c>
      <c r="Q45" s="9" t="s">
        <v>41</v>
      </c>
      <c r="R45" s="9" t="s">
        <v>2206</v>
      </c>
      <c r="S45" s="13">
        <f t="shared" si="2"/>
        <v>42787.862430555557</v>
      </c>
      <c r="T45" s="13">
        <f t="shared" si="3"/>
        <v>42830.820763888885</v>
      </c>
    </row>
    <row r="46" spans="1:20" ht="96" x14ac:dyDescent="0.2">
      <c r="A46" s="9">
        <v>2705</v>
      </c>
      <c r="B46" s="10" t="s">
        <v>2213</v>
      </c>
      <c r="C46" s="10" t="s">
        <v>2214</v>
      </c>
      <c r="D46" s="9">
        <v>16500</v>
      </c>
      <c r="E46" s="11">
        <v>1739</v>
      </c>
      <c r="F46" s="9" t="s">
        <v>458</v>
      </c>
      <c r="G46" s="9" t="s">
        <v>45</v>
      </c>
      <c r="H46" s="9" t="s">
        <v>46</v>
      </c>
      <c r="I46" s="9">
        <v>1490389158</v>
      </c>
      <c r="J46" s="9">
        <v>1486504758</v>
      </c>
      <c r="K46" s="9" t="b">
        <v>0</v>
      </c>
      <c r="L46" s="9">
        <v>8</v>
      </c>
      <c r="M46" s="9" t="b">
        <v>0</v>
      </c>
      <c r="N46" s="9" t="s">
        <v>2205</v>
      </c>
      <c r="O46" s="9">
        <f t="shared" si="0"/>
        <v>11</v>
      </c>
      <c r="P46" s="12">
        <f t="shared" si="1"/>
        <v>217.38</v>
      </c>
      <c r="Q46" s="9" t="s">
        <v>41</v>
      </c>
      <c r="R46" s="9" t="s">
        <v>2206</v>
      </c>
      <c r="S46" s="13">
        <f t="shared" si="2"/>
        <v>42773.916180555556</v>
      </c>
      <c r="T46" s="13">
        <f t="shared" si="3"/>
        <v>42818.874513888892</v>
      </c>
    </row>
    <row r="47" spans="1:20" ht="208" x14ac:dyDescent="0.2">
      <c r="A47" s="9">
        <v>2706</v>
      </c>
      <c r="B47" s="10" t="s">
        <v>2215</v>
      </c>
      <c r="C47" s="10" t="s">
        <v>2216</v>
      </c>
      <c r="D47" s="9">
        <v>35000</v>
      </c>
      <c r="E47" s="11">
        <v>39304</v>
      </c>
      <c r="F47" s="9" t="s">
        <v>37</v>
      </c>
      <c r="G47" s="9" t="s">
        <v>45</v>
      </c>
      <c r="H47" s="9" t="s">
        <v>46</v>
      </c>
      <c r="I47" s="9">
        <v>1413442740</v>
      </c>
      <c r="J47" s="9">
        <v>1410937483</v>
      </c>
      <c r="K47" s="9" t="b">
        <v>1</v>
      </c>
      <c r="L47" s="9">
        <v>263</v>
      </c>
      <c r="M47" s="9" t="b">
        <v>1</v>
      </c>
      <c r="N47" s="9" t="s">
        <v>2205</v>
      </c>
      <c r="O47" s="9">
        <f t="shared" si="0"/>
        <v>112</v>
      </c>
      <c r="P47" s="12">
        <f t="shared" si="1"/>
        <v>149.44</v>
      </c>
      <c r="Q47" s="9" t="s">
        <v>41</v>
      </c>
      <c r="R47" s="9" t="s">
        <v>2206</v>
      </c>
      <c r="S47" s="13">
        <f t="shared" si="2"/>
        <v>41899.294942129629</v>
      </c>
      <c r="T47" s="13">
        <f t="shared" si="3"/>
        <v>41928.290972222225</v>
      </c>
    </row>
    <row r="48" spans="1:20" ht="176" x14ac:dyDescent="0.2">
      <c r="A48" s="9">
        <v>2707</v>
      </c>
      <c r="B48" s="10" t="s">
        <v>2217</v>
      </c>
      <c r="C48" s="10" t="s">
        <v>2218</v>
      </c>
      <c r="D48" s="9">
        <v>8000</v>
      </c>
      <c r="E48" s="11">
        <v>28067.57</v>
      </c>
      <c r="F48" s="9" t="s">
        <v>37</v>
      </c>
      <c r="G48" s="9" t="s">
        <v>45</v>
      </c>
      <c r="H48" s="9" t="s">
        <v>46</v>
      </c>
      <c r="I48" s="9">
        <v>1369637940</v>
      </c>
      <c r="J48" s="9">
        <v>1367088443</v>
      </c>
      <c r="K48" s="9" t="b">
        <v>1</v>
      </c>
      <c r="L48" s="9">
        <v>394</v>
      </c>
      <c r="M48" s="9" t="b">
        <v>1</v>
      </c>
      <c r="N48" s="9" t="s">
        <v>2205</v>
      </c>
      <c r="O48" s="9">
        <f t="shared" si="0"/>
        <v>351</v>
      </c>
      <c r="P48" s="12">
        <f t="shared" si="1"/>
        <v>71.239999999999995</v>
      </c>
      <c r="Q48" s="9" t="s">
        <v>41</v>
      </c>
      <c r="R48" s="9" t="s">
        <v>2206</v>
      </c>
      <c r="S48" s="13">
        <f t="shared" si="2"/>
        <v>41391.782905092594</v>
      </c>
      <c r="T48" s="13">
        <f t="shared" si="3"/>
        <v>41421.290972222225</v>
      </c>
    </row>
    <row r="49" spans="1:20" ht="176" x14ac:dyDescent="0.2">
      <c r="A49" s="9">
        <v>2708</v>
      </c>
      <c r="B49" s="10" t="s">
        <v>2219</v>
      </c>
      <c r="C49" s="10" t="s">
        <v>2220</v>
      </c>
      <c r="D49" s="9">
        <v>20000</v>
      </c>
      <c r="E49" s="11">
        <v>46643.07</v>
      </c>
      <c r="F49" s="9" t="s">
        <v>37</v>
      </c>
      <c r="G49" s="9" t="s">
        <v>38</v>
      </c>
      <c r="H49" s="9" t="s">
        <v>39</v>
      </c>
      <c r="I49" s="9">
        <v>1469119526</v>
      </c>
      <c r="J49" s="9">
        <v>1463935526</v>
      </c>
      <c r="K49" s="9" t="b">
        <v>1</v>
      </c>
      <c r="L49" s="9">
        <v>1049</v>
      </c>
      <c r="M49" s="9" t="b">
        <v>1</v>
      </c>
      <c r="N49" s="9" t="s">
        <v>2205</v>
      </c>
      <c r="O49" s="9">
        <f t="shared" si="0"/>
        <v>233</v>
      </c>
      <c r="P49" s="12">
        <f t="shared" si="1"/>
        <v>44.46</v>
      </c>
      <c r="Q49" s="9" t="s">
        <v>41</v>
      </c>
      <c r="R49" s="9" t="s">
        <v>2206</v>
      </c>
      <c r="S49" s="13">
        <f t="shared" si="2"/>
        <v>42512.698217592595</v>
      </c>
      <c r="T49" s="13">
        <f t="shared" si="3"/>
        <v>42572.698217592595</v>
      </c>
    </row>
    <row r="50" spans="1:20" ht="208" x14ac:dyDescent="0.2">
      <c r="A50" s="9">
        <v>2709</v>
      </c>
      <c r="B50" s="10" t="s">
        <v>2221</v>
      </c>
      <c r="C50" s="10" t="s">
        <v>2222</v>
      </c>
      <c r="D50" s="9">
        <v>50000</v>
      </c>
      <c r="E50" s="11">
        <v>50803</v>
      </c>
      <c r="F50" s="9" t="s">
        <v>37</v>
      </c>
      <c r="G50" s="9" t="s">
        <v>45</v>
      </c>
      <c r="H50" s="9" t="s">
        <v>46</v>
      </c>
      <c r="I50" s="9">
        <v>1475553540</v>
      </c>
      <c r="J50" s="9">
        <v>1472528141</v>
      </c>
      <c r="K50" s="9" t="b">
        <v>1</v>
      </c>
      <c r="L50" s="9">
        <v>308</v>
      </c>
      <c r="M50" s="9" t="b">
        <v>1</v>
      </c>
      <c r="N50" s="9" t="s">
        <v>2205</v>
      </c>
      <c r="O50" s="9">
        <f t="shared" si="0"/>
        <v>102</v>
      </c>
      <c r="P50" s="12">
        <f t="shared" si="1"/>
        <v>164.94</v>
      </c>
      <c r="Q50" s="9" t="s">
        <v>41</v>
      </c>
      <c r="R50" s="9" t="s">
        <v>2206</v>
      </c>
      <c r="S50" s="13">
        <f t="shared" si="2"/>
        <v>42612.149780092594</v>
      </c>
      <c r="T50" s="13">
        <f t="shared" si="3"/>
        <v>42647.165972222225</v>
      </c>
    </row>
    <row r="51" spans="1:20" ht="128" x14ac:dyDescent="0.2">
      <c r="A51" s="9">
        <v>2710</v>
      </c>
      <c r="B51" s="10" t="s">
        <v>2223</v>
      </c>
      <c r="C51" s="10" t="s">
        <v>2224</v>
      </c>
      <c r="D51" s="9">
        <v>60000</v>
      </c>
      <c r="E51" s="11">
        <v>92340.21</v>
      </c>
      <c r="F51" s="9" t="s">
        <v>37</v>
      </c>
      <c r="G51" s="9" t="s">
        <v>45</v>
      </c>
      <c r="H51" s="9" t="s">
        <v>46</v>
      </c>
      <c r="I51" s="9">
        <v>1407549600</v>
      </c>
      <c r="J51" s="9">
        <v>1404797428</v>
      </c>
      <c r="K51" s="9" t="b">
        <v>1</v>
      </c>
      <c r="L51" s="9">
        <v>1088</v>
      </c>
      <c r="M51" s="9" t="b">
        <v>1</v>
      </c>
      <c r="N51" s="9" t="s">
        <v>2205</v>
      </c>
      <c r="O51" s="9">
        <f t="shared" si="0"/>
        <v>154</v>
      </c>
      <c r="P51" s="12">
        <f t="shared" si="1"/>
        <v>84.87</v>
      </c>
      <c r="Q51" s="9" t="s">
        <v>41</v>
      </c>
      <c r="R51" s="9" t="s">
        <v>2206</v>
      </c>
      <c r="S51" s="13">
        <f t="shared" si="2"/>
        <v>41828.229490740741</v>
      </c>
      <c r="T51" s="13">
        <f t="shared" si="3"/>
        <v>41860.083333333336</v>
      </c>
    </row>
    <row r="52" spans="1:20" ht="208" x14ac:dyDescent="0.2">
      <c r="A52" s="9">
        <v>2711</v>
      </c>
      <c r="B52" s="10" t="s">
        <v>2225</v>
      </c>
      <c r="C52" s="10" t="s">
        <v>2226</v>
      </c>
      <c r="D52" s="9">
        <v>3910</v>
      </c>
      <c r="E52" s="11">
        <v>3938</v>
      </c>
      <c r="F52" s="9" t="s">
        <v>37</v>
      </c>
      <c r="G52" s="9" t="s">
        <v>38</v>
      </c>
      <c r="H52" s="9" t="s">
        <v>39</v>
      </c>
      <c r="I52" s="9">
        <v>1403301660</v>
      </c>
      <c r="J52" s="9">
        <v>1400694790</v>
      </c>
      <c r="K52" s="9" t="b">
        <v>1</v>
      </c>
      <c r="L52" s="9">
        <v>73</v>
      </c>
      <c r="M52" s="9" t="b">
        <v>1</v>
      </c>
      <c r="N52" s="9" t="s">
        <v>2205</v>
      </c>
      <c r="O52" s="9">
        <f t="shared" si="0"/>
        <v>101</v>
      </c>
      <c r="P52" s="12">
        <f t="shared" si="1"/>
        <v>53.95</v>
      </c>
      <c r="Q52" s="9" t="s">
        <v>41</v>
      </c>
      <c r="R52" s="9" t="s">
        <v>2206</v>
      </c>
      <c r="S52" s="13">
        <f t="shared" si="2"/>
        <v>41780.745254629634</v>
      </c>
      <c r="T52" s="13">
        <f t="shared" si="3"/>
        <v>41810.917361111111</v>
      </c>
    </row>
    <row r="53" spans="1:20" ht="192" x14ac:dyDescent="0.2">
      <c r="A53" s="9">
        <v>2712</v>
      </c>
      <c r="B53" s="10" t="s">
        <v>2227</v>
      </c>
      <c r="C53" s="10" t="s">
        <v>2228</v>
      </c>
      <c r="D53" s="9">
        <v>5500</v>
      </c>
      <c r="E53" s="11">
        <v>7226</v>
      </c>
      <c r="F53" s="9" t="s">
        <v>37</v>
      </c>
      <c r="G53" s="9" t="s">
        <v>45</v>
      </c>
      <c r="H53" s="9" t="s">
        <v>46</v>
      </c>
      <c r="I53" s="9">
        <v>1373738400</v>
      </c>
      <c r="J53" s="9">
        <v>1370568560</v>
      </c>
      <c r="K53" s="9" t="b">
        <v>1</v>
      </c>
      <c r="L53" s="9">
        <v>143</v>
      </c>
      <c r="M53" s="9" t="b">
        <v>1</v>
      </c>
      <c r="N53" s="9" t="s">
        <v>2205</v>
      </c>
      <c r="O53" s="9">
        <f t="shared" si="0"/>
        <v>131</v>
      </c>
      <c r="P53" s="12">
        <f t="shared" si="1"/>
        <v>50.53</v>
      </c>
      <c r="Q53" s="9" t="s">
        <v>41</v>
      </c>
      <c r="R53" s="9" t="s">
        <v>2206</v>
      </c>
      <c r="S53" s="13">
        <f t="shared" si="2"/>
        <v>41432.062037037038</v>
      </c>
      <c r="T53" s="13">
        <f t="shared" si="3"/>
        <v>41468.75</v>
      </c>
    </row>
    <row r="54" spans="1:20" ht="240" x14ac:dyDescent="0.2">
      <c r="A54" s="9">
        <v>2713</v>
      </c>
      <c r="B54" s="10" t="s">
        <v>2229</v>
      </c>
      <c r="C54" s="10" t="s">
        <v>2230</v>
      </c>
      <c r="D54" s="9">
        <v>150000</v>
      </c>
      <c r="E54" s="11">
        <v>153362</v>
      </c>
      <c r="F54" s="9" t="s">
        <v>37</v>
      </c>
      <c r="G54" s="9" t="s">
        <v>45</v>
      </c>
      <c r="H54" s="9" t="s">
        <v>46</v>
      </c>
      <c r="I54" s="9">
        <v>1450971684</v>
      </c>
      <c r="J54" s="9">
        <v>1447515684</v>
      </c>
      <c r="K54" s="9" t="b">
        <v>1</v>
      </c>
      <c r="L54" s="9">
        <v>1420</v>
      </c>
      <c r="M54" s="9" t="b">
        <v>1</v>
      </c>
      <c r="N54" s="9" t="s">
        <v>2205</v>
      </c>
      <c r="O54" s="9">
        <f t="shared" si="0"/>
        <v>102</v>
      </c>
      <c r="P54" s="12">
        <f t="shared" si="1"/>
        <v>108</v>
      </c>
      <c r="Q54" s="9" t="s">
        <v>41</v>
      </c>
      <c r="R54" s="9" t="s">
        <v>2206</v>
      </c>
      <c r="S54" s="13">
        <f t="shared" si="2"/>
        <v>42322.653749999998</v>
      </c>
      <c r="T54" s="13">
        <f t="shared" si="3"/>
        <v>42362.653749999998</v>
      </c>
    </row>
    <row r="55" spans="1:20" ht="128" x14ac:dyDescent="0.2">
      <c r="A55" s="9">
        <v>2714</v>
      </c>
      <c r="B55" s="10" t="s">
        <v>2231</v>
      </c>
      <c r="C55" s="10" t="s">
        <v>2232</v>
      </c>
      <c r="D55" s="9">
        <v>25000</v>
      </c>
      <c r="E55" s="11">
        <v>29089</v>
      </c>
      <c r="F55" s="9" t="s">
        <v>37</v>
      </c>
      <c r="G55" s="9" t="s">
        <v>45</v>
      </c>
      <c r="H55" s="9" t="s">
        <v>46</v>
      </c>
      <c r="I55" s="9">
        <v>1476486000</v>
      </c>
      <c r="J55" s="9">
        <v>1474040596</v>
      </c>
      <c r="K55" s="9" t="b">
        <v>1</v>
      </c>
      <c r="L55" s="9">
        <v>305</v>
      </c>
      <c r="M55" s="9" t="b">
        <v>1</v>
      </c>
      <c r="N55" s="9" t="s">
        <v>2205</v>
      </c>
      <c r="O55" s="9">
        <f t="shared" si="0"/>
        <v>116</v>
      </c>
      <c r="P55" s="12">
        <f t="shared" si="1"/>
        <v>95.37</v>
      </c>
      <c r="Q55" s="9" t="s">
        <v>41</v>
      </c>
      <c r="R55" s="9" t="s">
        <v>2206</v>
      </c>
      <c r="S55" s="13">
        <f t="shared" si="2"/>
        <v>42629.655046296291</v>
      </c>
      <c r="T55" s="13">
        <f t="shared" si="3"/>
        <v>42657.958333333328</v>
      </c>
    </row>
    <row r="56" spans="1:20" ht="224" x14ac:dyDescent="0.2">
      <c r="A56" s="9">
        <v>2715</v>
      </c>
      <c r="B56" s="10" t="s">
        <v>2233</v>
      </c>
      <c r="C56" s="10" t="s">
        <v>2234</v>
      </c>
      <c r="D56" s="9">
        <v>12000</v>
      </c>
      <c r="E56" s="11">
        <v>31754.69</v>
      </c>
      <c r="F56" s="9" t="s">
        <v>37</v>
      </c>
      <c r="G56" s="9" t="s">
        <v>45</v>
      </c>
      <c r="H56" s="9" t="s">
        <v>46</v>
      </c>
      <c r="I56" s="9">
        <v>1456047228</v>
      </c>
      <c r="J56" s="9">
        <v>1453109628</v>
      </c>
      <c r="K56" s="9" t="b">
        <v>1</v>
      </c>
      <c r="L56" s="9">
        <v>551</v>
      </c>
      <c r="M56" s="9" t="b">
        <v>1</v>
      </c>
      <c r="N56" s="9" t="s">
        <v>2205</v>
      </c>
      <c r="O56" s="9">
        <f t="shared" si="0"/>
        <v>265</v>
      </c>
      <c r="P56" s="12">
        <f t="shared" si="1"/>
        <v>57.63</v>
      </c>
      <c r="Q56" s="9" t="s">
        <v>41</v>
      </c>
      <c r="R56" s="9" t="s">
        <v>2206</v>
      </c>
      <c r="S56" s="13">
        <f t="shared" si="2"/>
        <v>42387.398472222223</v>
      </c>
      <c r="T56" s="13">
        <f t="shared" si="3"/>
        <v>42421.398472222223</v>
      </c>
    </row>
    <row r="57" spans="1:20" ht="240" x14ac:dyDescent="0.2">
      <c r="A57" s="9">
        <v>2716</v>
      </c>
      <c r="B57" s="10" t="s">
        <v>2235</v>
      </c>
      <c r="C57" s="10" t="s">
        <v>2236</v>
      </c>
      <c r="D57" s="9">
        <v>10000</v>
      </c>
      <c r="E57" s="11">
        <v>11998.01</v>
      </c>
      <c r="F57" s="9" t="s">
        <v>37</v>
      </c>
      <c r="G57" s="9" t="s">
        <v>1255</v>
      </c>
      <c r="H57" s="9" t="s">
        <v>259</v>
      </c>
      <c r="I57" s="9">
        <v>1444291193</v>
      </c>
      <c r="J57" s="9">
        <v>1441699193</v>
      </c>
      <c r="K57" s="9" t="b">
        <v>1</v>
      </c>
      <c r="L57" s="9">
        <v>187</v>
      </c>
      <c r="M57" s="9" t="b">
        <v>1</v>
      </c>
      <c r="N57" s="9" t="s">
        <v>2205</v>
      </c>
      <c r="O57" s="9">
        <f t="shared" si="0"/>
        <v>120</v>
      </c>
      <c r="P57" s="12">
        <f t="shared" si="1"/>
        <v>64.16</v>
      </c>
      <c r="Q57" s="9" t="s">
        <v>41</v>
      </c>
      <c r="R57" s="9" t="s">
        <v>2206</v>
      </c>
      <c r="S57" s="13">
        <f t="shared" si="2"/>
        <v>42255.333252314813</v>
      </c>
      <c r="T57" s="13">
        <f t="shared" si="3"/>
        <v>42285.333252314813</v>
      </c>
    </row>
    <row r="58" spans="1:20" ht="176" x14ac:dyDescent="0.2">
      <c r="A58" s="9">
        <v>2717</v>
      </c>
      <c r="B58" s="10" t="s">
        <v>2237</v>
      </c>
      <c r="C58" s="10" t="s">
        <v>2238</v>
      </c>
      <c r="D58" s="9">
        <v>25000</v>
      </c>
      <c r="E58" s="11">
        <v>30026</v>
      </c>
      <c r="F58" s="9" t="s">
        <v>37</v>
      </c>
      <c r="G58" s="9" t="s">
        <v>45</v>
      </c>
      <c r="H58" s="9" t="s">
        <v>46</v>
      </c>
      <c r="I58" s="9">
        <v>1417906649</v>
      </c>
      <c r="J58" s="9">
        <v>1414015049</v>
      </c>
      <c r="K58" s="9" t="b">
        <v>1</v>
      </c>
      <c r="L58" s="9">
        <v>325</v>
      </c>
      <c r="M58" s="9" t="b">
        <v>1</v>
      </c>
      <c r="N58" s="9" t="s">
        <v>2205</v>
      </c>
      <c r="O58" s="9">
        <f t="shared" si="0"/>
        <v>120</v>
      </c>
      <c r="P58" s="12">
        <f t="shared" si="1"/>
        <v>92.39</v>
      </c>
      <c r="Q58" s="9" t="s">
        <v>41</v>
      </c>
      <c r="R58" s="9" t="s">
        <v>2206</v>
      </c>
      <c r="S58" s="13">
        <f t="shared" si="2"/>
        <v>41934.914918981485</v>
      </c>
      <c r="T58" s="13">
        <f t="shared" si="3"/>
        <v>41979.956585648149</v>
      </c>
    </row>
    <row r="59" spans="1:20" ht="192" x14ac:dyDescent="0.2">
      <c r="A59" s="9">
        <v>2718</v>
      </c>
      <c r="B59" s="10" t="s">
        <v>2239</v>
      </c>
      <c r="C59" s="10" t="s">
        <v>2240</v>
      </c>
      <c r="D59" s="9">
        <v>18000</v>
      </c>
      <c r="E59" s="11">
        <v>18645</v>
      </c>
      <c r="F59" s="9" t="s">
        <v>37</v>
      </c>
      <c r="G59" s="9" t="s">
        <v>45</v>
      </c>
      <c r="H59" s="9" t="s">
        <v>46</v>
      </c>
      <c r="I59" s="9">
        <v>1462316400</v>
      </c>
      <c r="J59" s="9">
        <v>1459865945</v>
      </c>
      <c r="K59" s="9" t="b">
        <v>1</v>
      </c>
      <c r="L59" s="9">
        <v>148</v>
      </c>
      <c r="M59" s="9" t="b">
        <v>1</v>
      </c>
      <c r="N59" s="9" t="s">
        <v>2205</v>
      </c>
      <c r="O59" s="9">
        <f t="shared" si="0"/>
        <v>104</v>
      </c>
      <c r="P59" s="12">
        <f t="shared" si="1"/>
        <v>125.98</v>
      </c>
      <c r="Q59" s="9" t="s">
        <v>41</v>
      </c>
      <c r="R59" s="9" t="s">
        <v>2206</v>
      </c>
      <c r="S59" s="13">
        <f t="shared" si="2"/>
        <v>42465.596585648149</v>
      </c>
      <c r="T59" s="13">
        <f t="shared" si="3"/>
        <v>42493.958333333328</v>
      </c>
    </row>
    <row r="60" spans="1:20" ht="192" x14ac:dyDescent="0.2">
      <c r="A60" s="9">
        <v>2719</v>
      </c>
      <c r="B60" s="10" t="s">
        <v>2241</v>
      </c>
      <c r="C60" s="10" t="s">
        <v>2242</v>
      </c>
      <c r="D60" s="9">
        <v>6000</v>
      </c>
      <c r="E60" s="11">
        <v>6530</v>
      </c>
      <c r="F60" s="9" t="s">
        <v>37</v>
      </c>
      <c r="G60" s="9" t="s">
        <v>45</v>
      </c>
      <c r="H60" s="9" t="s">
        <v>46</v>
      </c>
      <c r="I60" s="9">
        <v>1460936694</v>
      </c>
      <c r="J60" s="9">
        <v>1455756294</v>
      </c>
      <c r="K60" s="9" t="b">
        <v>0</v>
      </c>
      <c r="L60" s="9">
        <v>69</v>
      </c>
      <c r="M60" s="9" t="b">
        <v>1</v>
      </c>
      <c r="N60" s="9" t="s">
        <v>2205</v>
      </c>
      <c r="O60" s="9">
        <f t="shared" si="0"/>
        <v>109</v>
      </c>
      <c r="P60" s="12">
        <f t="shared" si="1"/>
        <v>94.64</v>
      </c>
      <c r="Q60" s="9" t="s">
        <v>41</v>
      </c>
      <c r="R60" s="9" t="s">
        <v>2206</v>
      </c>
      <c r="S60" s="13">
        <f t="shared" si="2"/>
        <v>42418.031180555554</v>
      </c>
      <c r="T60" s="13">
        <f t="shared" si="3"/>
        <v>42477.989513888882</v>
      </c>
    </row>
    <row r="61" spans="1:20" ht="160" x14ac:dyDescent="0.2">
      <c r="A61" s="9">
        <v>2720</v>
      </c>
      <c r="B61" s="10" t="s">
        <v>2243</v>
      </c>
      <c r="C61" s="10" t="s">
        <v>2244</v>
      </c>
      <c r="D61" s="9">
        <v>25000</v>
      </c>
      <c r="E61" s="11">
        <v>29531</v>
      </c>
      <c r="F61" s="9" t="s">
        <v>37</v>
      </c>
      <c r="G61" s="9" t="s">
        <v>45</v>
      </c>
      <c r="H61" s="9" t="s">
        <v>46</v>
      </c>
      <c r="I61" s="9">
        <v>1478866253</v>
      </c>
      <c r="J61" s="9">
        <v>1476270653</v>
      </c>
      <c r="K61" s="9" t="b">
        <v>0</v>
      </c>
      <c r="L61" s="9">
        <v>173</v>
      </c>
      <c r="M61" s="9" t="b">
        <v>1</v>
      </c>
      <c r="N61" s="9" t="s">
        <v>2205</v>
      </c>
      <c r="O61" s="9">
        <f t="shared" si="0"/>
        <v>118</v>
      </c>
      <c r="P61" s="12">
        <f t="shared" si="1"/>
        <v>170.7</v>
      </c>
      <c r="Q61" s="9" t="s">
        <v>41</v>
      </c>
      <c r="R61" s="9" t="s">
        <v>2206</v>
      </c>
      <c r="S61" s="13">
        <f t="shared" si="2"/>
        <v>42655.465891203698</v>
      </c>
      <c r="T61" s="13">
        <f t="shared" si="3"/>
        <v>42685.507557870369</v>
      </c>
    </row>
    <row r="62" spans="1:20" ht="160" x14ac:dyDescent="0.2">
      <c r="A62" s="9">
        <v>2781</v>
      </c>
      <c r="B62" s="10" t="s">
        <v>127</v>
      </c>
      <c r="C62" s="10" t="s">
        <v>128</v>
      </c>
      <c r="D62" s="9">
        <v>1250</v>
      </c>
      <c r="E62" s="11">
        <v>1316</v>
      </c>
      <c r="F62" s="9" t="s">
        <v>37</v>
      </c>
      <c r="G62" s="9" t="s">
        <v>45</v>
      </c>
      <c r="H62" s="9" t="s">
        <v>46</v>
      </c>
      <c r="I62" s="9">
        <v>1423724400</v>
      </c>
      <c r="J62" s="9">
        <v>1421274954</v>
      </c>
      <c r="K62" s="9" t="b">
        <v>0</v>
      </c>
      <c r="L62" s="9">
        <v>28</v>
      </c>
      <c r="M62" s="9" t="b">
        <v>1</v>
      </c>
      <c r="N62" s="9" t="s">
        <v>40</v>
      </c>
      <c r="O62" s="9">
        <f t="shared" si="0"/>
        <v>105</v>
      </c>
      <c r="P62" s="12">
        <f t="shared" si="1"/>
        <v>47</v>
      </c>
      <c r="Q62" s="9" t="s">
        <v>41</v>
      </c>
      <c r="R62" s="9" t="s">
        <v>42</v>
      </c>
      <c r="S62" s="13">
        <f t="shared" si="2"/>
        <v>42018.94159722222</v>
      </c>
      <c r="T62" s="13">
        <f t="shared" si="3"/>
        <v>42047.291666666672</v>
      </c>
    </row>
    <row r="63" spans="1:20" ht="160" x14ac:dyDescent="0.2">
      <c r="A63" s="9">
        <v>2782</v>
      </c>
      <c r="B63" s="10" t="s">
        <v>129</v>
      </c>
      <c r="C63" s="10" t="s">
        <v>130</v>
      </c>
      <c r="D63" s="9">
        <v>1000</v>
      </c>
      <c r="E63" s="11">
        <v>1200</v>
      </c>
      <c r="F63" s="9" t="s">
        <v>37</v>
      </c>
      <c r="G63" s="9" t="s">
        <v>45</v>
      </c>
      <c r="H63" s="9" t="s">
        <v>46</v>
      </c>
      <c r="I63" s="9">
        <v>1424149140</v>
      </c>
      <c r="J63" s="9">
        <v>1421964718</v>
      </c>
      <c r="K63" s="9" t="b">
        <v>0</v>
      </c>
      <c r="L63" s="9">
        <v>18</v>
      </c>
      <c r="M63" s="9" t="b">
        <v>1</v>
      </c>
      <c r="N63" s="9" t="s">
        <v>40</v>
      </c>
      <c r="O63" s="9">
        <f t="shared" si="0"/>
        <v>120</v>
      </c>
      <c r="P63" s="12">
        <f t="shared" si="1"/>
        <v>66.67</v>
      </c>
      <c r="Q63" s="9" t="s">
        <v>41</v>
      </c>
      <c r="R63" s="9" t="s">
        <v>42</v>
      </c>
      <c r="S63" s="13">
        <f t="shared" si="2"/>
        <v>42026.924976851849</v>
      </c>
      <c r="T63" s="13">
        <f t="shared" si="3"/>
        <v>42052.207638888889</v>
      </c>
    </row>
    <row r="64" spans="1:20" ht="224" x14ac:dyDescent="0.2">
      <c r="A64" s="9">
        <v>2783</v>
      </c>
      <c r="B64" s="10" t="s">
        <v>131</v>
      </c>
      <c r="C64" s="10" t="s">
        <v>132</v>
      </c>
      <c r="D64" s="9">
        <v>1000</v>
      </c>
      <c r="E64" s="11">
        <v>1145</v>
      </c>
      <c r="F64" s="9" t="s">
        <v>37</v>
      </c>
      <c r="G64" s="9" t="s">
        <v>38</v>
      </c>
      <c r="H64" s="9" t="s">
        <v>39</v>
      </c>
      <c r="I64" s="9">
        <v>1429793446</v>
      </c>
      <c r="J64" s="9">
        <v>1428583846</v>
      </c>
      <c r="K64" s="9" t="b">
        <v>0</v>
      </c>
      <c r="L64" s="9">
        <v>61</v>
      </c>
      <c r="M64" s="9" t="b">
        <v>1</v>
      </c>
      <c r="N64" s="9" t="s">
        <v>40</v>
      </c>
      <c r="O64" s="9">
        <f t="shared" si="0"/>
        <v>115</v>
      </c>
      <c r="P64" s="12">
        <f t="shared" si="1"/>
        <v>18.77</v>
      </c>
      <c r="Q64" s="9" t="s">
        <v>41</v>
      </c>
      <c r="R64" s="9" t="s">
        <v>42</v>
      </c>
      <c r="S64" s="13">
        <f t="shared" si="2"/>
        <v>42103.535254629634</v>
      </c>
      <c r="T64" s="13">
        <f t="shared" si="3"/>
        <v>42117.535254629634</v>
      </c>
    </row>
    <row r="65" spans="1:20" ht="176" x14ac:dyDescent="0.2">
      <c r="A65" s="9">
        <v>2784</v>
      </c>
      <c r="B65" s="10" t="s">
        <v>133</v>
      </c>
      <c r="C65" s="10" t="s">
        <v>134</v>
      </c>
      <c r="D65" s="9">
        <v>6000</v>
      </c>
      <c r="E65" s="11">
        <v>7140</v>
      </c>
      <c r="F65" s="9" t="s">
        <v>37</v>
      </c>
      <c r="G65" s="9" t="s">
        <v>45</v>
      </c>
      <c r="H65" s="9" t="s">
        <v>46</v>
      </c>
      <c r="I65" s="9">
        <v>1414608843</v>
      </c>
      <c r="J65" s="9">
        <v>1412794443</v>
      </c>
      <c r="K65" s="9" t="b">
        <v>0</v>
      </c>
      <c r="L65" s="9">
        <v>108</v>
      </c>
      <c r="M65" s="9" t="b">
        <v>1</v>
      </c>
      <c r="N65" s="9" t="s">
        <v>40</v>
      </c>
      <c r="O65" s="9">
        <f t="shared" si="0"/>
        <v>119</v>
      </c>
      <c r="P65" s="12">
        <f t="shared" si="1"/>
        <v>66.11</v>
      </c>
      <c r="Q65" s="9" t="s">
        <v>41</v>
      </c>
      <c r="R65" s="9" t="s">
        <v>42</v>
      </c>
      <c r="S65" s="13">
        <f t="shared" si="2"/>
        <v>41920.787534722222</v>
      </c>
      <c r="T65" s="13">
        <f t="shared" si="3"/>
        <v>41941.787534722222</v>
      </c>
    </row>
    <row r="66" spans="1:20" ht="160" x14ac:dyDescent="0.2">
      <c r="A66" s="9">
        <v>2785</v>
      </c>
      <c r="B66" s="10" t="s">
        <v>135</v>
      </c>
      <c r="C66" s="10" t="s">
        <v>136</v>
      </c>
      <c r="D66" s="9">
        <v>5000</v>
      </c>
      <c r="E66" s="11">
        <v>5234</v>
      </c>
      <c r="F66" s="9" t="s">
        <v>37</v>
      </c>
      <c r="G66" s="9" t="s">
        <v>45</v>
      </c>
      <c r="H66" s="9" t="s">
        <v>46</v>
      </c>
      <c r="I66" s="9">
        <v>1470430800</v>
      </c>
      <c r="J66" s="9">
        <v>1467865967</v>
      </c>
      <c r="K66" s="9" t="b">
        <v>0</v>
      </c>
      <c r="L66" s="9">
        <v>142</v>
      </c>
      <c r="M66" s="9" t="b">
        <v>1</v>
      </c>
      <c r="N66" s="9" t="s">
        <v>40</v>
      </c>
      <c r="O66" s="9">
        <f t="shared" ref="O66:O129" si="4">ROUND(E66/D66*100,0)</f>
        <v>105</v>
      </c>
      <c r="P66" s="12">
        <f t="shared" ref="P66:P129" si="5">IFERROR(ROUND(E66/L66,2),0)</f>
        <v>36.86</v>
      </c>
      <c r="Q66" s="9" t="s">
        <v>41</v>
      </c>
      <c r="R66" s="9" t="s">
        <v>42</v>
      </c>
      <c r="S66" s="13">
        <f t="shared" ref="S66:S129" si="6">(((J66/60)/60)/24)+DATE(1970,1,1)</f>
        <v>42558.189432870371</v>
      </c>
      <c r="T66" s="13">
        <f t="shared" ref="T66:T129" si="7">(((I66/60)/60)/24)+DATE(1970,1,1)</f>
        <v>42587.875</v>
      </c>
    </row>
    <row r="67" spans="1:20" ht="128" x14ac:dyDescent="0.2">
      <c r="A67" s="9">
        <v>2786</v>
      </c>
      <c r="B67" s="10" t="s">
        <v>137</v>
      </c>
      <c r="C67" s="10" t="s">
        <v>138</v>
      </c>
      <c r="D67" s="9">
        <v>2500</v>
      </c>
      <c r="E67" s="11">
        <v>2946</v>
      </c>
      <c r="F67" s="9" t="s">
        <v>37</v>
      </c>
      <c r="G67" s="9" t="s">
        <v>38</v>
      </c>
      <c r="H67" s="9" t="s">
        <v>39</v>
      </c>
      <c r="I67" s="9">
        <v>1404913180</v>
      </c>
      <c r="J67" s="9">
        <v>1403703580</v>
      </c>
      <c r="K67" s="9" t="b">
        <v>0</v>
      </c>
      <c r="L67" s="9">
        <v>74</v>
      </c>
      <c r="M67" s="9" t="b">
        <v>1</v>
      </c>
      <c r="N67" s="9" t="s">
        <v>40</v>
      </c>
      <c r="O67" s="9">
        <f t="shared" si="4"/>
        <v>118</v>
      </c>
      <c r="P67" s="12">
        <f t="shared" si="5"/>
        <v>39.81</v>
      </c>
      <c r="Q67" s="9" t="s">
        <v>41</v>
      </c>
      <c r="R67" s="9" t="s">
        <v>42</v>
      </c>
      <c r="S67" s="13">
        <f t="shared" si="6"/>
        <v>41815.569212962961</v>
      </c>
      <c r="T67" s="13">
        <f t="shared" si="7"/>
        <v>41829.569212962961</v>
      </c>
    </row>
    <row r="68" spans="1:20" ht="192" x14ac:dyDescent="0.2">
      <c r="A68" s="9">
        <v>2787</v>
      </c>
      <c r="B68" s="10" t="s">
        <v>139</v>
      </c>
      <c r="C68" s="10" t="s">
        <v>140</v>
      </c>
      <c r="D68" s="9">
        <v>1000</v>
      </c>
      <c r="E68" s="11">
        <v>1197</v>
      </c>
      <c r="F68" s="9" t="s">
        <v>37</v>
      </c>
      <c r="G68" s="9" t="s">
        <v>45</v>
      </c>
      <c r="H68" s="9" t="s">
        <v>46</v>
      </c>
      <c r="I68" s="9">
        <v>1405658752</v>
      </c>
      <c r="J68" s="9">
        <v>1403066752</v>
      </c>
      <c r="K68" s="9" t="b">
        <v>0</v>
      </c>
      <c r="L68" s="9">
        <v>38</v>
      </c>
      <c r="M68" s="9" t="b">
        <v>1</v>
      </c>
      <c r="N68" s="9" t="s">
        <v>40</v>
      </c>
      <c r="O68" s="9">
        <f t="shared" si="4"/>
        <v>120</v>
      </c>
      <c r="P68" s="12">
        <f t="shared" si="5"/>
        <v>31.5</v>
      </c>
      <c r="Q68" s="9" t="s">
        <v>41</v>
      </c>
      <c r="R68" s="9" t="s">
        <v>42</v>
      </c>
      <c r="S68" s="13">
        <f t="shared" si="6"/>
        <v>41808.198518518519</v>
      </c>
      <c r="T68" s="13">
        <f t="shared" si="7"/>
        <v>41838.198518518519</v>
      </c>
    </row>
    <row r="69" spans="1:20" ht="160" x14ac:dyDescent="0.2">
      <c r="A69" s="9">
        <v>2788</v>
      </c>
      <c r="B69" s="10" t="s">
        <v>141</v>
      </c>
      <c r="C69" s="10" t="s">
        <v>142</v>
      </c>
      <c r="D69" s="9">
        <v>2000</v>
      </c>
      <c r="E69" s="11">
        <v>2050</v>
      </c>
      <c r="F69" s="9" t="s">
        <v>37</v>
      </c>
      <c r="G69" s="9" t="s">
        <v>45</v>
      </c>
      <c r="H69" s="9" t="s">
        <v>46</v>
      </c>
      <c r="I69" s="9">
        <v>1469811043</v>
      </c>
      <c r="J69" s="9">
        <v>1467219043</v>
      </c>
      <c r="K69" s="9" t="b">
        <v>0</v>
      </c>
      <c r="L69" s="9">
        <v>20</v>
      </c>
      <c r="M69" s="9" t="b">
        <v>1</v>
      </c>
      <c r="N69" s="9" t="s">
        <v>40</v>
      </c>
      <c r="O69" s="9">
        <f t="shared" si="4"/>
        <v>103</v>
      </c>
      <c r="P69" s="12">
        <f t="shared" si="5"/>
        <v>102.5</v>
      </c>
      <c r="Q69" s="9" t="s">
        <v>41</v>
      </c>
      <c r="R69" s="9" t="s">
        <v>42</v>
      </c>
      <c r="S69" s="13">
        <f t="shared" si="6"/>
        <v>42550.701886574068</v>
      </c>
      <c r="T69" s="13">
        <f t="shared" si="7"/>
        <v>42580.701886574068</v>
      </c>
    </row>
    <row r="70" spans="1:20" ht="96" x14ac:dyDescent="0.2">
      <c r="A70" s="9">
        <v>2789</v>
      </c>
      <c r="B70" s="10" t="s">
        <v>143</v>
      </c>
      <c r="C70" s="10" t="s">
        <v>144</v>
      </c>
      <c r="D70" s="9">
        <v>3000</v>
      </c>
      <c r="E70" s="11">
        <v>3035</v>
      </c>
      <c r="F70" s="9" t="s">
        <v>37</v>
      </c>
      <c r="G70" s="9" t="s">
        <v>45</v>
      </c>
      <c r="H70" s="9" t="s">
        <v>46</v>
      </c>
      <c r="I70" s="9">
        <v>1426132800</v>
      </c>
      <c r="J70" s="9">
        <v>1424477934</v>
      </c>
      <c r="K70" s="9" t="b">
        <v>0</v>
      </c>
      <c r="L70" s="9">
        <v>24</v>
      </c>
      <c r="M70" s="9" t="b">
        <v>1</v>
      </c>
      <c r="N70" s="9" t="s">
        <v>40</v>
      </c>
      <c r="O70" s="9">
        <f t="shared" si="4"/>
        <v>101</v>
      </c>
      <c r="P70" s="12">
        <f t="shared" si="5"/>
        <v>126.46</v>
      </c>
      <c r="Q70" s="9" t="s">
        <v>41</v>
      </c>
      <c r="R70" s="9" t="s">
        <v>42</v>
      </c>
      <c r="S70" s="13">
        <f t="shared" si="6"/>
        <v>42056.013124999998</v>
      </c>
      <c r="T70" s="13">
        <f t="shared" si="7"/>
        <v>42075.166666666672</v>
      </c>
    </row>
    <row r="71" spans="1:20" ht="192" x14ac:dyDescent="0.2">
      <c r="A71" s="9">
        <v>2790</v>
      </c>
      <c r="B71" s="10" t="s">
        <v>145</v>
      </c>
      <c r="C71" s="10" t="s">
        <v>146</v>
      </c>
      <c r="D71" s="9">
        <v>3000</v>
      </c>
      <c r="E71" s="11">
        <v>3160</v>
      </c>
      <c r="F71" s="9" t="s">
        <v>37</v>
      </c>
      <c r="G71" s="9" t="s">
        <v>45</v>
      </c>
      <c r="H71" s="9" t="s">
        <v>46</v>
      </c>
      <c r="I71" s="9">
        <v>1423693903</v>
      </c>
      <c r="J71" s="9">
        <v>1421101903</v>
      </c>
      <c r="K71" s="9" t="b">
        <v>0</v>
      </c>
      <c r="L71" s="9">
        <v>66</v>
      </c>
      <c r="M71" s="9" t="b">
        <v>1</v>
      </c>
      <c r="N71" s="9" t="s">
        <v>40</v>
      </c>
      <c r="O71" s="9">
        <f t="shared" si="4"/>
        <v>105</v>
      </c>
      <c r="P71" s="12">
        <f t="shared" si="5"/>
        <v>47.88</v>
      </c>
      <c r="Q71" s="9" t="s">
        <v>41</v>
      </c>
      <c r="R71" s="9" t="s">
        <v>42</v>
      </c>
      <c r="S71" s="13">
        <f t="shared" si="6"/>
        <v>42016.938692129625</v>
      </c>
      <c r="T71" s="13">
        <f t="shared" si="7"/>
        <v>42046.938692129625</v>
      </c>
    </row>
    <row r="72" spans="1:20" ht="208" x14ac:dyDescent="0.2">
      <c r="A72" s="9">
        <v>2791</v>
      </c>
      <c r="B72" s="10" t="s">
        <v>147</v>
      </c>
      <c r="C72" s="10" t="s">
        <v>148</v>
      </c>
      <c r="D72" s="9">
        <v>2000</v>
      </c>
      <c r="E72" s="11">
        <v>2050</v>
      </c>
      <c r="F72" s="9" t="s">
        <v>37</v>
      </c>
      <c r="G72" s="9" t="s">
        <v>45</v>
      </c>
      <c r="H72" s="9" t="s">
        <v>46</v>
      </c>
      <c r="I72" s="9">
        <v>1473393600</v>
      </c>
      <c r="J72" s="9">
        <v>1470778559</v>
      </c>
      <c r="K72" s="9" t="b">
        <v>0</v>
      </c>
      <c r="L72" s="9">
        <v>28</v>
      </c>
      <c r="M72" s="9" t="b">
        <v>1</v>
      </c>
      <c r="N72" s="9" t="s">
        <v>40</v>
      </c>
      <c r="O72" s="9">
        <f t="shared" si="4"/>
        <v>103</v>
      </c>
      <c r="P72" s="12">
        <f t="shared" si="5"/>
        <v>73.209999999999994</v>
      </c>
      <c r="Q72" s="9" t="s">
        <v>41</v>
      </c>
      <c r="R72" s="9" t="s">
        <v>42</v>
      </c>
      <c r="S72" s="13">
        <f t="shared" si="6"/>
        <v>42591.899988425925</v>
      </c>
      <c r="T72" s="13">
        <f t="shared" si="7"/>
        <v>42622.166666666672</v>
      </c>
    </row>
    <row r="73" spans="1:20" ht="192" x14ac:dyDescent="0.2">
      <c r="A73" s="9">
        <v>2792</v>
      </c>
      <c r="B73" s="10" t="s">
        <v>149</v>
      </c>
      <c r="C73" s="10" t="s">
        <v>150</v>
      </c>
      <c r="D73" s="9">
        <v>2000</v>
      </c>
      <c r="E73" s="11">
        <v>2152</v>
      </c>
      <c r="F73" s="9" t="s">
        <v>37</v>
      </c>
      <c r="G73" s="9" t="s">
        <v>45</v>
      </c>
      <c r="H73" s="9" t="s">
        <v>46</v>
      </c>
      <c r="I73" s="9">
        <v>1439357559</v>
      </c>
      <c r="J73" s="9">
        <v>1435469559</v>
      </c>
      <c r="K73" s="9" t="b">
        <v>0</v>
      </c>
      <c r="L73" s="9">
        <v>24</v>
      </c>
      <c r="M73" s="9" t="b">
        <v>1</v>
      </c>
      <c r="N73" s="9" t="s">
        <v>40</v>
      </c>
      <c r="O73" s="9">
        <f t="shared" si="4"/>
        <v>108</v>
      </c>
      <c r="P73" s="12">
        <f t="shared" si="5"/>
        <v>89.67</v>
      </c>
      <c r="Q73" s="9" t="s">
        <v>41</v>
      </c>
      <c r="R73" s="9" t="s">
        <v>42</v>
      </c>
      <c r="S73" s="13">
        <f t="shared" si="6"/>
        <v>42183.231006944443</v>
      </c>
      <c r="T73" s="13">
        <f t="shared" si="7"/>
        <v>42228.231006944443</v>
      </c>
    </row>
    <row r="74" spans="1:20" ht="224" x14ac:dyDescent="0.2">
      <c r="A74" s="9">
        <v>2793</v>
      </c>
      <c r="B74" s="10" t="s">
        <v>151</v>
      </c>
      <c r="C74" s="10" t="s">
        <v>152</v>
      </c>
      <c r="D74" s="9">
        <v>10000</v>
      </c>
      <c r="E74" s="11">
        <v>11056.75</v>
      </c>
      <c r="F74" s="9" t="s">
        <v>37</v>
      </c>
      <c r="G74" s="9" t="s">
        <v>153</v>
      </c>
      <c r="H74" s="9" t="s">
        <v>154</v>
      </c>
      <c r="I74" s="9">
        <v>1437473005</v>
      </c>
      <c r="J74" s="9">
        <v>1434881005</v>
      </c>
      <c r="K74" s="9" t="b">
        <v>0</v>
      </c>
      <c r="L74" s="9">
        <v>73</v>
      </c>
      <c r="M74" s="9" t="b">
        <v>1</v>
      </c>
      <c r="N74" s="9" t="s">
        <v>40</v>
      </c>
      <c r="O74" s="9">
        <f t="shared" si="4"/>
        <v>111</v>
      </c>
      <c r="P74" s="12">
        <f t="shared" si="5"/>
        <v>151.46</v>
      </c>
      <c r="Q74" s="9" t="s">
        <v>41</v>
      </c>
      <c r="R74" s="9" t="s">
        <v>42</v>
      </c>
      <c r="S74" s="13">
        <f t="shared" si="6"/>
        <v>42176.419039351851</v>
      </c>
      <c r="T74" s="13">
        <f t="shared" si="7"/>
        <v>42206.419039351851</v>
      </c>
    </row>
    <row r="75" spans="1:20" ht="208" x14ac:dyDescent="0.2">
      <c r="A75" s="9">
        <v>2794</v>
      </c>
      <c r="B75" s="10" t="s">
        <v>155</v>
      </c>
      <c r="C75" s="10" t="s">
        <v>156</v>
      </c>
      <c r="D75" s="9">
        <v>50</v>
      </c>
      <c r="E75" s="11">
        <v>75</v>
      </c>
      <c r="F75" s="9" t="s">
        <v>37</v>
      </c>
      <c r="G75" s="9" t="s">
        <v>38</v>
      </c>
      <c r="H75" s="9" t="s">
        <v>39</v>
      </c>
      <c r="I75" s="9">
        <v>1457031600</v>
      </c>
      <c r="J75" s="9">
        <v>1455640559</v>
      </c>
      <c r="K75" s="9" t="b">
        <v>0</v>
      </c>
      <c r="L75" s="9">
        <v>3</v>
      </c>
      <c r="M75" s="9" t="b">
        <v>1</v>
      </c>
      <c r="N75" s="9" t="s">
        <v>40</v>
      </c>
      <c r="O75" s="9">
        <f t="shared" si="4"/>
        <v>150</v>
      </c>
      <c r="P75" s="12">
        <f t="shared" si="5"/>
        <v>25</v>
      </c>
      <c r="Q75" s="9" t="s">
        <v>41</v>
      </c>
      <c r="R75" s="9" t="s">
        <v>42</v>
      </c>
      <c r="S75" s="13">
        <f t="shared" si="6"/>
        <v>42416.691655092596</v>
      </c>
      <c r="T75" s="13">
        <f t="shared" si="7"/>
        <v>42432.791666666672</v>
      </c>
    </row>
    <row r="76" spans="1:20" ht="176" x14ac:dyDescent="0.2">
      <c r="A76" s="9">
        <v>2795</v>
      </c>
      <c r="B76" s="10" t="s">
        <v>157</v>
      </c>
      <c r="C76" s="10" t="s">
        <v>158</v>
      </c>
      <c r="D76" s="9">
        <v>700</v>
      </c>
      <c r="E76" s="11">
        <v>730</v>
      </c>
      <c r="F76" s="9" t="s">
        <v>37</v>
      </c>
      <c r="G76" s="9" t="s">
        <v>45</v>
      </c>
      <c r="H76" s="9" t="s">
        <v>46</v>
      </c>
      <c r="I76" s="9">
        <v>1402095600</v>
      </c>
      <c r="J76" s="9">
        <v>1400675841</v>
      </c>
      <c r="K76" s="9" t="b">
        <v>0</v>
      </c>
      <c r="L76" s="9">
        <v>20</v>
      </c>
      <c r="M76" s="9" t="b">
        <v>1</v>
      </c>
      <c r="N76" s="9" t="s">
        <v>40</v>
      </c>
      <c r="O76" s="9">
        <f t="shared" si="4"/>
        <v>104</v>
      </c>
      <c r="P76" s="12">
        <f t="shared" si="5"/>
        <v>36.5</v>
      </c>
      <c r="Q76" s="9" t="s">
        <v>41</v>
      </c>
      <c r="R76" s="9" t="s">
        <v>42</v>
      </c>
      <c r="S76" s="13">
        <f t="shared" si="6"/>
        <v>41780.525937500002</v>
      </c>
      <c r="T76" s="13">
        <f t="shared" si="7"/>
        <v>41796.958333333336</v>
      </c>
    </row>
    <row r="77" spans="1:20" ht="160" x14ac:dyDescent="0.2">
      <c r="A77" s="9">
        <v>2796</v>
      </c>
      <c r="B77" s="10" t="s">
        <v>159</v>
      </c>
      <c r="C77" s="10" t="s">
        <v>160</v>
      </c>
      <c r="D77" s="9">
        <v>800</v>
      </c>
      <c r="E77" s="11">
        <v>924</v>
      </c>
      <c r="F77" s="9" t="s">
        <v>37</v>
      </c>
      <c r="G77" s="9" t="s">
        <v>38</v>
      </c>
      <c r="H77" s="9" t="s">
        <v>39</v>
      </c>
      <c r="I77" s="9">
        <v>1404564028</v>
      </c>
      <c r="J77" s="9">
        <v>1401972028</v>
      </c>
      <c r="K77" s="9" t="b">
        <v>0</v>
      </c>
      <c r="L77" s="9">
        <v>21</v>
      </c>
      <c r="M77" s="9" t="b">
        <v>1</v>
      </c>
      <c r="N77" s="9" t="s">
        <v>40</v>
      </c>
      <c r="O77" s="9">
        <f t="shared" si="4"/>
        <v>116</v>
      </c>
      <c r="P77" s="12">
        <f t="shared" si="5"/>
        <v>44</v>
      </c>
      <c r="Q77" s="9" t="s">
        <v>41</v>
      </c>
      <c r="R77" s="9" t="s">
        <v>42</v>
      </c>
      <c r="S77" s="13">
        <f t="shared" si="6"/>
        <v>41795.528101851851</v>
      </c>
      <c r="T77" s="13">
        <f t="shared" si="7"/>
        <v>41825.528101851851</v>
      </c>
    </row>
    <row r="78" spans="1:20" ht="192" x14ac:dyDescent="0.2">
      <c r="A78" s="9">
        <v>2797</v>
      </c>
      <c r="B78" s="10" t="s">
        <v>161</v>
      </c>
      <c r="C78" s="10" t="s">
        <v>162</v>
      </c>
      <c r="D78" s="9">
        <v>8000</v>
      </c>
      <c r="E78" s="11">
        <v>8211.61</v>
      </c>
      <c r="F78" s="9" t="s">
        <v>37</v>
      </c>
      <c r="G78" s="9" t="s">
        <v>38</v>
      </c>
      <c r="H78" s="9" t="s">
        <v>39</v>
      </c>
      <c r="I78" s="9">
        <v>1404858840</v>
      </c>
      <c r="J78" s="9">
        <v>1402266840</v>
      </c>
      <c r="K78" s="9" t="b">
        <v>0</v>
      </c>
      <c r="L78" s="9">
        <v>94</v>
      </c>
      <c r="M78" s="9" t="b">
        <v>1</v>
      </c>
      <c r="N78" s="9" t="s">
        <v>40</v>
      </c>
      <c r="O78" s="9">
        <f t="shared" si="4"/>
        <v>103</v>
      </c>
      <c r="P78" s="12">
        <f t="shared" si="5"/>
        <v>87.36</v>
      </c>
      <c r="Q78" s="9" t="s">
        <v>41</v>
      </c>
      <c r="R78" s="9" t="s">
        <v>42</v>
      </c>
      <c r="S78" s="13">
        <f t="shared" si="6"/>
        <v>41798.94027777778</v>
      </c>
      <c r="T78" s="13">
        <f t="shared" si="7"/>
        <v>41828.94027777778</v>
      </c>
    </row>
    <row r="79" spans="1:20" ht="224" x14ac:dyDescent="0.2">
      <c r="A79" s="9">
        <v>2798</v>
      </c>
      <c r="B79" s="10" t="s">
        <v>163</v>
      </c>
      <c r="C79" s="10" t="s">
        <v>164</v>
      </c>
      <c r="D79" s="9">
        <v>5000</v>
      </c>
      <c r="E79" s="11">
        <v>5070</v>
      </c>
      <c r="F79" s="9" t="s">
        <v>37</v>
      </c>
      <c r="G79" s="9" t="s">
        <v>38</v>
      </c>
      <c r="H79" s="9" t="s">
        <v>39</v>
      </c>
      <c r="I79" s="9">
        <v>1438358400</v>
      </c>
      <c r="J79" s="9">
        <v>1437063121</v>
      </c>
      <c r="K79" s="9" t="b">
        <v>0</v>
      </c>
      <c r="L79" s="9">
        <v>139</v>
      </c>
      <c r="M79" s="9" t="b">
        <v>1</v>
      </c>
      <c r="N79" s="9" t="s">
        <v>40</v>
      </c>
      <c r="O79" s="9">
        <f t="shared" si="4"/>
        <v>101</v>
      </c>
      <c r="P79" s="12">
        <f t="shared" si="5"/>
        <v>36.47</v>
      </c>
      <c r="Q79" s="9" t="s">
        <v>41</v>
      </c>
      <c r="R79" s="9" t="s">
        <v>42</v>
      </c>
      <c r="S79" s="13">
        <f t="shared" si="6"/>
        <v>42201.675011574072</v>
      </c>
      <c r="T79" s="13">
        <f t="shared" si="7"/>
        <v>42216.666666666672</v>
      </c>
    </row>
    <row r="80" spans="1:20" ht="224" x14ac:dyDescent="0.2">
      <c r="A80" s="9">
        <v>2799</v>
      </c>
      <c r="B80" s="10" t="s">
        <v>165</v>
      </c>
      <c r="C80" s="10" t="s">
        <v>166</v>
      </c>
      <c r="D80" s="9">
        <v>5000</v>
      </c>
      <c r="E80" s="11">
        <v>5831.74</v>
      </c>
      <c r="F80" s="9" t="s">
        <v>37</v>
      </c>
      <c r="G80" s="9" t="s">
        <v>38</v>
      </c>
      <c r="H80" s="9" t="s">
        <v>39</v>
      </c>
      <c r="I80" s="9">
        <v>1466179200</v>
      </c>
      <c r="J80" s="9">
        <v>1463466070</v>
      </c>
      <c r="K80" s="9" t="b">
        <v>0</v>
      </c>
      <c r="L80" s="9">
        <v>130</v>
      </c>
      <c r="M80" s="9" t="b">
        <v>1</v>
      </c>
      <c r="N80" s="9" t="s">
        <v>40</v>
      </c>
      <c r="O80" s="9">
        <f t="shared" si="4"/>
        <v>117</v>
      </c>
      <c r="P80" s="12">
        <f t="shared" si="5"/>
        <v>44.86</v>
      </c>
      <c r="Q80" s="9" t="s">
        <v>41</v>
      </c>
      <c r="R80" s="9" t="s">
        <v>42</v>
      </c>
      <c r="S80" s="13">
        <f t="shared" si="6"/>
        <v>42507.264699074076</v>
      </c>
      <c r="T80" s="13">
        <f t="shared" si="7"/>
        <v>42538.666666666672</v>
      </c>
    </row>
    <row r="81" spans="1:20" ht="192" x14ac:dyDescent="0.2">
      <c r="A81" s="9">
        <v>2800</v>
      </c>
      <c r="B81" s="10" t="s">
        <v>167</v>
      </c>
      <c r="C81" s="10" t="s">
        <v>168</v>
      </c>
      <c r="D81" s="9">
        <v>1000</v>
      </c>
      <c r="E81" s="11">
        <v>1330</v>
      </c>
      <c r="F81" s="9" t="s">
        <v>37</v>
      </c>
      <c r="G81" s="9" t="s">
        <v>38</v>
      </c>
      <c r="H81" s="9" t="s">
        <v>39</v>
      </c>
      <c r="I81" s="9">
        <v>1420377366</v>
      </c>
      <c r="J81" s="9">
        <v>1415193366</v>
      </c>
      <c r="K81" s="9" t="b">
        <v>0</v>
      </c>
      <c r="L81" s="9">
        <v>31</v>
      </c>
      <c r="M81" s="9" t="b">
        <v>1</v>
      </c>
      <c r="N81" s="9" t="s">
        <v>40</v>
      </c>
      <c r="O81" s="9">
        <f t="shared" si="4"/>
        <v>133</v>
      </c>
      <c r="P81" s="12">
        <f t="shared" si="5"/>
        <v>42.9</v>
      </c>
      <c r="Q81" s="9" t="s">
        <v>41</v>
      </c>
      <c r="R81" s="9" t="s">
        <v>42</v>
      </c>
      <c r="S81" s="13">
        <f t="shared" si="6"/>
        <v>41948.552847222221</v>
      </c>
      <c r="T81" s="13">
        <f t="shared" si="7"/>
        <v>42008.552847222221</v>
      </c>
    </row>
    <row r="82" spans="1:20" ht="160" x14ac:dyDescent="0.2">
      <c r="A82" s="9">
        <v>2801</v>
      </c>
      <c r="B82" s="10" t="s">
        <v>169</v>
      </c>
      <c r="C82" s="10" t="s">
        <v>170</v>
      </c>
      <c r="D82" s="9">
        <v>500</v>
      </c>
      <c r="E82" s="11">
        <v>666</v>
      </c>
      <c r="F82" s="9" t="s">
        <v>37</v>
      </c>
      <c r="G82" s="9" t="s">
        <v>153</v>
      </c>
      <c r="H82" s="9" t="s">
        <v>154</v>
      </c>
      <c r="I82" s="9">
        <v>1412938800</v>
      </c>
      <c r="J82" s="9">
        <v>1411019409</v>
      </c>
      <c r="K82" s="9" t="b">
        <v>0</v>
      </c>
      <c r="L82" s="9">
        <v>13</v>
      </c>
      <c r="M82" s="9" t="b">
        <v>1</v>
      </c>
      <c r="N82" s="9" t="s">
        <v>40</v>
      </c>
      <c r="O82" s="9">
        <f t="shared" si="4"/>
        <v>133</v>
      </c>
      <c r="P82" s="12">
        <f t="shared" si="5"/>
        <v>51.23</v>
      </c>
      <c r="Q82" s="9" t="s">
        <v>41</v>
      </c>
      <c r="R82" s="9" t="s">
        <v>42</v>
      </c>
      <c r="S82" s="13">
        <f t="shared" si="6"/>
        <v>41900.243159722224</v>
      </c>
      <c r="T82" s="13">
        <f t="shared" si="7"/>
        <v>41922.458333333336</v>
      </c>
    </row>
    <row r="83" spans="1:20" ht="208" x14ac:dyDescent="0.2">
      <c r="A83" s="9">
        <v>2802</v>
      </c>
      <c r="B83" s="10" t="s">
        <v>171</v>
      </c>
      <c r="C83" s="10" t="s">
        <v>172</v>
      </c>
      <c r="D83" s="9">
        <v>3000</v>
      </c>
      <c r="E83" s="11">
        <v>3055</v>
      </c>
      <c r="F83" s="9" t="s">
        <v>37</v>
      </c>
      <c r="G83" s="9" t="s">
        <v>38</v>
      </c>
      <c r="H83" s="9" t="s">
        <v>39</v>
      </c>
      <c r="I83" s="9">
        <v>1438875107</v>
      </c>
      <c r="J83" s="9">
        <v>1436283107</v>
      </c>
      <c r="K83" s="9" t="b">
        <v>0</v>
      </c>
      <c r="L83" s="9">
        <v>90</v>
      </c>
      <c r="M83" s="9" t="b">
        <v>1</v>
      </c>
      <c r="N83" s="9" t="s">
        <v>40</v>
      </c>
      <c r="O83" s="9">
        <f t="shared" si="4"/>
        <v>102</v>
      </c>
      <c r="P83" s="12">
        <f t="shared" si="5"/>
        <v>33.94</v>
      </c>
      <c r="Q83" s="9" t="s">
        <v>41</v>
      </c>
      <c r="R83" s="9" t="s">
        <v>42</v>
      </c>
      <c r="S83" s="13">
        <f t="shared" si="6"/>
        <v>42192.64707175926</v>
      </c>
      <c r="T83" s="13">
        <f t="shared" si="7"/>
        <v>42222.64707175926</v>
      </c>
    </row>
    <row r="84" spans="1:20" ht="208" x14ac:dyDescent="0.2">
      <c r="A84" s="9">
        <v>2803</v>
      </c>
      <c r="B84" s="10" t="s">
        <v>173</v>
      </c>
      <c r="C84" s="10" t="s">
        <v>174</v>
      </c>
      <c r="D84" s="9">
        <v>10000</v>
      </c>
      <c r="E84" s="11">
        <v>12795</v>
      </c>
      <c r="F84" s="9" t="s">
        <v>37</v>
      </c>
      <c r="G84" s="9" t="s">
        <v>45</v>
      </c>
      <c r="H84" s="9" t="s">
        <v>46</v>
      </c>
      <c r="I84" s="9">
        <v>1437004800</v>
      </c>
      <c r="J84" s="9">
        <v>1433295276</v>
      </c>
      <c r="K84" s="9" t="b">
        <v>0</v>
      </c>
      <c r="L84" s="9">
        <v>141</v>
      </c>
      <c r="M84" s="9" t="b">
        <v>1</v>
      </c>
      <c r="N84" s="9" t="s">
        <v>40</v>
      </c>
      <c r="O84" s="9">
        <f t="shared" si="4"/>
        <v>128</v>
      </c>
      <c r="P84" s="12">
        <f t="shared" si="5"/>
        <v>90.74</v>
      </c>
      <c r="Q84" s="9" t="s">
        <v>41</v>
      </c>
      <c r="R84" s="9" t="s">
        <v>42</v>
      </c>
      <c r="S84" s="13">
        <f t="shared" si="6"/>
        <v>42158.065694444449</v>
      </c>
      <c r="T84" s="13">
        <f t="shared" si="7"/>
        <v>42201</v>
      </c>
    </row>
    <row r="85" spans="1:20" ht="192" x14ac:dyDescent="0.2">
      <c r="A85" s="9">
        <v>2804</v>
      </c>
      <c r="B85" s="10" t="s">
        <v>175</v>
      </c>
      <c r="C85" s="10" t="s">
        <v>176</v>
      </c>
      <c r="D85" s="9">
        <v>1000</v>
      </c>
      <c r="E85" s="11">
        <v>1150</v>
      </c>
      <c r="F85" s="9" t="s">
        <v>37</v>
      </c>
      <c r="G85" s="9" t="s">
        <v>38</v>
      </c>
      <c r="H85" s="9" t="s">
        <v>39</v>
      </c>
      <c r="I85" s="9">
        <v>1411987990</v>
      </c>
      <c r="J85" s="9">
        <v>1409395990</v>
      </c>
      <c r="K85" s="9" t="b">
        <v>0</v>
      </c>
      <c r="L85" s="9">
        <v>23</v>
      </c>
      <c r="M85" s="9" t="b">
        <v>1</v>
      </c>
      <c r="N85" s="9" t="s">
        <v>40</v>
      </c>
      <c r="O85" s="9">
        <f t="shared" si="4"/>
        <v>115</v>
      </c>
      <c r="P85" s="12">
        <f t="shared" si="5"/>
        <v>50</v>
      </c>
      <c r="Q85" s="9" t="s">
        <v>41</v>
      </c>
      <c r="R85" s="9" t="s">
        <v>42</v>
      </c>
      <c r="S85" s="13">
        <f t="shared" si="6"/>
        <v>41881.453587962962</v>
      </c>
      <c r="T85" s="13">
        <f t="shared" si="7"/>
        <v>41911.453587962962</v>
      </c>
    </row>
    <row r="86" spans="1:20" ht="224" x14ac:dyDescent="0.2">
      <c r="A86" s="9">
        <v>2805</v>
      </c>
      <c r="B86" s="10" t="s">
        <v>177</v>
      </c>
      <c r="C86" s="10" t="s">
        <v>178</v>
      </c>
      <c r="D86" s="9">
        <v>400</v>
      </c>
      <c r="E86" s="11">
        <v>440</v>
      </c>
      <c r="F86" s="9" t="s">
        <v>37</v>
      </c>
      <c r="G86" s="9" t="s">
        <v>38</v>
      </c>
      <c r="H86" s="9" t="s">
        <v>39</v>
      </c>
      <c r="I86" s="9">
        <v>1440245273</v>
      </c>
      <c r="J86" s="9">
        <v>1438085273</v>
      </c>
      <c r="K86" s="9" t="b">
        <v>0</v>
      </c>
      <c r="L86" s="9">
        <v>18</v>
      </c>
      <c r="M86" s="9" t="b">
        <v>1</v>
      </c>
      <c r="N86" s="9" t="s">
        <v>40</v>
      </c>
      <c r="O86" s="9">
        <f t="shared" si="4"/>
        <v>110</v>
      </c>
      <c r="P86" s="12">
        <f t="shared" si="5"/>
        <v>24.44</v>
      </c>
      <c r="Q86" s="9" t="s">
        <v>41</v>
      </c>
      <c r="R86" s="9" t="s">
        <v>42</v>
      </c>
      <c r="S86" s="13">
        <f t="shared" si="6"/>
        <v>42213.505474537036</v>
      </c>
      <c r="T86" s="13">
        <f t="shared" si="7"/>
        <v>42238.505474537036</v>
      </c>
    </row>
    <row r="87" spans="1:20" ht="192" x14ac:dyDescent="0.2">
      <c r="A87" s="9">
        <v>2806</v>
      </c>
      <c r="B87" s="10" t="s">
        <v>179</v>
      </c>
      <c r="C87" s="10" t="s">
        <v>180</v>
      </c>
      <c r="D87" s="9">
        <v>3000</v>
      </c>
      <c r="E87" s="11">
        <v>3363</v>
      </c>
      <c r="F87" s="9" t="s">
        <v>37</v>
      </c>
      <c r="G87" s="9" t="s">
        <v>38</v>
      </c>
      <c r="H87" s="9" t="s">
        <v>39</v>
      </c>
      <c r="I87" s="9">
        <v>1438772400</v>
      </c>
      <c r="J87" s="9">
        <v>1435645490</v>
      </c>
      <c r="K87" s="9" t="b">
        <v>0</v>
      </c>
      <c r="L87" s="9">
        <v>76</v>
      </c>
      <c r="M87" s="9" t="b">
        <v>1</v>
      </c>
      <c r="N87" s="9" t="s">
        <v>40</v>
      </c>
      <c r="O87" s="9">
        <f t="shared" si="4"/>
        <v>112</v>
      </c>
      <c r="P87" s="12">
        <f t="shared" si="5"/>
        <v>44.25</v>
      </c>
      <c r="Q87" s="9" t="s">
        <v>41</v>
      </c>
      <c r="R87" s="9" t="s">
        <v>42</v>
      </c>
      <c r="S87" s="13">
        <f t="shared" si="6"/>
        <v>42185.267245370371</v>
      </c>
      <c r="T87" s="13">
        <f t="shared" si="7"/>
        <v>42221.458333333328</v>
      </c>
    </row>
    <row r="88" spans="1:20" ht="64" x14ac:dyDescent="0.2">
      <c r="A88" s="9">
        <v>2807</v>
      </c>
      <c r="B88" s="10" t="s">
        <v>181</v>
      </c>
      <c r="C88" s="10" t="s">
        <v>182</v>
      </c>
      <c r="D88" s="9">
        <v>5000</v>
      </c>
      <c r="E88" s="11">
        <v>6300</v>
      </c>
      <c r="F88" s="9" t="s">
        <v>37</v>
      </c>
      <c r="G88" s="9" t="s">
        <v>45</v>
      </c>
      <c r="H88" s="9" t="s">
        <v>46</v>
      </c>
      <c r="I88" s="9">
        <v>1435611438</v>
      </c>
      <c r="J88" s="9">
        <v>1433019438</v>
      </c>
      <c r="K88" s="9" t="b">
        <v>0</v>
      </c>
      <c r="L88" s="9">
        <v>93</v>
      </c>
      <c r="M88" s="9" t="b">
        <v>1</v>
      </c>
      <c r="N88" s="9" t="s">
        <v>40</v>
      </c>
      <c r="O88" s="9">
        <f t="shared" si="4"/>
        <v>126</v>
      </c>
      <c r="P88" s="12">
        <f t="shared" si="5"/>
        <v>67.739999999999995</v>
      </c>
      <c r="Q88" s="9" t="s">
        <v>41</v>
      </c>
      <c r="R88" s="9" t="s">
        <v>42</v>
      </c>
      <c r="S88" s="13">
        <f t="shared" si="6"/>
        <v>42154.873124999998</v>
      </c>
      <c r="T88" s="13">
        <f t="shared" si="7"/>
        <v>42184.873124999998</v>
      </c>
    </row>
    <row r="89" spans="1:20" ht="208" x14ac:dyDescent="0.2">
      <c r="A89" s="9">
        <v>2808</v>
      </c>
      <c r="B89" s="10" t="s">
        <v>183</v>
      </c>
      <c r="C89" s="10" t="s">
        <v>184</v>
      </c>
      <c r="D89" s="9">
        <v>4500</v>
      </c>
      <c r="E89" s="11">
        <v>4511</v>
      </c>
      <c r="F89" s="9" t="s">
        <v>37</v>
      </c>
      <c r="G89" s="9" t="s">
        <v>45</v>
      </c>
      <c r="H89" s="9" t="s">
        <v>46</v>
      </c>
      <c r="I89" s="9">
        <v>1440274735</v>
      </c>
      <c r="J89" s="9">
        <v>1437682735</v>
      </c>
      <c r="K89" s="9" t="b">
        <v>0</v>
      </c>
      <c r="L89" s="9">
        <v>69</v>
      </c>
      <c r="M89" s="9" t="b">
        <v>1</v>
      </c>
      <c r="N89" s="9" t="s">
        <v>40</v>
      </c>
      <c r="O89" s="9">
        <f t="shared" si="4"/>
        <v>100</v>
      </c>
      <c r="P89" s="12">
        <f t="shared" si="5"/>
        <v>65.38</v>
      </c>
      <c r="Q89" s="9" t="s">
        <v>41</v>
      </c>
      <c r="R89" s="9" t="s">
        <v>42</v>
      </c>
      <c r="S89" s="13">
        <f t="shared" si="6"/>
        <v>42208.84646990741</v>
      </c>
      <c r="T89" s="13">
        <f t="shared" si="7"/>
        <v>42238.84646990741</v>
      </c>
    </row>
    <row r="90" spans="1:20" ht="224" x14ac:dyDescent="0.2">
      <c r="A90" s="9">
        <v>2809</v>
      </c>
      <c r="B90" s="10" t="s">
        <v>185</v>
      </c>
      <c r="C90" s="10" t="s">
        <v>186</v>
      </c>
      <c r="D90" s="9">
        <v>2500</v>
      </c>
      <c r="E90" s="11">
        <v>2560</v>
      </c>
      <c r="F90" s="9" t="s">
        <v>37</v>
      </c>
      <c r="G90" s="9" t="s">
        <v>45</v>
      </c>
      <c r="H90" s="9" t="s">
        <v>46</v>
      </c>
      <c r="I90" s="9">
        <v>1459348740</v>
      </c>
      <c r="J90" s="9">
        <v>1458647725</v>
      </c>
      <c r="K90" s="9" t="b">
        <v>0</v>
      </c>
      <c r="L90" s="9">
        <v>21</v>
      </c>
      <c r="M90" s="9" t="b">
        <v>1</v>
      </c>
      <c r="N90" s="9" t="s">
        <v>40</v>
      </c>
      <c r="O90" s="9">
        <f t="shared" si="4"/>
        <v>102</v>
      </c>
      <c r="P90" s="12">
        <f t="shared" si="5"/>
        <v>121.9</v>
      </c>
      <c r="Q90" s="9" t="s">
        <v>41</v>
      </c>
      <c r="R90" s="9" t="s">
        <v>42</v>
      </c>
      <c r="S90" s="13">
        <f t="shared" si="6"/>
        <v>42451.496817129635</v>
      </c>
      <c r="T90" s="13">
        <f t="shared" si="7"/>
        <v>42459.610416666663</v>
      </c>
    </row>
    <row r="91" spans="1:20" ht="208" x14ac:dyDescent="0.2">
      <c r="A91" s="9">
        <v>2810</v>
      </c>
      <c r="B91" s="10" t="s">
        <v>187</v>
      </c>
      <c r="C91" s="10" t="s">
        <v>188</v>
      </c>
      <c r="D91" s="9">
        <v>2500</v>
      </c>
      <c r="E91" s="11">
        <v>2705</v>
      </c>
      <c r="F91" s="9" t="s">
        <v>37</v>
      </c>
      <c r="G91" s="9" t="s">
        <v>45</v>
      </c>
      <c r="H91" s="9" t="s">
        <v>46</v>
      </c>
      <c r="I91" s="9">
        <v>1401595140</v>
      </c>
      <c r="J91" s="9">
        <v>1398828064</v>
      </c>
      <c r="K91" s="9" t="b">
        <v>0</v>
      </c>
      <c r="L91" s="9">
        <v>57</v>
      </c>
      <c r="M91" s="9" t="b">
        <v>1</v>
      </c>
      <c r="N91" s="9" t="s">
        <v>40</v>
      </c>
      <c r="O91" s="9">
        <f t="shared" si="4"/>
        <v>108</v>
      </c>
      <c r="P91" s="12">
        <f t="shared" si="5"/>
        <v>47.46</v>
      </c>
      <c r="Q91" s="9" t="s">
        <v>41</v>
      </c>
      <c r="R91" s="9" t="s">
        <v>42</v>
      </c>
      <c r="S91" s="13">
        <f t="shared" si="6"/>
        <v>41759.13962962963</v>
      </c>
      <c r="T91" s="13">
        <f t="shared" si="7"/>
        <v>41791.165972222225</v>
      </c>
    </row>
    <row r="92" spans="1:20" ht="160" x14ac:dyDescent="0.2">
      <c r="A92" s="9">
        <v>2811</v>
      </c>
      <c r="B92" s="10" t="s">
        <v>189</v>
      </c>
      <c r="C92" s="10" t="s">
        <v>190</v>
      </c>
      <c r="D92" s="9">
        <v>10000</v>
      </c>
      <c r="E92" s="11">
        <v>10027</v>
      </c>
      <c r="F92" s="9" t="s">
        <v>37</v>
      </c>
      <c r="G92" s="9" t="s">
        <v>38</v>
      </c>
      <c r="H92" s="9" t="s">
        <v>39</v>
      </c>
      <c r="I92" s="9">
        <v>1424692503</v>
      </c>
      <c r="J92" s="9">
        <v>1422100503</v>
      </c>
      <c r="K92" s="9" t="b">
        <v>0</v>
      </c>
      <c r="L92" s="9">
        <v>108</v>
      </c>
      <c r="M92" s="9" t="b">
        <v>1</v>
      </c>
      <c r="N92" s="9" t="s">
        <v>40</v>
      </c>
      <c r="O92" s="9">
        <f t="shared" si="4"/>
        <v>100</v>
      </c>
      <c r="P92" s="12">
        <f t="shared" si="5"/>
        <v>92.84</v>
      </c>
      <c r="Q92" s="9" t="s">
        <v>41</v>
      </c>
      <c r="R92" s="9" t="s">
        <v>42</v>
      </c>
      <c r="S92" s="13">
        <f t="shared" si="6"/>
        <v>42028.496562500004</v>
      </c>
      <c r="T92" s="13">
        <f t="shared" si="7"/>
        <v>42058.496562500004</v>
      </c>
    </row>
    <row r="93" spans="1:20" ht="144" x14ac:dyDescent="0.2">
      <c r="A93" s="9">
        <v>2812</v>
      </c>
      <c r="B93" s="10" t="s">
        <v>191</v>
      </c>
      <c r="C93" s="10" t="s">
        <v>192</v>
      </c>
      <c r="D93" s="9">
        <v>5000</v>
      </c>
      <c r="E93" s="11">
        <v>5665</v>
      </c>
      <c r="F93" s="9" t="s">
        <v>37</v>
      </c>
      <c r="G93" s="9" t="s">
        <v>63</v>
      </c>
      <c r="H93" s="9" t="s">
        <v>64</v>
      </c>
      <c r="I93" s="9">
        <v>1428292800</v>
      </c>
      <c r="J93" s="9">
        <v>1424368298</v>
      </c>
      <c r="K93" s="9" t="b">
        <v>0</v>
      </c>
      <c r="L93" s="9">
        <v>83</v>
      </c>
      <c r="M93" s="9" t="b">
        <v>1</v>
      </c>
      <c r="N93" s="9" t="s">
        <v>40</v>
      </c>
      <c r="O93" s="9">
        <f t="shared" si="4"/>
        <v>113</v>
      </c>
      <c r="P93" s="12">
        <f t="shared" si="5"/>
        <v>68.25</v>
      </c>
      <c r="Q93" s="9" t="s">
        <v>41</v>
      </c>
      <c r="R93" s="9" t="s">
        <v>42</v>
      </c>
      <c r="S93" s="13">
        <f t="shared" si="6"/>
        <v>42054.74418981481</v>
      </c>
      <c r="T93" s="13">
        <f t="shared" si="7"/>
        <v>42100.166666666672</v>
      </c>
    </row>
    <row r="94" spans="1:20" ht="192" x14ac:dyDescent="0.2">
      <c r="A94" s="9">
        <v>2813</v>
      </c>
      <c r="B94" s="10" t="s">
        <v>193</v>
      </c>
      <c r="C94" s="10" t="s">
        <v>194</v>
      </c>
      <c r="D94" s="9">
        <v>2800</v>
      </c>
      <c r="E94" s="11">
        <v>3572.12</v>
      </c>
      <c r="F94" s="9" t="s">
        <v>37</v>
      </c>
      <c r="G94" s="9" t="s">
        <v>45</v>
      </c>
      <c r="H94" s="9" t="s">
        <v>46</v>
      </c>
      <c r="I94" s="9">
        <v>1481737761</v>
      </c>
      <c r="J94" s="9">
        <v>1479577761</v>
      </c>
      <c r="K94" s="9" t="b">
        <v>0</v>
      </c>
      <c r="L94" s="9">
        <v>96</v>
      </c>
      <c r="M94" s="9" t="b">
        <v>1</v>
      </c>
      <c r="N94" s="9" t="s">
        <v>40</v>
      </c>
      <c r="O94" s="9">
        <f t="shared" si="4"/>
        <v>128</v>
      </c>
      <c r="P94" s="12">
        <f t="shared" si="5"/>
        <v>37.21</v>
      </c>
      <c r="Q94" s="9" t="s">
        <v>41</v>
      </c>
      <c r="R94" s="9" t="s">
        <v>42</v>
      </c>
      <c r="S94" s="13">
        <f t="shared" si="6"/>
        <v>42693.742604166662</v>
      </c>
      <c r="T94" s="13">
        <f t="shared" si="7"/>
        <v>42718.742604166662</v>
      </c>
    </row>
    <row r="95" spans="1:20" ht="208" x14ac:dyDescent="0.2">
      <c r="A95" s="9">
        <v>2814</v>
      </c>
      <c r="B95" s="10" t="s">
        <v>195</v>
      </c>
      <c r="C95" s="10" t="s">
        <v>196</v>
      </c>
      <c r="D95" s="9">
        <v>1500</v>
      </c>
      <c r="E95" s="11">
        <v>1616</v>
      </c>
      <c r="F95" s="9" t="s">
        <v>37</v>
      </c>
      <c r="G95" s="9" t="s">
        <v>38</v>
      </c>
      <c r="H95" s="9" t="s">
        <v>39</v>
      </c>
      <c r="I95" s="9">
        <v>1431164115</v>
      </c>
      <c r="J95" s="9">
        <v>1428572115</v>
      </c>
      <c r="K95" s="9" t="b">
        <v>0</v>
      </c>
      <c r="L95" s="9">
        <v>64</v>
      </c>
      <c r="M95" s="9" t="b">
        <v>1</v>
      </c>
      <c r="N95" s="9" t="s">
        <v>40</v>
      </c>
      <c r="O95" s="9">
        <f t="shared" si="4"/>
        <v>108</v>
      </c>
      <c r="P95" s="12">
        <f t="shared" si="5"/>
        <v>25.25</v>
      </c>
      <c r="Q95" s="9" t="s">
        <v>41</v>
      </c>
      <c r="R95" s="9" t="s">
        <v>42</v>
      </c>
      <c r="S95" s="13">
        <f t="shared" si="6"/>
        <v>42103.399479166663</v>
      </c>
      <c r="T95" s="13">
        <f t="shared" si="7"/>
        <v>42133.399479166663</v>
      </c>
    </row>
    <row r="96" spans="1:20" ht="160" x14ac:dyDescent="0.2">
      <c r="A96" s="9">
        <v>2815</v>
      </c>
      <c r="B96" s="10" t="s">
        <v>197</v>
      </c>
      <c r="C96" s="10" t="s">
        <v>198</v>
      </c>
      <c r="D96" s="9">
        <v>250</v>
      </c>
      <c r="E96" s="11">
        <v>605</v>
      </c>
      <c r="F96" s="9" t="s">
        <v>37</v>
      </c>
      <c r="G96" s="9" t="s">
        <v>63</v>
      </c>
      <c r="H96" s="9" t="s">
        <v>64</v>
      </c>
      <c r="I96" s="9">
        <v>1470595109</v>
      </c>
      <c r="J96" s="9">
        <v>1468003109</v>
      </c>
      <c r="K96" s="9" t="b">
        <v>0</v>
      </c>
      <c r="L96" s="9">
        <v>14</v>
      </c>
      <c r="M96" s="9" t="b">
        <v>1</v>
      </c>
      <c r="N96" s="9" t="s">
        <v>40</v>
      </c>
      <c r="O96" s="9">
        <f t="shared" si="4"/>
        <v>242</v>
      </c>
      <c r="P96" s="12">
        <f t="shared" si="5"/>
        <v>43.21</v>
      </c>
      <c r="Q96" s="9" t="s">
        <v>41</v>
      </c>
      <c r="R96" s="9" t="s">
        <v>42</v>
      </c>
      <c r="S96" s="13">
        <f t="shared" si="6"/>
        <v>42559.776724537034</v>
      </c>
      <c r="T96" s="13">
        <f t="shared" si="7"/>
        <v>42589.776724537034</v>
      </c>
    </row>
    <row r="97" spans="1:20" ht="192" x14ac:dyDescent="0.2">
      <c r="A97" s="9">
        <v>2816</v>
      </c>
      <c r="B97" s="10" t="s">
        <v>199</v>
      </c>
      <c r="C97" s="10" t="s">
        <v>200</v>
      </c>
      <c r="D97" s="9">
        <v>3000</v>
      </c>
      <c r="E97" s="11">
        <v>4247</v>
      </c>
      <c r="F97" s="9" t="s">
        <v>37</v>
      </c>
      <c r="G97" s="9" t="s">
        <v>38</v>
      </c>
      <c r="H97" s="9" t="s">
        <v>39</v>
      </c>
      <c r="I97" s="9">
        <v>1438531200</v>
      </c>
      <c r="J97" s="9">
        <v>1435921992</v>
      </c>
      <c r="K97" s="9" t="b">
        <v>0</v>
      </c>
      <c r="L97" s="9">
        <v>169</v>
      </c>
      <c r="M97" s="9" t="b">
        <v>1</v>
      </c>
      <c r="N97" s="9" t="s">
        <v>40</v>
      </c>
      <c r="O97" s="9">
        <f t="shared" si="4"/>
        <v>142</v>
      </c>
      <c r="P97" s="12">
        <f t="shared" si="5"/>
        <v>25.13</v>
      </c>
      <c r="Q97" s="9" t="s">
        <v>41</v>
      </c>
      <c r="R97" s="9" t="s">
        <v>42</v>
      </c>
      <c r="S97" s="13">
        <f t="shared" si="6"/>
        <v>42188.467499999999</v>
      </c>
      <c r="T97" s="13">
        <f t="shared" si="7"/>
        <v>42218.666666666672</v>
      </c>
    </row>
    <row r="98" spans="1:20" ht="208" x14ac:dyDescent="0.2">
      <c r="A98" s="9">
        <v>2817</v>
      </c>
      <c r="B98" s="10" t="s">
        <v>201</v>
      </c>
      <c r="C98" s="10" t="s">
        <v>202</v>
      </c>
      <c r="D98" s="9">
        <v>600</v>
      </c>
      <c r="E98" s="11">
        <v>780</v>
      </c>
      <c r="F98" s="9" t="s">
        <v>37</v>
      </c>
      <c r="G98" s="9" t="s">
        <v>38</v>
      </c>
      <c r="H98" s="9" t="s">
        <v>39</v>
      </c>
      <c r="I98" s="9">
        <v>1425136462</v>
      </c>
      <c r="J98" s="9">
        <v>1421680462</v>
      </c>
      <c r="K98" s="9" t="b">
        <v>0</v>
      </c>
      <c r="L98" s="9">
        <v>33</v>
      </c>
      <c r="M98" s="9" t="b">
        <v>1</v>
      </c>
      <c r="N98" s="9" t="s">
        <v>40</v>
      </c>
      <c r="O98" s="9">
        <f t="shared" si="4"/>
        <v>130</v>
      </c>
      <c r="P98" s="12">
        <f t="shared" si="5"/>
        <v>23.64</v>
      </c>
      <c r="Q98" s="9" t="s">
        <v>41</v>
      </c>
      <c r="R98" s="9" t="s">
        <v>42</v>
      </c>
      <c r="S98" s="13">
        <f t="shared" si="6"/>
        <v>42023.634976851856</v>
      </c>
      <c r="T98" s="13">
        <f t="shared" si="7"/>
        <v>42063.634976851856</v>
      </c>
    </row>
    <row r="99" spans="1:20" ht="192" x14ac:dyDescent="0.2">
      <c r="A99" s="9">
        <v>2818</v>
      </c>
      <c r="B99" s="10" t="s">
        <v>203</v>
      </c>
      <c r="C99" s="10" t="s">
        <v>204</v>
      </c>
      <c r="D99" s="9">
        <v>10000</v>
      </c>
      <c r="E99" s="11">
        <v>10603</v>
      </c>
      <c r="F99" s="9" t="s">
        <v>37</v>
      </c>
      <c r="G99" s="9" t="s">
        <v>45</v>
      </c>
      <c r="H99" s="9" t="s">
        <v>46</v>
      </c>
      <c r="I99" s="9">
        <v>1443018086</v>
      </c>
      <c r="J99" s="9">
        <v>1441290086</v>
      </c>
      <c r="K99" s="9" t="b">
        <v>0</v>
      </c>
      <c r="L99" s="9">
        <v>102</v>
      </c>
      <c r="M99" s="9" t="b">
        <v>1</v>
      </c>
      <c r="N99" s="9" t="s">
        <v>40</v>
      </c>
      <c r="O99" s="9">
        <f t="shared" si="4"/>
        <v>106</v>
      </c>
      <c r="P99" s="12">
        <f t="shared" si="5"/>
        <v>103.95</v>
      </c>
      <c r="Q99" s="9" t="s">
        <v>41</v>
      </c>
      <c r="R99" s="9" t="s">
        <v>42</v>
      </c>
      <c r="S99" s="13">
        <f t="shared" si="6"/>
        <v>42250.598217592589</v>
      </c>
      <c r="T99" s="13">
        <f t="shared" si="7"/>
        <v>42270.598217592589</v>
      </c>
    </row>
    <row r="100" spans="1:20" ht="192" x14ac:dyDescent="0.2">
      <c r="A100" s="9">
        <v>2819</v>
      </c>
      <c r="B100" s="10" t="s">
        <v>205</v>
      </c>
      <c r="C100" s="10" t="s">
        <v>206</v>
      </c>
      <c r="D100" s="9">
        <v>5000</v>
      </c>
      <c r="E100" s="11">
        <v>5240</v>
      </c>
      <c r="F100" s="9" t="s">
        <v>37</v>
      </c>
      <c r="G100" s="9" t="s">
        <v>38</v>
      </c>
      <c r="H100" s="9" t="s">
        <v>39</v>
      </c>
      <c r="I100" s="9">
        <v>1434285409</v>
      </c>
      <c r="J100" s="9">
        <v>1431693409</v>
      </c>
      <c r="K100" s="9" t="b">
        <v>0</v>
      </c>
      <c r="L100" s="9">
        <v>104</v>
      </c>
      <c r="M100" s="9" t="b">
        <v>1</v>
      </c>
      <c r="N100" s="9" t="s">
        <v>40</v>
      </c>
      <c r="O100" s="9">
        <f t="shared" si="4"/>
        <v>105</v>
      </c>
      <c r="P100" s="12">
        <f t="shared" si="5"/>
        <v>50.38</v>
      </c>
      <c r="Q100" s="9" t="s">
        <v>41</v>
      </c>
      <c r="R100" s="9" t="s">
        <v>42</v>
      </c>
      <c r="S100" s="13">
        <f t="shared" si="6"/>
        <v>42139.525567129633</v>
      </c>
      <c r="T100" s="13">
        <f t="shared" si="7"/>
        <v>42169.525567129633</v>
      </c>
    </row>
    <row r="101" spans="1:20" ht="192" x14ac:dyDescent="0.2">
      <c r="A101" s="9">
        <v>2820</v>
      </c>
      <c r="B101" s="10" t="s">
        <v>207</v>
      </c>
      <c r="C101" s="10" t="s">
        <v>208</v>
      </c>
      <c r="D101" s="9">
        <v>200</v>
      </c>
      <c r="E101" s="11">
        <v>272</v>
      </c>
      <c r="F101" s="9" t="s">
        <v>37</v>
      </c>
      <c r="G101" s="9" t="s">
        <v>38</v>
      </c>
      <c r="H101" s="9" t="s">
        <v>39</v>
      </c>
      <c r="I101" s="9">
        <v>1456444800</v>
      </c>
      <c r="J101" s="9">
        <v>1454337589</v>
      </c>
      <c r="K101" s="9" t="b">
        <v>0</v>
      </c>
      <c r="L101" s="9">
        <v>20</v>
      </c>
      <c r="M101" s="9" t="b">
        <v>1</v>
      </c>
      <c r="N101" s="9" t="s">
        <v>40</v>
      </c>
      <c r="O101" s="9">
        <f t="shared" si="4"/>
        <v>136</v>
      </c>
      <c r="P101" s="12">
        <f t="shared" si="5"/>
        <v>13.6</v>
      </c>
      <c r="Q101" s="9" t="s">
        <v>41</v>
      </c>
      <c r="R101" s="9" t="s">
        <v>42</v>
      </c>
      <c r="S101" s="13">
        <f t="shared" si="6"/>
        <v>42401.610983796301</v>
      </c>
      <c r="T101" s="13">
        <f t="shared" si="7"/>
        <v>42426</v>
      </c>
    </row>
    <row r="102" spans="1:20" ht="208" x14ac:dyDescent="0.2">
      <c r="A102" s="9">
        <v>2821</v>
      </c>
      <c r="B102" s="10" t="s">
        <v>209</v>
      </c>
      <c r="C102" s="10" t="s">
        <v>210</v>
      </c>
      <c r="D102" s="9">
        <v>1000</v>
      </c>
      <c r="E102" s="11">
        <v>1000</v>
      </c>
      <c r="F102" s="9" t="s">
        <v>37</v>
      </c>
      <c r="G102" s="9" t="s">
        <v>38</v>
      </c>
      <c r="H102" s="9" t="s">
        <v>39</v>
      </c>
      <c r="I102" s="9">
        <v>1411510135</v>
      </c>
      <c r="J102" s="9">
        <v>1408918135</v>
      </c>
      <c r="K102" s="9" t="b">
        <v>0</v>
      </c>
      <c r="L102" s="9">
        <v>35</v>
      </c>
      <c r="M102" s="9" t="b">
        <v>1</v>
      </c>
      <c r="N102" s="9" t="s">
        <v>40</v>
      </c>
      <c r="O102" s="9">
        <f t="shared" si="4"/>
        <v>100</v>
      </c>
      <c r="P102" s="12">
        <f t="shared" si="5"/>
        <v>28.57</v>
      </c>
      <c r="Q102" s="9" t="s">
        <v>41</v>
      </c>
      <c r="R102" s="9" t="s">
        <v>42</v>
      </c>
      <c r="S102" s="13">
        <f t="shared" si="6"/>
        <v>41875.922858796301</v>
      </c>
      <c r="T102" s="13">
        <f t="shared" si="7"/>
        <v>41905.922858796301</v>
      </c>
    </row>
    <row r="103" spans="1:20" ht="224" x14ac:dyDescent="0.2">
      <c r="A103" s="9">
        <v>2822</v>
      </c>
      <c r="B103" s="10" t="s">
        <v>211</v>
      </c>
      <c r="C103" s="10" t="s">
        <v>212</v>
      </c>
      <c r="D103" s="9">
        <v>6000</v>
      </c>
      <c r="E103" s="11">
        <v>6000</v>
      </c>
      <c r="F103" s="9" t="s">
        <v>37</v>
      </c>
      <c r="G103" s="9" t="s">
        <v>45</v>
      </c>
      <c r="H103" s="9" t="s">
        <v>46</v>
      </c>
      <c r="I103" s="9">
        <v>1427469892</v>
      </c>
      <c r="J103" s="9">
        <v>1424881492</v>
      </c>
      <c r="K103" s="9" t="b">
        <v>0</v>
      </c>
      <c r="L103" s="9">
        <v>94</v>
      </c>
      <c r="M103" s="9" t="b">
        <v>1</v>
      </c>
      <c r="N103" s="9" t="s">
        <v>40</v>
      </c>
      <c r="O103" s="9">
        <f t="shared" si="4"/>
        <v>100</v>
      </c>
      <c r="P103" s="12">
        <f t="shared" si="5"/>
        <v>63.83</v>
      </c>
      <c r="Q103" s="9" t="s">
        <v>41</v>
      </c>
      <c r="R103" s="9" t="s">
        <v>42</v>
      </c>
      <c r="S103" s="13">
        <f t="shared" si="6"/>
        <v>42060.683935185181</v>
      </c>
      <c r="T103" s="13">
        <f t="shared" si="7"/>
        <v>42090.642268518524</v>
      </c>
    </row>
    <row r="104" spans="1:20" ht="208" x14ac:dyDescent="0.2">
      <c r="A104" s="9">
        <v>2823</v>
      </c>
      <c r="B104" s="10" t="s">
        <v>213</v>
      </c>
      <c r="C104" s="10" t="s">
        <v>214</v>
      </c>
      <c r="D104" s="9">
        <v>100</v>
      </c>
      <c r="E104" s="11">
        <v>124</v>
      </c>
      <c r="F104" s="9" t="s">
        <v>37</v>
      </c>
      <c r="G104" s="9" t="s">
        <v>38</v>
      </c>
      <c r="H104" s="9" t="s">
        <v>39</v>
      </c>
      <c r="I104" s="9">
        <v>1427842740</v>
      </c>
      <c r="J104" s="9">
        <v>1425428206</v>
      </c>
      <c r="K104" s="9" t="b">
        <v>0</v>
      </c>
      <c r="L104" s="9">
        <v>14</v>
      </c>
      <c r="M104" s="9" t="b">
        <v>1</v>
      </c>
      <c r="N104" s="9" t="s">
        <v>40</v>
      </c>
      <c r="O104" s="9">
        <f t="shared" si="4"/>
        <v>124</v>
      </c>
      <c r="P104" s="12">
        <f t="shared" si="5"/>
        <v>8.86</v>
      </c>
      <c r="Q104" s="9" t="s">
        <v>41</v>
      </c>
      <c r="R104" s="9" t="s">
        <v>42</v>
      </c>
      <c r="S104" s="13">
        <f t="shared" si="6"/>
        <v>42067.011643518519</v>
      </c>
      <c r="T104" s="13">
        <f t="shared" si="7"/>
        <v>42094.957638888889</v>
      </c>
    </row>
    <row r="105" spans="1:20" ht="144" x14ac:dyDescent="0.2">
      <c r="A105" s="9">
        <v>2824</v>
      </c>
      <c r="B105" s="10" t="s">
        <v>215</v>
      </c>
      <c r="C105" s="10" t="s">
        <v>216</v>
      </c>
      <c r="D105" s="9">
        <v>650</v>
      </c>
      <c r="E105" s="11">
        <v>760</v>
      </c>
      <c r="F105" s="9" t="s">
        <v>37</v>
      </c>
      <c r="G105" s="9" t="s">
        <v>45</v>
      </c>
      <c r="H105" s="9" t="s">
        <v>46</v>
      </c>
      <c r="I105" s="9">
        <v>1434159780</v>
      </c>
      <c r="J105" s="9">
        <v>1431412196</v>
      </c>
      <c r="K105" s="9" t="b">
        <v>0</v>
      </c>
      <c r="L105" s="9">
        <v>15</v>
      </c>
      <c r="M105" s="9" t="b">
        <v>1</v>
      </c>
      <c r="N105" s="9" t="s">
        <v>40</v>
      </c>
      <c r="O105" s="9">
        <f t="shared" si="4"/>
        <v>117</v>
      </c>
      <c r="P105" s="12">
        <f t="shared" si="5"/>
        <v>50.67</v>
      </c>
      <c r="Q105" s="9" t="s">
        <v>41</v>
      </c>
      <c r="R105" s="9" t="s">
        <v>42</v>
      </c>
      <c r="S105" s="13">
        <f t="shared" si="6"/>
        <v>42136.270787037036</v>
      </c>
      <c r="T105" s="13">
        <f t="shared" si="7"/>
        <v>42168.071527777778</v>
      </c>
    </row>
    <row r="106" spans="1:20" ht="240" x14ac:dyDescent="0.2">
      <c r="A106" s="9">
        <v>2825</v>
      </c>
      <c r="B106" s="10" t="s">
        <v>217</v>
      </c>
      <c r="C106" s="10" t="s">
        <v>218</v>
      </c>
      <c r="D106" s="9">
        <v>3000</v>
      </c>
      <c r="E106" s="11">
        <v>3100</v>
      </c>
      <c r="F106" s="9" t="s">
        <v>37</v>
      </c>
      <c r="G106" s="9" t="s">
        <v>38</v>
      </c>
      <c r="H106" s="9" t="s">
        <v>39</v>
      </c>
      <c r="I106" s="9">
        <v>1449255686</v>
      </c>
      <c r="J106" s="9">
        <v>1446663686</v>
      </c>
      <c r="K106" s="9" t="b">
        <v>0</v>
      </c>
      <c r="L106" s="9">
        <v>51</v>
      </c>
      <c r="M106" s="9" t="b">
        <v>1</v>
      </c>
      <c r="N106" s="9" t="s">
        <v>40</v>
      </c>
      <c r="O106" s="9">
        <f t="shared" si="4"/>
        <v>103</v>
      </c>
      <c r="P106" s="12">
        <f t="shared" si="5"/>
        <v>60.78</v>
      </c>
      <c r="Q106" s="9" t="s">
        <v>41</v>
      </c>
      <c r="R106" s="9" t="s">
        <v>42</v>
      </c>
      <c r="S106" s="13">
        <f t="shared" si="6"/>
        <v>42312.792662037042</v>
      </c>
      <c r="T106" s="13">
        <f t="shared" si="7"/>
        <v>42342.792662037042</v>
      </c>
    </row>
    <row r="107" spans="1:20" ht="224" x14ac:dyDescent="0.2">
      <c r="A107" s="9">
        <v>2826</v>
      </c>
      <c r="B107" s="10" t="s">
        <v>219</v>
      </c>
      <c r="C107" s="10" t="s">
        <v>220</v>
      </c>
      <c r="D107" s="9">
        <v>2000</v>
      </c>
      <c r="E107" s="11">
        <v>2155</v>
      </c>
      <c r="F107" s="9" t="s">
        <v>37</v>
      </c>
      <c r="G107" s="9" t="s">
        <v>45</v>
      </c>
      <c r="H107" s="9" t="s">
        <v>46</v>
      </c>
      <c r="I107" s="9">
        <v>1436511600</v>
      </c>
      <c r="J107" s="9">
        <v>1434415812</v>
      </c>
      <c r="K107" s="9" t="b">
        <v>0</v>
      </c>
      <c r="L107" s="9">
        <v>19</v>
      </c>
      <c r="M107" s="9" t="b">
        <v>1</v>
      </c>
      <c r="N107" s="9" t="s">
        <v>40</v>
      </c>
      <c r="O107" s="9">
        <f t="shared" si="4"/>
        <v>108</v>
      </c>
      <c r="P107" s="12">
        <f t="shared" si="5"/>
        <v>113.42</v>
      </c>
      <c r="Q107" s="9" t="s">
        <v>41</v>
      </c>
      <c r="R107" s="9" t="s">
        <v>42</v>
      </c>
      <c r="S107" s="13">
        <f t="shared" si="6"/>
        <v>42171.034861111111</v>
      </c>
      <c r="T107" s="13">
        <f t="shared" si="7"/>
        <v>42195.291666666672</v>
      </c>
    </row>
    <row r="108" spans="1:20" ht="224" x14ac:dyDescent="0.2">
      <c r="A108" s="9">
        <v>2827</v>
      </c>
      <c r="B108" s="10" t="s">
        <v>221</v>
      </c>
      <c r="C108" s="10" t="s">
        <v>222</v>
      </c>
      <c r="D108" s="9">
        <v>2000</v>
      </c>
      <c r="E108" s="11">
        <v>2405</v>
      </c>
      <c r="F108" s="9" t="s">
        <v>37</v>
      </c>
      <c r="G108" s="9" t="s">
        <v>45</v>
      </c>
      <c r="H108" s="9" t="s">
        <v>46</v>
      </c>
      <c r="I108" s="9">
        <v>1464971400</v>
      </c>
      <c r="J108" s="9">
        <v>1462379066</v>
      </c>
      <c r="K108" s="9" t="b">
        <v>0</v>
      </c>
      <c r="L108" s="9">
        <v>23</v>
      </c>
      <c r="M108" s="9" t="b">
        <v>1</v>
      </c>
      <c r="N108" s="9" t="s">
        <v>40</v>
      </c>
      <c r="O108" s="9">
        <f t="shared" si="4"/>
        <v>120</v>
      </c>
      <c r="P108" s="12">
        <f t="shared" si="5"/>
        <v>104.57</v>
      </c>
      <c r="Q108" s="9" t="s">
        <v>41</v>
      </c>
      <c r="R108" s="9" t="s">
        <v>42</v>
      </c>
      <c r="S108" s="13">
        <f t="shared" si="6"/>
        <v>42494.683634259258</v>
      </c>
      <c r="T108" s="13">
        <f t="shared" si="7"/>
        <v>42524.6875</v>
      </c>
    </row>
    <row r="109" spans="1:20" ht="192" x14ac:dyDescent="0.2">
      <c r="A109" s="9">
        <v>2828</v>
      </c>
      <c r="B109" s="10" t="s">
        <v>223</v>
      </c>
      <c r="C109" s="10" t="s">
        <v>224</v>
      </c>
      <c r="D109" s="9">
        <v>9500</v>
      </c>
      <c r="E109" s="11">
        <v>9536</v>
      </c>
      <c r="F109" s="9" t="s">
        <v>37</v>
      </c>
      <c r="G109" s="9" t="s">
        <v>38</v>
      </c>
      <c r="H109" s="9" t="s">
        <v>39</v>
      </c>
      <c r="I109" s="9">
        <v>1443826800</v>
      </c>
      <c r="J109" s="9">
        <v>1441606869</v>
      </c>
      <c r="K109" s="9" t="b">
        <v>0</v>
      </c>
      <c r="L109" s="9">
        <v>97</v>
      </c>
      <c r="M109" s="9" t="b">
        <v>1</v>
      </c>
      <c r="N109" s="9" t="s">
        <v>40</v>
      </c>
      <c r="O109" s="9">
        <f t="shared" si="4"/>
        <v>100</v>
      </c>
      <c r="P109" s="12">
        <f t="shared" si="5"/>
        <v>98.31</v>
      </c>
      <c r="Q109" s="9" t="s">
        <v>41</v>
      </c>
      <c r="R109" s="9" t="s">
        <v>42</v>
      </c>
      <c r="S109" s="13">
        <f t="shared" si="6"/>
        <v>42254.264687499999</v>
      </c>
      <c r="T109" s="13">
        <f t="shared" si="7"/>
        <v>42279.958333333328</v>
      </c>
    </row>
    <row r="110" spans="1:20" ht="208" x14ac:dyDescent="0.2">
      <c r="A110" s="9">
        <v>2829</v>
      </c>
      <c r="B110" s="10" t="s">
        <v>225</v>
      </c>
      <c r="C110" s="10" t="s">
        <v>226</v>
      </c>
      <c r="D110" s="9">
        <v>2500</v>
      </c>
      <c r="E110" s="11">
        <v>2663</v>
      </c>
      <c r="F110" s="9" t="s">
        <v>37</v>
      </c>
      <c r="G110" s="9" t="s">
        <v>38</v>
      </c>
      <c r="H110" s="9" t="s">
        <v>39</v>
      </c>
      <c r="I110" s="9">
        <v>1464863118</v>
      </c>
      <c r="J110" s="9">
        <v>1462443918</v>
      </c>
      <c r="K110" s="9" t="b">
        <v>0</v>
      </c>
      <c r="L110" s="9">
        <v>76</v>
      </c>
      <c r="M110" s="9" t="b">
        <v>1</v>
      </c>
      <c r="N110" s="9" t="s">
        <v>40</v>
      </c>
      <c r="O110" s="9">
        <f t="shared" si="4"/>
        <v>107</v>
      </c>
      <c r="P110" s="12">
        <f t="shared" si="5"/>
        <v>35.04</v>
      </c>
      <c r="Q110" s="9" t="s">
        <v>41</v>
      </c>
      <c r="R110" s="9" t="s">
        <v>42</v>
      </c>
      <c r="S110" s="13">
        <f t="shared" si="6"/>
        <v>42495.434236111112</v>
      </c>
      <c r="T110" s="13">
        <f t="shared" si="7"/>
        <v>42523.434236111112</v>
      </c>
    </row>
    <row r="111" spans="1:20" ht="144" x14ac:dyDescent="0.2">
      <c r="A111" s="9">
        <v>2830</v>
      </c>
      <c r="B111" s="10" t="s">
        <v>227</v>
      </c>
      <c r="C111" s="10" t="s">
        <v>228</v>
      </c>
      <c r="D111" s="9">
        <v>3000</v>
      </c>
      <c r="E111" s="11">
        <v>3000</v>
      </c>
      <c r="F111" s="9" t="s">
        <v>37</v>
      </c>
      <c r="G111" s="9" t="s">
        <v>45</v>
      </c>
      <c r="H111" s="9" t="s">
        <v>46</v>
      </c>
      <c r="I111" s="9">
        <v>1399867140</v>
      </c>
      <c r="J111" s="9">
        <v>1398802148</v>
      </c>
      <c r="K111" s="9" t="b">
        <v>0</v>
      </c>
      <c r="L111" s="9">
        <v>11</v>
      </c>
      <c r="M111" s="9" t="b">
        <v>1</v>
      </c>
      <c r="N111" s="9" t="s">
        <v>40</v>
      </c>
      <c r="O111" s="9">
        <f t="shared" si="4"/>
        <v>100</v>
      </c>
      <c r="P111" s="12">
        <f t="shared" si="5"/>
        <v>272.73</v>
      </c>
      <c r="Q111" s="9" t="s">
        <v>41</v>
      </c>
      <c r="R111" s="9" t="s">
        <v>42</v>
      </c>
      <c r="S111" s="13">
        <f t="shared" si="6"/>
        <v>41758.839675925927</v>
      </c>
      <c r="T111" s="13">
        <f t="shared" si="7"/>
        <v>41771.165972222225</v>
      </c>
    </row>
    <row r="112" spans="1:20" ht="144" x14ac:dyDescent="0.2">
      <c r="A112" s="9">
        <v>2831</v>
      </c>
      <c r="B112" s="10" t="s">
        <v>229</v>
      </c>
      <c r="C112" s="10" t="s">
        <v>230</v>
      </c>
      <c r="D112" s="9">
        <v>3000</v>
      </c>
      <c r="E112" s="11">
        <v>3320</v>
      </c>
      <c r="F112" s="9" t="s">
        <v>37</v>
      </c>
      <c r="G112" s="9" t="s">
        <v>45</v>
      </c>
      <c r="H112" s="9" t="s">
        <v>46</v>
      </c>
      <c r="I112" s="9">
        <v>1437076070</v>
      </c>
      <c r="J112" s="9">
        <v>1434484070</v>
      </c>
      <c r="K112" s="9" t="b">
        <v>0</v>
      </c>
      <c r="L112" s="9">
        <v>52</v>
      </c>
      <c r="M112" s="9" t="b">
        <v>1</v>
      </c>
      <c r="N112" s="9" t="s">
        <v>40</v>
      </c>
      <c r="O112" s="9">
        <f t="shared" si="4"/>
        <v>111</v>
      </c>
      <c r="P112" s="12">
        <f t="shared" si="5"/>
        <v>63.85</v>
      </c>
      <c r="Q112" s="9" t="s">
        <v>41</v>
      </c>
      <c r="R112" s="9" t="s">
        <v>42</v>
      </c>
      <c r="S112" s="13">
        <f t="shared" si="6"/>
        <v>42171.824884259258</v>
      </c>
      <c r="T112" s="13">
        <f t="shared" si="7"/>
        <v>42201.824884259258</v>
      </c>
    </row>
    <row r="113" spans="1:20" ht="192" x14ac:dyDescent="0.2">
      <c r="A113" s="9">
        <v>2832</v>
      </c>
      <c r="B113" s="10" t="s">
        <v>231</v>
      </c>
      <c r="C113" s="10" t="s">
        <v>232</v>
      </c>
      <c r="D113" s="9">
        <v>2500</v>
      </c>
      <c r="E113" s="11">
        <v>2867.99</v>
      </c>
      <c r="F113" s="9" t="s">
        <v>37</v>
      </c>
      <c r="G113" s="9" t="s">
        <v>38</v>
      </c>
      <c r="H113" s="9" t="s">
        <v>39</v>
      </c>
      <c r="I113" s="9">
        <v>1416780000</v>
      </c>
      <c r="J113" s="9">
        <v>1414342894</v>
      </c>
      <c r="K113" s="9" t="b">
        <v>0</v>
      </c>
      <c r="L113" s="9">
        <v>95</v>
      </c>
      <c r="M113" s="9" t="b">
        <v>1</v>
      </c>
      <c r="N113" s="9" t="s">
        <v>40</v>
      </c>
      <c r="O113" s="9">
        <f t="shared" si="4"/>
        <v>115</v>
      </c>
      <c r="P113" s="12">
        <f t="shared" si="5"/>
        <v>30.19</v>
      </c>
      <c r="Q113" s="9" t="s">
        <v>41</v>
      </c>
      <c r="R113" s="9" t="s">
        <v>42</v>
      </c>
      <c r="S113" s="13">
        <f t="shared" si="6"/>
        <v>41938.709421296298</v>
      </c>
      <c r="T113" s="13">
        <f t="shared" si="7"/>
        <v>41966.916666666672</v>
      </c>
    </row>
    <row r="114" spans="1:20" ht="64" x14ac:dyDescent="0.2">
      <c r="A114" s="9">
        <v>2833</v>
      </c>
      <c r="B114" s="10" t="s">
        <v>233</v>
      </c>
      <c r="C114" s="10" t="s">
        <v>234</v>
      </c>
      <c r="D114" s="9">
        <v>2700</v>
      </c>
      <c r="E114" s="11">
        <v>2923</v>
      </c>
      <c r="F114" s="9" t="s">
        <v>37</v>
      </c>
      <c r="G114" s="9" t="s">
        <v>45</v>
      </c>
      <c r="H114" s="9" t="s">
        <v>46</v>
      </c>
      <c r="I114" s="9">
        <v>1444528800</v>
      </c>
      <c r="J114" s="9">
        <v>1442804633</v>
      </c>
      <c r="K114" s="9" t="b">
        <v>0</v>
      </c>
      <c r="L114" s="9">
        <v>35</v>
      </c>
      <c r="M114" s="9" t="b">
        <v>1</v>
      </c>
      <c r="N114" s="9" t="s">
        <v>40</v>
      </c>
      <c r="O114" s="9">
        <f t="shared" si="4"/>
        <v>108</v>
      </c>
      <c r="P114" s="12">
        <f t="shared" si="5"/>
        <v>83.51</v>
      </c>
      <c r="Q114" s="9" t="s">
        <v>41</v>
      </c>
      <c r="R114" s="9" t="s">
        <v>42</v>
      </c>
      <c r="S114" s="13">
        <f t="shared" si="6"/>
        <v>42268.127696759257</v>
      </c>
      <c r="T114" s="13">
        <f t="shared" si="7"/>
        <v>42288.083333333328</v>
      </c>
    </row>
    <row r="115" spans="1:20" ht="208" x14ac:dyDescent="0.2">
      <c r="A115" s="9">
        <v>2834</v>
      </c>
      <c r="B115" s="10" t="s">
        <v>235</v>
      </c>
      <c r="C115" s="10" t="s">
        <v>236</v>
      </c>
      <c r="D115" s="9">
        <v>800</v>
      </c>
      <c r="E115" s="11">
        <v>1360</v>
      </c>
      <c r="F115" s="9" t="s">
        <v>37</v>
      </c>
      <c r="G115" s="9" t="s">
        <v>38</v>
      </c>
      <c r="H115" s="9" t="s">
        <v>39</v>
      </c>
      <c r="I115" s="9">
        <v>1422658930</v>
      </c>
      <c r="J115" s="9">
        <v>1421362930</v>
      </c>
      <c r="K115" s="9" t="b">
        <v>0</v>
      </c>
      <c r="L115" s="9">
        <v>21</v>
      </c>
      <c r="M115" s="9" t="b">
        <v>1</v>
      </c>
      <c r="N115" s="9" t="s">
        <v>40</v>
      </c>
      <c r="O115" s="9">
        <f t="shared" si="4"/>
        <v>170</v>
      </c>
      <c r="P115" s="12">
        <f t="shared" si="5"/>
        <v>64.760000000000005</v>
      </c>
      <c r="Q115" s="9" t="s">
        <v>41</v>
      </c>
      <c r="R115" s="9" t="s">
        <v>42</v>
      </c>
      <c r="S115" s="13">
        <f t="shared" si="6"/>
        <v>42019.959837962961</v>
      </c>
      <c r="T115" s="13">
        <f t="shared" si="7"/>
        <v>42034.959837962961</v>
      </c>
    </row>
    <row r="116" spans="1:20" ht="208" x14ac:dyDescent="0.2">
      <c r="A116" s="9">
        <v>2835</v>
      </c>
      <c r="B116" s="10" t="s">
        <v>237</v>
      </c>
      <c r="C116" s="10" t="s">
        <v>238</v>
      </c>
      <c r="D116" s="9">
        <v>1000</v>
      </c>
      <c r="E116" s="11">
        <v>1870.99</v>
      </c>
      <c r="F116" s="9" t="s">
        <v>37</v>
      </c>
      <c r="G116" s="9" t="s">
        <v>38</v>
      </c>
      <c r="H116" s="9" t="s">
        <v>39</v>
      </c>
      <c r="I116" s="9">
        <v>1449273600</v>
      </c>
      <c r="J116" s="9">
        <v>1446742417</v>
      </c>
      <c r="K116" s="9" t="b">
        <v>0</v>
      </c>
      <c r="L116" s="9">
        <v>93</v>
      </c>
      <c r="M116" s="9" t="b">
        <v>1</v>
      </c>
      <c r="N116" s="9" t="s">
        <v>40</v>
      </c>
      <c r="O116" s="9">
        <f t="shared" si="4"/>
        <v>187</v>
      </c>
      <c r="P116" s="12">
        <f t="shared" si="5"/>
        <v>20.12</v>
      </c>
      <c r="Q116" s="9" t="s">
        <v>41</v>
      </c>
      <c r="R116" s="9" t="s">
        <v>42</v>
      </c>
      <c r="S116" s="13">
        <f t="shared" si="6"/>
        <v>42313.703900462962</v>
      </c>
      <c r="T116" s="13">
        <f t="shared" si="7"/>
        <v>42343</v>
      </c>
    </row>
    <row r="117" spans="1:20" ht="224" x14ac:dyDescent="0.2">
      <c r="A117" s="9">
        <v>2836</v>
      </c>
      <c r="B117" s="10" t="s">
        <v>239</v>
      </c>
      <c r="C117" s="10" t="s">
        <v>240</v>
      </c>
      <c r="D117" s="9">
        <v>450</v>
      </c>
      <c r="E117" s="11">
        <v>485</v>
      </c>
      <c r="F117" s="9" t="s">
        <v>37</v>
      </c>
      <c r="G117" s="9" t="s">
        <v>45</v>
      </c>
      <c r="H117" s="9" t="s">
        <v>46</v>
      </c>
      <c r="I117" s="9">
        <v>1487393940</v>
      </c>
      <c r="J117" s="9">
        <v>1484115418</v>
      </c>
      <c r="K117" s="9" t="b">
        <v>0</v>
      </c>
      <c r="L117" s="9">
        <v>11</v>
      </c>
      <c r="M117" s="9" t="b">
        <v>1</v>
      </c>
      <c r="N117" s="9" t="s">
        <v>40</v>
      </c>
      <c r="O117" s="9">
        <f t="shared" si="4"/>
        <v>108</v>
      </c>
      <c r="P117" s="12">
        <f t="shared" si="5"/>
        <v>44.09</v>
      </c>
      <c r="Q117" s="9" t="s">
        <v>41</v>
      </c>
      <c r="R117" s="9" t="s">
        <v>42</v>
      </c>
      <c r="S117" s="13">
        <f t="shared" si="6"/>
        <v>42746.261782407411</v>
      </c>
      <c r="T117" s="13">
        <f t="shared" si="7"/>
        <v>42784.207638888889</v>
      </c>
    </row>
    <row r="118" spans="1:20" ht="240" x14ac:dyDescent="0.2">
      <c r="A118" s="9">
        <v>2837</v>
      </c>
      <c r="B118" s="10" t="s">
        <v>241</v>
      </c>
      <c r="C118" s="10" t="s">
        <v>242</v>
      </c>
      <c r="D118" s="9">
        <v>850</v>
      </c>
      <c r="E118" s="11">
        <v>850</v>
      </c>
      <c r="F118" s="9" t="s">
        <v>37</v>
      </c>
      <c r="G118" s="9" t="s">
        <v>63</v>
      </c>
      <c r="H118" s="9" t="s">
        <v>64</v>
      </c>
      <c r="I118" s="9">
        <v>1449701284</v>
      </c>
      <c r="J118" s="9">
        <v>1446241684</v>
      </c>
      <c r="K118" s="9" t="b">
        <v>0</v>
      </c>
      <c r="L118" s="9">
        <v>21</v>
      </c>
      <c r="M118" s="9" t="b">
        <v>1</v>
      </c>
      <c r="N118" s="9" t="s">
        <v>40</v>
      </c>
      <c r="O118" s="9">
        <f t="shared" si="4"/>
        <v>100</v>
      </c>
      <c r="P118" s="12">
        <f t="shared" si="5"/>
        <v>40.479999999999997</v>
      </c>
      <c r="Q118" s="9" t="s">
        <v>41</v>
      </c>
      <c r="R118" s="9" t="s">
        <v>42</v>
      </c>
      <c r="S118" s="13">
        <f t="shared" si="6"/>
        <v>42307.908379629633</v>
      </c>
      <c r="T118" s="13">
        <f t="shared" si="7"/>
        <v>42347.950046296297</v>
      </c>
    </row>
    <row r="119" spans="1:20" ht="192" x14ac:dyDescent="0.2">
      <c r="A119" s="9">
        <v>2838</v>
      </c>
      <c r="B119" s="10" t="s">
        <v>243</v>
      </c>
      <c r="C119" s="10" t="s">
        <v>244</v>
      </c>
      <c r="D119" s="9">
        <v>2000</v>
      </c>
      <c r="E119" s="11">
        <v>2405</v>
      </c>
      <c r="F119" s="9" t="s">
        <v>37</v>
      </c>
      <c r="G119" s="9" t="s">
        <v>45</v>
      </c>
      <c r="H119" s="9" t="s">
        <v>46</v>
      </c>
      <c r="I119" s="9">
        <v>1407967200</v>
      </c>
      <c r="J119" s="9">
        <v>1406039696</v>
      </c>
      <c r="K119" s="9" t="b">
        <v>0</v>
      </c>
      <c r="L119" s="9">
        <v>54</v>
      </c>
      <c r="M119" s="9" t="b">
        <v>1</v>
      </c>
      <c r="N119" s="9" t="s">
        <v>40</v>
      </c>
      <c r="O119" s="9">
        <f t="shared" si="4"/>
        <v>120</v>
      </c>
      <c r="P119" s="12">
        <f t="shared" si="5"/>
        <v>44.54</v>
      </c>
      <c r="Q119" s="9" t="s">
        <v>41</v>
      </c>
      <c r="R119" s="9" t="s">
        <v>42</v>
      </c>
      <c r="S119" s="13">
        <f t="shared" si="6"/>
        <v>41842.607592592591</v>
      </c>
      <c r="T119" s="13">
        <f t="shared" si="7"/>
        <v>41864.916666666664</v>
      </c>
    </row>
    <row r="120" spans="1:20" ht="208" x14ac:dyDescent="0.2">
      <c r="A120" s="9">
        <v>2839</v>
      </c>
      <c r="B120" s="10" t="s">
        <v>245</v>
      </c>
      <c r="C120" s="10" t="s">
        <v>246</v>
      </c>
      <c r="D120" s="9">
        <v>3500</v>
      </c>
      <c r="E120" s="11">
        <v>3900</v>
      </c>
      <c r="F120" s="9" t="s">
        <v>37</v>
      </c>
      <c r="G120" s="9" t="s">
        <v>45</v>
      </c>
      <c r="H120" s="9" t="s">
        <v>46</v>
      </c>
      <c r="I120" s="9">
        <v>1408942740</v>
      </c>
      <c r="J120" s="9">
        <v>1406958354</v>
      </c>
      <c r="K120" s="9" t="b">
        <v>0</v>
      </c>
      <c r="L120" s="9">
        <v>31</v>
      </c>
      <c r="M120" s="9" t="b">
        <v>1</v>
      </c>
      <c r="N120" s="9" t="s">
        <v>40</v>
      </c>
      <c r="O120" s="9">
        <f t="shared" si="4"/>
        <v>111</v>
      </c>
      <c r="P120" s="12">
        <f t="shared" si="5"/>
        <v>125.81</v>
      </c>
      <c r="Q120" s="9" t="s">
        <v>41</v>
      </c>
      <c r="R120" s="9" t="s">
        <v>42</v>
      </c>
      <c r="S120" s="13">
        <f t="shared" si="6"/>
        <v>41853.240208333329</v>
      </c>
      <c r="T120" s="13">
        <f t="shared" si="7"/>
        <v>41876.207638888889</v>
      </c>
    </row>
    <row r="121" spans="1:20" ht="240" x14ac:dyDescent="0.2">
      <c r="A121" s="9">
        <v>2840</v>
      </c>
      <c r="B121" s="10" t="s">
        <v>247</v>
      </c>
      <c r="C121" s="10" t="s">
        <v>248</v>
      </c>
      <c r="D121" s="9">
        <v>2500</v>
      </c>
      <c r="E121" s="11">
        <v>2600</v>
      </c>
      <c r="F121" s="9" t="s">
        <v>37</v>
      </c>
      <c r="G121" s="9" t="s">
        <v>38</v>
      </c>
      <c r="H121" s="9" t="s">
        <v>39</v>
      </c>
      <c r="I121" s="9">
        <v>1426698000</v>
      </c>
      <c r="J121" s="9">
        <v>1424825479</v>
      </c>
      <c r="K121" s="9" t="b">
        <v>0</v>
      </c>
      <c r="L121" s="9">
        <v>132</v>
      </c>
      <c r="M121" s="9" t="b">
        <v>1</v>
      </c>
      <c r="N121" s="9" t="s">
        <v>40</v>
      </c>
      <c r="O121" s="9">
        <f t="shared" si="4"/>
        <v>104</v>
      </c>
      <c r="P121" s="12">
        <f t="shared" si="5"/>
        <v>19.7</v>
      </c>
      <c r="Q121" s="9" t="s">
        <v>41</v>
      </c>
      <c r="R121" s="9" t="s">
        <v>42</v>
      </c>
      <c r="S121" s="13">
        <f t="shared" si="6"/>
        <v>42060.035636574074</v>
      </c>
      <c r="T121" s="13">
        <f t="shared" si="7"/>
        <v>42081.708333333328</v>
      </c>
    </row>
    <row r="122" spans="1:20" ht="208" x14ac:dyDescent="0.2">
      <c r="A122" s="9">
        <v>2841</v>
      </c>
      <c r="B122" s="10" t="s">
        <v>249</v>
      </c>
      <c r="C122" s="10" t="s">
        <v>250</v>
      </c>
      <c r="D122" s="9">
        <v>1000</v>
      </c>
      <c r="E122" s="11">
        <v>10</v>
      </c>
      <c r="F122" s="9" t="s">
        <v>251</v>
      </c>
      <c r="G122" s="9" t="s">
        <v>38</v>
      </c>
      <c r="H122" s="9" t="s">
        <v>39</v>
      </c>
      <c r="I122" s="9">
        <v>1450032297</v>
      </c>
      <c r="J122" s="9">
        <v>1444844697</v>
      </c>
      <c r="K122" s="9" t="b">
        <v>0</v>
      </c>
      <c r="L122" s="9">
        <v>1</v>
      </c>
      <c r="M122" s="9" t="b">
        <v>0</v>
      </c>
      <c r="N122" s="9" t="s">
        <v>40</v>
      </c>
      <c r="O122" s="9">
        <f t="shared" si="4"/>
        <v>1</v>
      </c>
      <c r="P122" s="12">
        <f t="shared" si="5"/>
        <v>10</v>
      </c>
      <c r="Q122" s="9" t="s">
        <v>41</v>
      </c>
      <c r="R122" s="9" t="s">
        <v>42</v>
      </c>
      <c r="S122" s="13">
        <f t="shared" si="6"/>
        <v>42291.739548611105</v>
      </c>
      <c r="T122" s="13">
        <f t="shared" si="7"/>
        <v>42351.781215277777</v>
      </c>
    </row>
    <row r="123" spans="1:20" ht="240" x14ac:dyDescent="0.2">
      <c r="A123" s="9">
        <v>2842</v>
      </c>
      <c r="B123" s="10" t="s">
        <v>252</v>
      </c>
      <c r="C123" s="10" t="s">
        <v>253</v>
      </c>
      <c r="D123" s="9">
        <v>1500</v>
      </c>
      <c r="E123" s="11">
        <v>0</v>
      </c>
      <c r="F123" s="9" t="s">
        <v>251</v>
      </c>
      <c r="G123" s="9" t="s">
        <v>38</v>
      </c>
      <c r="H123" s="9" t="s">
        <v>39</v>
      </c>
      <c r="I123" s="9">
        <v>1403348400</v>
      </c>
      <c r="J123" s="9">
        <v>1401058295</v>
      </c>
      <c r="K123" s="9" t="b">
        <v>0</v>
      </c>
      <c r="L123" s="9">
        <v>0</v>
      </c>
      <c r="M123" s="9" t="b">
        <v>0</v>
      </c>
      <c r="N123" s="9" t="s">
        <v>40</v>
      </c>
      <c r="O123" s="9">
        <f t="shared" si="4"/>
        <v>0</v>
      </c>
      <c r="P123" s="12">
        <f t="shared" si="5"/>
        <v>0</v>
      </c>
      <c r="Q123" s="9" t="s">
        <v>41</v>
      </c>
      <c r="R123" s="9" t="s">
        <v>42</v>
      </c>
      <c r="S123" s="13">
        <f t="shared" si="6"/>
        <v>41784.952488425923</v>
      </c>
      <c r="T123" s="13">
        <f t="shared" si="7"/>
        <v>41811.458333333336</v>
      </c>
    </row>
    <row r="124" spans="1:20" ht="224" x14ac:dyDescent="0.2">
      <c r="A124" s="9">
        <v>2843</v>
      </c>
      <c r="B124" s="10" t="s">
        <v>254</v>
      </c>
      <c r="C124" s="10" t="s">
        <v>255</v>
      </c>
      <c r="D124" s="9">
        <v>1200</v>
      </c>
      <c r="E124" s="11">
        <v>0</v>
      </c>
      <c r="F124" s="9" t="s">
        <v>251</v>
      </c>
      <c r="G124" s="9" t="s">
        <v>45</v>
      </c>
      <c r="H124" s="9" t="s">
        <v>46</v>
      </c>
      <c r="I124" s="9">
        <v>1465790400</v>
      </c>
      <c r="J124" s="9">
        <v>1462210950</v>
      </c>
      <c r="K124" s="9" t="b">
        <v>0</v>
      </c>
      <c r="L124" s="9">
        <v>0</v>
      </c>
      <c r="M124" s="9" t="b">
        <v>0</v>
      </c>
      <c r="N124" s="9" t="s">
        <v>40</v>
      </c>
      <c r="O124" s="9">
        <f t="shared" si="4"/>
        <v>0</v>
      </c>
      <c r="P124" s="12">
        <f t="shared" si="5"/>
        <v>0</v>
      </c>
      <c r="Q124" s="9" t="s">
        <v>41</v>
      </c>
      <c r="R124" s="9" t="s">
        <v>42</v>
      </c>
      <c r="S124" s="13">
        <f t="shared" si="6"/>
        <v>42492.737847222219</v>
      </c>
      <c r="T124" s="13">
        <f t="shared" si="7"/>
        <v>42534.166666666672</v>
      </c>
    </row>
    <row r="125" spans="1:20" ht="176" x14ac:dyDescent="0.2">
      <c r="A125" s="9">
        <v>2844</v>
      </c>
      <c r="B125" s="10" t="s">
        <v>256</v>
      </c>
      <c r="C125" s="10" t="s">
        <v>257</v>
      </c>
      <c r="D125" s="9">
        <v>550</v>
      </c>
      <c r="E125" s="11">
        <v>30</v>
      </c>
      <c r="F125" s="9" t="s">
        <v>251</v>
      </c>
      <c r="G125" s="9" t="s">
        <v>258</v>
      </c>
      <c r="H125" s="9" t="s">
        <v>259</v>
      </c>
      <c r="I125" s="9">
        <v>1483535180</v>
      </c>
      <c r="J125" s="9">
        <v>1480943180</v>
      </c>
      <c r="K125" s="9" t="b">
        <v>0</v>
      </c>
      <c r="L125" s="9">
        <v>1</v>
      </c>
      <c r="M125" s="9" t="b">
        <v>0</v>
      </c>
      <c r="N125" s="9" t="s">
        <v>40</v>
      </c>
      <c r="O125" s="9">
        <f t="shared" si="4"/>
        <v>5</v>
      </c>
      <c r="P125" s="12">
        <f t="shared" si="5"/>
        <v>30</v>
      </c>
      <c r="Q125" s="9" t="s">
        <v>41</v>
      </c>
      <c r="R125" s="9" t="s">
        <v>42</v>
      </c>
      <c r="S125" s="13">
        <f t="shared" si="6"/>
        <v>42709.546064814815</v>
      </c>
      <c r="T125" s="13">
        <f t="shared" si="7"/>
        <v>42739.546064814815</v>
      </c>
    </row>
    <row r="126" spans="1:20" ht="192" x14ac:dyDescent="0.2">
      <c r="A126" s="9">
        <v>2845</v>
      </c>
      <c r="B126" s="10" t="s">
        <v>260</v>
      </c>
      <c r="C126" s="10" t="s">
        <v>261</v>
      </c>
      <c r="D126" s="9">
        <v>7500</v>
      </c>
      <c r="E126" s="11">
        <v>2366</v>
      </c>
      <c r="F126" s="9" t="s">
        <v>251</v>
      </c>
      <c r="G126" s="9" t="s">
        <v>45</v>
      </c>
      <c r="H126" s="9" t="s">
        <v>46</v>
      </c>
      <c r="I126" s="9">
        <v>1433723033</v>
      </c>
      <c r="J126" s="9">
        <v>1428539033</v>
      </c>
      <c r="K126" s="9" t="b">
        <v>0</v>
      </c>
      <c r="L126" s="9">
        <v>39</v>
      </c>
      <c r="M126" s="9" t="b">
        <v>0</v>
      </c>
      <c r="N126" s="9" t="s">
        <v>40</v>
      </c>
      <c r="O126" s="9">
        <f t="shared" si="4"/>
        <v>32</v>
      </c>
      <c r="P126" s="12">
        <f t="shared" si="5"/>
        <v>60.67</v>
      </c>
      <c r="Q126" s="9" t="s">
        <v>41</v>
      </c>
      <c r="R126" s="9" t="s">
        <v>42</v>
      </c>
      <c r="S126" s="13">
        <f t="shared" si="6"/>
        <v>42103.016585648147</v>
      </c>
      <c r="T126" s="13">
        <f t="shared" si="7"/>
        <v>42163.016585648147</v>
      </c>
    </row>
    <row r="127" spans="1:20" ht="224" x14ac:dyDescent="0.2">
      <c r="A127" s="9">
        <v>2846</v>
      </c>
      <c r="B127" s="10" t="s">
        <v>262</v>
      </c>
      <c r="C127" s="10" t="s">
        <v>263</v>
      </c>
      <c r="D127" s="9">
        <v>8000</v>
      </c>
      <c r="E127" s="11">
        <v>0</v>
      </c>
      <c r="F127" s="9" t="s">
        <v>251</v>
      </c>
      <c r="G127" s="9" t="s">
        <v>45</v>
      </c>
      <c r="H127" s="9" t="s">
        <v>46</v>
      </c>
      <c r="I127" s="9">
        <v>1432917394</v>
      </c>
      <c r="J127" s="9">
        <v>1429029394</v>
      </c>
      <c r="K127" s="9" t="b">
        <v>0</v>
      </c>
      <c r="L127" s="9">
        <v>0</v>
      </c>
      <c r="M127" s="9" t="b">
        <v>0</v>
      </c>
      <c r="N127" s="9" t="s">
        <v>40</v>
      </c>
      <c r="O127" s="9">
        <f t="shared" si="4"/>
        <v>0</v>
      </c>
      <c r="P127" s="12">
        <f t="shared" si="5"/>
        <v>0</v>
      </c>
      <c r="Q127" s="9" t="s">
        <v>41</v>
      </c>
      <c r="R127" s="9" t="s">
        <v>42</v>
      </c>
      <c r="S127" s="13">
        <f t="shared" si="6"/>
        <v>42108.692060185189</v>
      </c>
      <c r="T127" s="13">
        <f t="shared" si="7"/>
        <v>42153.692060185189</v>
      </c>
    </row>
    <row r="128" spans="1:20" ht="192" x14ac:dyDescent="0.2">
      <c r="A128" s="9">
        <v>2847</v>
      </c>
      <c r="B128" s="10" t="s">
        <v>264</v>
      </c>
      <c r="C128" s="10" t="s">
        <v>265</v>
      </c>
      <c r="D128" s="9">
        <v>2000</v>
      </c>
      <c r="E128" s="11">
        <v>0</v>
      </c>
      <c r="F128" s="9" t="s">
        <v>251</v>
      </c>
      <c r="G128" s="9" t="s">
        <v>45</v>
      </c>
      <c r="H128" s="9" t="s">
        <v>46</v>
      </c>
      <c r="I128" s="9">
        <v>1464031265</v>
      </c>
      <c r="J128" s="9">
        <v>1458847265</v>
      </c>
      <c r="K128" s="9" t="b">
        <v>0</v>
      </c>
      <c r="L128" s="9">
        <v>0</v>
      </c>
      <c r="M128" s="9" t="b">
        <v>0</v>
      </c>
      <c r="N128" s="9" t="s">
        <v>40</v>
      </c>
      <c r="O128" s="9">
        <f t="shared" si="4"/>
        <v>0</v>
      </c>
      <c r="P128" s="12">
        <f t="shared" si="5"/>
        <v>0</v>
      </c>
      <c r="Q128" s="9" t="s">
        <v>41</v>
      </c>
      <c r="R128" s="9" t="s">
        <v>42</v>
      </c>
      <c r="S128" s="13">
        <f t="shared" si="6"/>
        <v>42453.806307870371</v>
      </c>
      <c r="T128" s="13">
        <f t="shared" si="7"/>
        <v>42513.806307870371</v>
      </c>
    </row>
    <row r="129" spans="1:20" ht="224" x14ac:dyDescent="0.2">
      <c r="A129" s="9">
        <v>2848</v>
      </c>
      <c r="B129" s="10" t="s">
        <v>266</v>
      </c>
      <c r="C129" s="10" t="s">
        <v>267</v>
      </c>
      <c r="D129" s="9">
        <v>35000</v>
      </c>
      <c r="E129" s="11">
        <v>70</v>
      </c>
      <c r="F129" s="9" t="s">
        <v>251</v>
      </c>
      <c r="G129" s="9" t="s">
        <v>45</v>
      </c>
      <c r="H129" s="9" t="s">
        <v>46</v>
      </c>
      <c r="I129" s="9">
        <v>1432913659</v>
      </c>
      <c r="J129" s="9">
        <v>1430321659</v>
      </c>
      <c r="K129" s="9" t="b">
        <v>0</v>
      </c>
      <c r="L129" s="9">
        <v>3</v>
      </c>
      <c r="M129" s="9" t="b">
        <v>0</v>
      </c>
      <c r="N129" s="9" t="s">
        <v>40</v>
      </c>
      <c r="O129" s="9">
        <f t="shared" si="4"/>
        <v>0</v>
      </c>
      <c r="P129" s="12">
        <f t="shared" si="5"/>
        <v>23.33</v>
      </c>
      <c r="Q129" s="9" t="s">
        <v>41</v>
      </c>
      <c r="R129" s="9" t="s">
        <v>42</v>
      </c>
      <c r="S129" s="13">
        <f t="shared" si="6"/>
        <v>42123.648831018523</v>
      </c>
      <c r="T129" s="13">
        <f t="shared" si="7"/>
        <v>42153.648831018523</v>
      </c>
    </row>
    <row r="130" spans="1:20" ht="192" x14ac:dyDescent="0.2">
      <c r="A130" s="9">
        <v>2849</v>
      </c>
      <c r="B130" s="10" t="s">
        <v>268</v>
      </c>
      <c r="C130" s="10" t="s">
        <v>269</v>
      </c>
      <c r="D130" s="9">
        <v>500</v>
      </c>
      <c r="E130" s="11">
        <v>5</v>
      </c>
      <c r="F130" s="9" t="s">
        <v>251</v>
      </c>
      <c r="G130" s="9" t="s">
        <v>38</v>
      </c>
      <c r="H130" s="9" t="s">
        <v>39</v>
      </c>
      <c r="I130" s="9">
        <v>1461406600</v>
      </c>
      <c r="J130" s="9">
        <v>1458814600</v>
      </c>
      <c r="K130" s="9" t="b">
        <v>0</v>
      </c>
      <c r="L130" s="9">
        <v>1</v>
      </c>
      <c r="M130" s="9" t="b">
        <v>0</v>
      </c>
      <c r="N130" s="9" t="s">
        <v>40</v>
      </c>
      <c r="O130" s="9">
        <f t="shared" ref="O130:O193" si="8">ROUND(E130/D130*100,0)</f>
        <v>1</v>
      </c>
      <c r="P130" s="12">
        <f t="shared" ref="P130:P193" si="9">IFERROR(ROUND(E130/L130,2),0)</f>
        <v>5</v>
      </c>
      <c r="Q130" s="9" t="s">
        <v>41</v>
      </c>
      <c r="R130" s="9" t="s">
        <v>42</v>
      </c>
      <c r="S130" s="13">
        <f t="shared" ref="S130:S193" si="10">(((J130/60)/60)/24)+DATE(1970,1,1)</f>
        <v>42453.428240740745</v>
      </c>
      <c r="T130" s="13">
        <f t="shared" ref="T130:T193" si="11">(((I130/60)/60)/24)+DATE(1970,1,1)</f>
        <v>42483.428240740745</v>
      </c>
    </row>
    <row r="131" spans="1:20" ht="192" x14ac:dyDescent="0.2">
      <c r="A131" s="9">
        <v>2850</v>
      </c>
      <c r="B131" s="10" t="s">
        <v>270</v>
      </c>
      <c r="C131" s="10" t="s">
        <v>271</v>
      </c>
      <c r="D131" s="9">
        <v>8000</v>
      </c>
      <c r="E131" s="11">
        <v>311</v>
      </c>
      <c r="F131" s="9" t="s">
        <v>251</v>
      </c>
      <c r="G131" s="9" t="s">
        <v>45</v>
      </c>
      <c r="H131" s="9" t="s">
        <v>46</v>
      </c>
      <c r="I131" s="9">
        <v>1409962211</v>
      </c>
      <c r="J131" s="9">
        <v>1407370211</v>
      </c>
      <c r="K131" s="9" t="b">
        <v>0</v>
      </c>
      <c r="L131" s="9">
        <v>13</v>
      </c>
      <c r="M131" s="9" t="b">
        <v>0</v>
      </c>
      <c r="N131" s="9" t="s">
        <v>40</v>
      </c>
      <c r="O131" s="9">
        <f t="shared" si="8"/>
        <v>4</v>
      </c>
      <c r="P131" s="12">
        <f t="shared" si="9"/>
        <v>23.92</v>
      </c>
      <c r="Q131" s="9" t="s">
        <v>41</v>
      </c>
      <c r="R131" s="9" t="s">
        <v>42</v>
      </c>
      <c r="S131" s="13">
        <f t="shared" si="10"/>
        <v>41858.007071759261</v>
      </c>
      <c r="T131" s="13">
        <f t="shared" si="11"/>
        <v>41888.007071759261</v>
      </c>
    </row>
    <row r="132" spans="1:20" ht="192" x14ac:dyDescent="0.2">
      <c r="A132" s="9">
        <v>2851</v>
      </c>
      <c r="B132" s="10" t="s">
        <v>272</v>
      </c>
      <c r="C132" s="10" t="s">
        <v>273</v>
      </c>
      <c r="D132" s="9">
        <v>4500</v>
      </c>
      <c r="E132" s="11">
        <v>0</v>
      </c>
      <c r="F132" s="9" t="s">
        <v>251</v>
      </c>
      <c r="G132" s="9" t="s">
        <v>274</v>
      </c>
      <c r="H132" s="9" t="s">
        <v>259</v>
      </c>
      <c r="I132" s="9">
        <v>1454109420</v>
      </c>
      <c r="J132" s="9">
        <v>1453334629</v>
      </c>
      <c r="K132" s="9" t="b">
        <v>0</v>
      </c>
      <c r="L132" s="9">
        <v>0</v>
      </c>
      <c r="M132" s="9" t="b">
        <v>0</v>
      </c>
      <c r="N132" s="9" t="s">
        <v>40</v>
      </c>
      <c r="O132" s="9">
        <f t="shared" si="8"/>
        <v>0</v>
      </c>
      <c r="P132" s="12">
        <f t="shared" si="9"/>
        <v>0</v>
      </c>
      <c r="Q132" s="9" t="s">
        <v>41</v>
      </c>
      <c r="R132" s="9" t="s">
        <v>42</v>
      </c>
      <c r="S132" s="13">
        <f t="shared" si="10"/>
        <v>42390.002650462964</v>
      </c>
      <c r="T132" s="13">
        <f t="shared" si="11"/>
        <v>42398.970138888893</v>
      </c>
    </row>
    <row r="133" spans="1:20" ht="176" x14ac:dyDescent="0.2">
      <c r="A133" s="9">
        <v>2852</v>
      </c>
      <c r="B133" s="10" t="s">
        <v>275</v>
      </c>
      <c r="C133" s="10" t="s">
        <v>276</v>
      </c>
      <c r="D133" s="9">
        <v>5000</v>
      </c>
      <c r="E133" s="11">
        <v>95</v>
      </c>
      <c r="F133" s="9" t="s">
        <v>251</v>
      </c>
      <c r="G133" s="9" t="s">
        <v>45</v>
      </c>
      <c r="H133" s="9" t="s">
        <v>46</v>
      </c>
      <c r="I133" s="9">
        <v>1403312703</v>
      </c>
      <c r="J133" s="9">
        <v>1400720703</v>
      </c>
      <c r="K133" s="9" t="b">
        <v>0</v>
      </c>
      <c r="L133" s="9">
        <v>6</v>
      </c>
      <c r="M133" s="9" t="b">
        <v>0</v>
      </c>
      <c r="N133" s="9" t="s">
        <v>40</v>
      </c>
      <c r="O133" s="9">
        <f t="shared" si="8"/>
        <v>2</v>
      </c>
      <c r="P133" s="12">
        <f t="shared" si="9"/>
        <v>15.83</v>
      </c>
      <c r="Q133" s="9" t="s">
        <v>41</v>
      </c>
      <c r="R133" s="9" t="s">
        <v>42</v>
      </c>
      <c r="S133" s="13">
        <f t="shared" si="10"/>
        <v>41781.045173611114</v>
      </c>
      <c r="T133" s="13">
        <f t="shared" si="11"/>
        <v>41811.045173611114</v>
      </c>
    </row>
    <row r="134" spans="1:20" ht="192" x14ac:dyDescent="0.2">
      <c r="A134" s="9">
        <v>2853</v>
      </c>
      <c r="B134" s="10" t="s">
        <v>277</v>
      </c>
      <c r="C134" s="10" t="s">
        <v>278</v>
      </c>
      <c r="D134" s="9">
        <v>9500</v>
      </c>
      <c r="E134" s="11">
        <v>0</v>
      </c>
      <c r="F134" s="9" t="s">
        <v>251</v>
      </c>
      <c r="G134" s="9" t="s">
        <v>63</v>
      </c>
      <c r="H134" s="9" t="s">
        <v>64</v>
      </c>
      <c r="I134" s="9">
        <v>1410669297</v>
      </c>
      <c r="J134" s="9">
        <v>1405485297</v>
      </c>
      <c r="K134" s="9" t="b">
        <v>0</v>
      </c>
      <c r="L134" s="9">
        <v>0</v>
      </c>
      <c r="M134" s="9" t="b">
        <v>0</v>
      </c>
      <c r="N134" s="9" t="s">
        <v>40</v>
      </c>
      <c r="O134" s="9">
        <f t="shared" si="8"/>
        <v>0</v>
      </c>
      <c r="P134" s="12">
        <f t="shared" si="9"/>
        <v>0</v>
      </c>
      <c r="Q134" s="9" t="s">
        <v>41</v>
      </c>
      <c r="R134" s="9" t="s">
        <v>42</v>
      </c>
      <c r="S134" s="13">
        <f t="shared" si="10"/>
        <v>41836.190937499996</v>
      </c>
      <c r="T134" s="13">
        <f t="shared" si="11"/>
        <v>41896.190937499996</v>
      </c>
    </row>
    <row r="135" spans="1:20" ht="176" x14ac:dyDescent="0.2">
      <c r="A135" s="9">
        <v>2854</v>
      </c>
      <c r="B135" s="10" t="s">
        <v>279</v>
      </c>
      <c r="C135" s="10" t="s">
        <v>280</v>
      </c>
      <c r="D135" s="9">
        <v>1000</v>
      </c>
      <c r="E135" s="11">
        <v>417</v>
      </c>
      <c r="F135" s="9" t="s">
        <v>251</v>
      </c>
      <c r="G135" s="9" t="s">
        <v>38</v>
      </c>
      <c r="H135" s="9" t="s">
        <v>39</v>
      </c>
      <c r="I135" s="9">
        <v>1431018719</v>
      </c>
      <c r="J135" s="9">
        <v>1429290719</v>
      </c>
      <c r="K135" s="9" t="b">
        <v>0</v>
      </c>
      <c r="L135" s="9">
        <v>14</v>
      </c>
      <c r="M135" s="9" t="b">
        <v>0</v>
      </c>
      <c r="N135" s="9" t="s">
        <v>40</v>
      </c>
      <c r="O135" s="9">
        <f t="shared" si="8"/>
        <v>42</v>
      </c>
      <c r="P135" s="12">
        <f t="shared" si="9"/>
        <v>29.79</v>
      </c>
      <c r="Q135" s="9" t="s">
        <v>41</v>
      </c>
      <c r="R135" s="9" t="s">
        <v>42</v>
      </c>
      <c r="S135" s="13">
        <f t="shared" si="10"/>
        <v>42111.71665509259</v>
      </c>
      <c r="T135" s="13">
        <f t="shared" si="11"/>
        <v>42131.71665509259</v>
      </c>
    </row>
    <row r="136" spans="1:20" ht="256" x14ac:dyDescent="0.2">
      <c r="A136" s="9">
        <v>2855</v>
      </c>
      <c r="B136" s="10" t="s">
        <v>281</v>
      </c>
      <c r="C136" s="10" t="s">
        <v>282</v>
      </c>
      <c r="D136" s="9">
        <v>600</v>
      </c>
      <c r="E136" s="11">
        <v>300</v>
      </c>
      <c r="F136" s="9" t="s">
        <v>251</v>
      </c>
      <c r="G136" s="9" t="s">
        <v>45</v>
      </c>
      <c r="H136" s="9" t="s">
        <v>46</v>
      </c>
      <c r="I136" s="9">
        <v>1454110440</v>
      </c>
      <c r="J136" s="9">
        <v>1451607071</v>
      </c>
      <c r="K136" s="9" t="b">
        <v>0</v>
      </c>
      <c r="L136" s="9">
        <v>5</v>
      </c>
      <c r="M136" s="9" t="b">
        <v>0</v>
      </c>
      <c r="N136" s="9" t="s">
        <v>40</v>
      </c>
      <c r="O136" s="9">
        <f t="shared" si="8"/>
        <v>50</v>
      </c>
      <c r="P136" s="12">
        <f t="shared" si="9"/>
        <v>60</v>
      </c>
      <c r="Q136" s="9" t="s">
        <v>41</v>
      </c>
      <c r="R136" s="9" t="s">
        <v>42</v>
      </c>
      <c r="S136" s="13">
        <f t="shared" si="10"/>
        <v>42370.007766203707</v>
      </c>
      <c r="T136" s="13">
        <f t="shared" si="11"/>
        <v>42398.981944444444</v>
      </c>
    </row>
    <row r="137" spans="1:20" ht="208" x14ac:dyDescent="0.2">
      <c r="A137" s="9">
        <v>2856</v>
      </c>
      <c r="B137" s="10" t="s">
        <v>283</v>
      </c>
      <c r="C137" s="10" t="s">
        <v>284</v>
      </c>
      <c r="D137" s="9">
        <v>3000</v>
      </c>
      <c r="E137" s="11">
        <v>146</v>
      </c>
      <c r="F137" s="9" t="s">
        <v>251</v>
      </c>
      <c r="G137" s="9" t="s">
        <v>45</v>
      </c>
      <c r="H137" s="9" t="s">
        <v>46</v>
      </c>
      <c r="I137" s="9">
        <v>1439069640</v>
      </c>
      <c r="J137" s="9">
        <v>1433897647</v>
      </c>
      <c r="K137" s="9" t="b">
        <v>0</v>
      </c>
      <c r="L137" s="9">
        <v>6</v>
      </c>
      <c r="M137" s="9" t="b">
        <v>0</v>
      </c>
      <c r="N137" s="9" t="s">
        <v>40</v>
      </c>
      <c r="O137" s="9">
        <f t="shared" si="8"/>
        <v>5</v>
      </c>
      <c r="P137" s="12">
        <f t="shared" si="9"/>
        <v>24.33</v>
      </c>
      <c r="Q137" s="9" t="s">
        <v>41</v>
      </c>
      <c r="R137" s="9" t="s">
        <v>42</v>
      </c>
      <c r="S137" s="13">
        <f t="shared" si="10"/>
        <v>42165.037581018521</v>
      </c>
      <c r="T137" s="13">
        <f t="shared" si="11"/>
        <v>42224.898611111115</v>
      </c>
    </row>
    <row r="138" spans="1:20" ht="192" x14ac:dyDescent="0.2">
      <c r="A138" s="9">
        <v>2857</v>
      </c>
      <c r="B138" s="10" t="s">
        <v>285</v>
      </c>
      <c r="C138" s="10" t="s">
        <v>286</v>
      </c>
      <c r="D138" s="9">
        <v>38000</v>
      </c>
      <c r="E138" s="11">
        <v>7500</v>
      </c>
      <c r="F138" s="9" t="s">
        <v>251</v>
      </c>
      <c r="G138" s="9" t="s">
        <v>287</v>
      </c>
      <c r="H138" s="9" t="s">
        <v>288</v>
      </c>
      <c r="I138" s="9">
        <v>1487613600</v>
      </c>
      <c r="J138" s="9">
        <v>1482444295</v>
      </c>
      <c r="K138" s="9" t="b">
        <v>0</v>
      </c>
      <c r="L138" s="9">
        <v>15</v>
      </c>
      <c r="M138" s="9" t="b">
        <v>0</v>
      </c>
      <c r="N138" s="9" t="s">
        <v>40</v>
      </c>
      <c r="O138" s="9">
        <f t="shared" si="8"/>
        <v>20</v>
      </c>
      <c r="P138" s="12">
        <f t="shared" si="9"/>
        <v>500</v>
      </c>
      <c r="Q138" s="9" t="s">
        <v>41</v>
      </c>
      <c r="R138" s="9" t="s">
        <v>42</v>
      </c>
      <c r="S138" s="13">
        <f t="shared" si="10"/>
        <v>42726.920081018514</v>
      </c>
      <c r="T138" s="13">
        <f t="shared" si="11"/>
        <v>42786.75</v>
      </c>
    </row>
    <row r="139" spans="1:20" ht="176" x14ac:dyDescent="0.2">
      <c r="A139" s="9">
        <v>2858</v>
      </c>
      <c r="B139" s="10" t="s">
        <v>289</v>
      </c>
      <c r="C139" s="10" t="s">
        <v>290</v>
      </c>
      <c r="D139" s="9">
        <v>1000</v>
      </c>
      <c r="E139" s="11">
        <v>0</v>
      </c>
      <c r="F139" s="9" t="s">
        <v>251</v>
      </c>
      <c r="G139" s="9" t="s">
        <v>291</v>
      </c>
      <c r="H139" s="9" t="s">
        <v>259</v>
      </c>
      <c r="I139" s="9">
        <v>1417778880</v>
      </c>
      <c r="J139" s="9">
        <v>1415711095</v>
      </c>
      <c r="K139" s="9" t="b">
        <v>0</v>
      </c>
      <c r="L139" s="9">
        <v>0</v>
      </c>
      <c r="M139" s="9" t="b">
        <v>0</v>
      </c>
      <c r="N139" s="9" t="s">
        <v>40</v>
      </c>
      <c r="O139" s="9">
        <f t="shared" si="8"/>
        <v>0</v>
      </c>
      <c r="P139" s="12">
        <f t="shared" si="9"/>
        <v>0</v>
      </c>
      <c r="Q139" s="9" t="s">
        <v>41</v>
      </c>
      <c r="R139" s="9" t="s">
        <v>42</v>
      </c>
      <c r="S139" s="13">
        <f t="shared" si="10"/>
        <v>41954.545081018514</v>
      </c>
      <c r="T139" s="13">
        <f t="shared" si="11"/>
        <v>41978.477777777778</v>
      </c>
    </row>
    <row r="140" spans="1:20" ht="144" x14ac:dyDescent="0.2">
      <c r="A140" s="9">
        <v>2859</v>
      </c>
      <c r="B140" s="10" t="s">
        <v>292</v>
      </c>
      <c r="C140" s="10" t="s">
        <v>293</v>
      </c>
      <c r="D140" s="9">
        <v>2000</v>
      </c>
      <c r="E140" s="11">
        <v>35</v>
      </c>
      <c r="F140" s="9" t="s">
        <v>251</v>
      </c>
      <c r="G140" s="9" t="s">
        <v>153</v>
      </c>
      <c r="H140" s="9" t="s">
        <v>154</v>
      </c>
      <c r="I140" s="9">
        <v>1444984904</v>
      </c>
      <c r="J140" s="9">
        <v>1439800904</v>
      </c>
      <c r="K140" s="9" t="b">
        <v>0</v>
      </c>
      <c r="L140" s="9">
        <v>1</v>
      </c>
      <c r="M140" s="9" t="b">
        <v>0</v>
      </c>
      <c r="N140" s="9" t="s">
        <v>40</v>
      </c>
      <c r="O140" s="9">
        <f t="shared" si="8"/>
        <v>2</v>
      </c>
      <c r="P140" s="12">
        <f t="shared" si="9"/>
        <v>35</v>
      </c>
      <c r="Q140" s="9" t="s">
        <v>41</v>
      </c>
      <c r="R140" s="9" t="s">
        <v>42</v>
      </c>
      <c r="S140" s="13">
        <f t="shared" si="10"/>
        <v>42233.362314814818</v>
      </c>
      <c r="T140" s="13">
        <f t="shared" si="11"/>
        <v>42293.362314814818</v>
      </c>
    </row>
    <row r="141" spans="1:20" ht="208" x14ac:dyDescent="0.2">
      <c r="A141" s="9">
        <v>2860</v>
      </c>
      <c r="B141" s="10" t="s">
        <v>294</v>
      </c>
      <c r="C141" s="10" t="s">
        <v>295</v>
      </c>
      <c r="D141" s="9">
        <v>4000</v>
      </c>
      <c r="E141" s="11">
        <v>266</v>
      </c>
      <c r="F141" s="9" t="s">
        <v>251</v>
      </c>
      <c r="G141" s="9" t="s">
        <v>45</v>
      </c>
      <c r="H141" s="9" t="s">
        <v>46</v>
      </c>
      <c r="I141" s="9">
        <v>1466363576</v>
      </c>
      <c r="J141" s="9">
        <v>1461179576</v>
      </c>
      <c r="K141" s="9" t="b">
        <v>0</v>
      </c>
      <c r="L141" s="9">
        <v>9</v>
      </c>
      <c r="M141" s="9" t="b">
        <v>0</v>
      </c>
      <c r="N141" s="9" t="s">
        <v>40</v>
      </c>
      <c r="O141" s="9">
        <f t="shared" si="8"/>
        <v>7</v>
      </c>
      <c r="P141" s="12">
        <f t="shared" si="9"/>
        <v>29.56</v>
      </c>
      <c r="Q141" s="9" t="s">
        <v>41</v>
      </c>
      <c r="R141" s="9" t="s">
        <v>42</v>
      </c>
      <c r="S141" s="13">
        <f t="shared" si="10"/>
        <v>42480.800648148142</v>
      </c>
      <c r="T141" s="13">
        <f t="shared" si="11"/>
        <v>42540.800648148142</v>
      </c>
    </row>
    <row r="142" spans="1:20" ht="208" x14ac:dyDescent="0.2">
      <c r="A142" s="9">
        <v>2861</v>
      </c>
      <c r="B142" s="10" t="s">
        <v>296</v>
      </c>
      <c r="C142" s="10" t="s">
        <v>297</v>
      </c>
      <c r="D142" s="9">
        <v>250</v>
      </c>
      <c r="E142" s="11">
        <v>80</v>
      </c>
      <c r="F142" s="9" t="s">
        <v>251</v>
      </c>
      <c r="G142" s="9" t="s">
        <v>153</v>
      </c>
      <c r="H142" s="9" t="s">
        <v>154</v>
      </c>
      <c r="I142" s="9">
        <v>1443103848</v>
      </c>
      <c r="J142" s="9">
        <v>1441894248</v>
      </c>
      <c r="K142" s="9" t="b">
        <v>0</v>
      </c>
      <c r="L142" s="9">
        <v>3</v>
      </c>
      <c r="M142" s="9" t="b">
        <v>0</v>
      </c>
      <c r="N142" s="9" t="s">
        <v>40</v>
      </c>
      <c r="O142" s="9">
        <f t="shared" si="8"/>
        <v>32</v>
      </c>
      <c r="P142" s="12">
        <f t="shared" si="9"/>
        <v>26.67</v>
      </c>
      <c r="Q142" s="9" t="s">
        <v>41</v>
      </c>
      <c r="R142" s="9" t="s">
        <v>42</v>
      </c>
      <c r="S142" s="13">
        <f t="shared" si="10"/>
        <v>42257.590833333335</v>
      </c>
      <c r="T142" s="13">
        <f t="shared" si="11"/>
        <v>42271.590833333335</v>
      </c>
    </row>
    <row r="143" spans="1:20" ht="176" x14ac:dyDescent="0.2">
      <c r="A143" s="9">
        <v>2862</v>
      </c>
      <c r="B143" s="10" t="s">
        <v>298</v>
      </c>
      <c r="C143" s="10" t="s">
        <v>299</v>
      </c>
      <c r="D143" s="9">
        <v>12700</v>
      </c>
      <c r="E143" s="11">
        <v>55</v>
      </c>
      <c r="F143" s="9" t="s">
        <v>251</v>
      </c>
      <c r="G143" s="9" t="s">
        <v>45</v>
      </c>
      <c r="H143" s="9" t="s">
        <v>46</v>
      </c>
      <c r="I143" s="9">
        <v>1403636229</v>
      </c>
      <c r="J143" s="9">
        <v>1401044229</v>
      </c>
      <c r="K143" s="9" t="b">
        <v>0</v>
      </c>
      <c r="L143" s="9">
        <v>3</v>
      </c>
      <c r="M143" s="9" t="b">
        <v>0</v>
      </c>
      <c r="N143" s="9" t="s">
        <v>40</v>
      </c>
      <c r="O143" s="9">
        <f t="shared" si="8"/>
        <v>0</v>
      </c>
      <c r="P143" s="12">
        <f t="shared" si="9"/>
        <v>18.329999999999998</v>
      </c>
      <c r="Q143" s="9" t="s">
        <v>41</v>
      </c>
      <c r="R143" s="9" t="s">
        <v>42</v>
      </c>
      <c r="S143" s="13">
        <f t="shared" si="10"/>
        <v>41784.789687500001</v>
      </c>
      <c r="T143" s="13">
        <f t="shared" si="11"/>
        <v>41814.789687500001</v>
      </c>
    </row>
    <row r="144" spans="1:20" ht="208" x14ac:dyDescent="0.2">
      <c r="A144" s="9">
        <v>2863</v>
      </c>
      <c r="B144" s="10" t="s">
        <v>300</v>
      </c>
      <c r="C144" s="10" t="s">
        <v>301</v>
      </c>
      <c r="D144" s="9">
        <v>50000</v>
      </c>
      <c r="E144" s="11">
        <v>20</v>
      </c>
      <c r="F144" s="9" t="s">
        <v>251</v>
      </c>
      <c r="G144" s="9" t="s">
        <v>45</v>
      </c>
      <c r="H144" s="9" t="s">
        <v>46</v>
      </c>
      <c r="I144" s="9">
        <v>1410279123</v>
      </c>
      <c r="J144" s="9">
        <v>1405095123</v>
      </c>
      <c r="K144" s="9" t="b">
        <v>0</v>
      </c>
      <c r="L144" s="9">
        <v>1</v>
      </c>
      <c r="M144" s="9" t="b">
        <v>0</v>
      </c>
      <c r="N144" s="9" t="s">
        <v>40</v>
      </c>
      <c r="O144" s="9">
        <f t="shared" si="8"/>
        <v>0</v>
      </c>
      <c r="P144" s="12">
        <f t="shared" si="9"/>
        <v>20</v>
      </c>
      <c r="Q144" s="9" t="s">
        <v>41</v>
      </c>
      <c r="R144" s="9" t="s">
        <v>42</v>
      </c>
      <c r="S144" s="13">
        <f t="shared" si="10"/>
        <v>41831.675034722226</v>
      </c>
      <c r="T144" s="13">
        <f t="shared" si="11"/>
        <v>41891.675034722226</v>
      </c>
    </row>
    <row r="145" spans="1:20" ht="64" x14ac:dyDescent="0.2">
      <c r="A145" s="9">
        <v>2864</v>
      </c>
      <c r="B145" s="10" t="s">
        <v>302</v>
      </c>
      <c r="C145" s="10" t="s">
        <v>303</v>
      </c>
      <c r="D145" s="9">
        <v>2500</v>
      </c>
      <c r="E145" s="11">
        <v>40</v>
      </c>
      <c r="F145" s="9" t="s">
        <v>251</v>
      </c>
      <c r="G145" s="9" t="s">
        <v>38</v>
      </c>
      <c r="H145" s="9" t="s">
        <v>39</v>
      </c>
      <c r="I145" s="9">
        <v>1437139080</v>
      </c>
      <c r="J145" s="9">
        <v>1434552207</v>
      </c>
      <c r="K145" s="9" t="b">
        <v>0</v>
      </c>
      <c r="L145" s="9">
        <v>3</v>
      </c>
      <c r="M145" s="9" t="b">
        <v>0</v>
      </c>
      <c r="N145" s="9" t="s">
        <v>40</v>
      </c>
      <c r="O145" s="9">
        <f t="shared" si="8"/>
        <v>2</v>
      </c>
      <c r="P145" s="12">
        <f t="shared" si="9"/>
        <v>13.33</v>
      </c>
      <c r="Q145" s="9" t="s">
        <v>41</v>
      </c>
      <c r="R145" s="9" t="s">
        <v>42</v>
      </c>
      <c r="S145" s="13">
        <f t="shared" si="10"/>
        <v>42172.613506944443</v>
      </c>
      <c r="T145" s="13">
        <f t="shared" si="11"/>
        <v>42202.554166666669</v>
      </c>
    </row>
    <row r="146" spans="1:20" ht="176" x14ac:dyDescent="0.2">
      <c r="A146" s="9">
        <v>2865</v>
      </c>
      <c r="B146" s="10" t="s">
        <v>304</v>
      </c>
      <c r="C146" s="10" t="s">
        <v>305</v>
      </c>
      <c r="D146" s="9">
        <v>2888</v>
      </c>
      <c r="E146" s="11">
        <v>0</v>
      </c>
      <c r="F146" s="9" t="s">
        <v>251</v>
      </c>
      <c r="G146" s="9" t="s">
        <v>45</v>
      </c>
      <c r="H146" s="9" t="s">
        <v>46</v>
      </c>
      <c r="I146" s="9">
        <v>1420512259</v>
      </c>
      <c r="J146" s="9">
        <v>1415328259</v>
      </c>
      <c r="K146" s="9" t="b">
        <v>0</v>
      </c>
      <c r="L146" s="9">
        <v>0</v>
      </c>
      <c r="M146" s="9" t="b">
        <v>0</v>
      </c>
      <c r="N146" s="9" t="s">
        <v>40</v>
      </c>
      <c r="O146" s="9">
        <f t="shared" si="8"/>
        <v>0</v>
      </c>
      <c r="P146" s="12">
        <f t="shared" si="9"/>
        <v>0</v>
      </c>
      <c r="Q146" s="9" t="s">
        <v>41</v>
      </c>
      <c r="R146" s="9" t="s">
        <v>42</v>
      </c>
      <c r="S146" s="13">
        <f t="shared" si="10"/>
        <v>41950.114108796297</v>
      </c>
      <c r="T146" s="13">
        <f t="shared" si="11"/>
        <v>42010.114108796297</v>
      </c>
    </row>
    <row r="147" spans="1:20" ht="192" x14ac:dyDescent="0.2">
      <c r="A147" s="9">
        <v>2866</v>
      </c>
      <c r="B147" s="10" t="s">
        <v>306</v>
      </c>
      <c r="C147" s="10" t="s">
        <v>307</v>
      </c>
      <c r="D147" s="9">
        <v>5000</v>
      </c>
      <c r="E147" s="11">
        <v>45</v>
      </c>
      <c r="F147" s="9" t="s">
        <v>251</v>
      </c>
      <c r="G147" s="9" t="s">
        <v>45</v>
      </c>
      <c r="H147" s="9" t="s">
        <v>46</v>
      </c>
      <c r="I147" s="9">
        <v>1476482400</v>
      </c>
      <c r="J147" s="9">
        <v>1473893721</v>
      </c>
      <c r="K147" s="9" t="b">
        <v>0</v>
      </c>
      <c r="L147" s="9">
        <v>2</v>
      </c>
      <c r="M147" s="9" t="b">
        <v>0</v>
      </c>
      <c r="N147" s="9" t="s">
        <v>40</v>
      </c>
      <c r="O147" s="9">
        <f t="shared" si="8"/>
        <v>1</v>
      </c>
      <c r="P147" s="12">
        <f t="shared" si="9"/>
        <v>22.5</v>
      </c>
      <c r="Q147" s="9" t="s">
        <v>41</v>
      </c>
      <c r="R147" s="9" t="s">
        <v>42</v>
      </c>
      <c r="S147" s="13">
        <f t="shared" si="10"/>
        <v>42627.955104166671</v>
      </c>
      <c r="T147" s="13">
        <f t="shared" si="11"/>
        <v>42657.916666666672</v>
      </c>
    </row>
    <row r="148" spans="1:20" ht="224" x14ac:dyDescent="0.2">
      <c r="A148" s="9">
        <v>2867</v>
      </c>
      <c r="B148" s="10" t="s">
        <v>308</v>
      </c>
      <c r="C148" s="10" t="s">
        <v>309</v>
      </c>
      <c r="D148" s="9">
        <v>2500</v>
      </c>
      <c r="E148" s="11">
        <v>504</v>
      </c>
      <c r="F148" s="9" t="s">
        <v>251</v>
      </c>
      <c r="G148" s="9" t="s">
        <v>45</v>
      </c>
      <c r="H148" s="9" t="s">
        <v>46</v>
      </c>
      <c r="I148" s="9">
        <v>1467604800</v>
      </c>
      <c r="J148" s="9">
        <v>1465533672</v>
      </c>
      <c r="K148" s="9" t="b">
        <v>0</v>
      </c>
      <c r="L148" s="9">
        <v>10</v>
      </c>
      <c r="M148" s="9" t="b">
        <v>0</v>
      </c>
      <c r="N148" s="9" t="s">
        <v>40</v>
      </c>
      <c r="O148" s="9">
        <f t="shared" si="8"/>
        <v>20</v>
      </c>
      <c r="P148" s="12">
        <f t="shared" si="9"/>
        <v>50.4</v>
      </c>
      <c r="Q148" s="9" t="s">
        <v>41</v>
      </c>
      <c r="R148" s="9" t="s">
        <v>42</v>
      </c>
      <c r="S148" s="13">
        <f t="shared" si="10"/>
        <v>42531.195277777777</v>
      </c>
      <c r="T148" s="13">
        <f t="shared" si="11"/>
        <v>42555.166666666672</v>
      </c>
    </row>
    <row r="149" spans="1:20" ht="224" x14ac:dyDescent="0.2">
      <c r="A149" s="9">
        <v>2868</v>
      </c>
      <c r="B149" s="10" t="s">
        <v>310</v>
      </c>
      <c r="C149" s="10" t="s">
        <v>311</v>
      </c>
      <c r="D149" s="9">
        <v>15000</v>
      </c>
      <c r="E149" s="11">
        <v>6301.76</v>
      </c>
      <c r="F149" s="9" t="s">
        <v>251</v>
      </c>
      <c r="G149" s="9" t="s">
        <v>45</v>
      </c>
      <c r="H149" s="9" t="s">
        <v>46</v>
      </c>
      <c r="I149" s="9">
        <v>1475697054</v>
      </c>
      <c r="J149" s="9">
        <v>1473105054</v>
      </c>
      <c r="K149" s="9" t="b">
        <v>0</v>
      </c>
      <c r="L149" s="9">
        <v>60</v>
      </c>
      <c r="M149" s="9" t="b">
        <v>0</v>
      </c>
      <c r="N149" s="9" t="s">
        <v>40</v>
      </c>
      <c r="O149" s="9">
        <f t="shared" si="8"/>
        <v>42</v>
      </c>
      <c r="P149" s="12">
        <f t="shared" si="9"/>
        <v>105.03</v>
      </c>
      <c r="Q149" s="9" t="s">
        <v>41</v>
      </c>
      <c r="R149" s="9" t="s">
        <v>42</v>
      </c>
      <c r="S149" s="13">
        <f t="shared" si="10"/>
        <v>42618.827013888891</v>
      </c>
      <c r="T149" s="13">
        <f t="shared" si="11"/>
        <v>42648.827013888891</v>
      </c>
    </row>
    <row r="150" spans="1:20" ht="224" x14ac:dyDescent="0.2">
      <c r="A150" s="9">
        <v>2869</v>
      </c>
      <c r="B150" s="10" t="s">
        <v>312</v>
      </c>
      <c r="C150" s="10" t="s">
        <v>313</v>
      </c>
      <c r="D150" s="9">
        <v>20000</v>
      </c>
      <c r="E150" s="11">
        <v>177</v>
      </c>
      <c r="F150" s="9" t="s">
        <v>251</v>
      </c>
      <c r="G150" s="9" t="s">
        <v>45</v>
      </c>
      <c r="H150" s="9" t="s">
        <v>46</v>
      </c>
      <c r="I150" s="9">
        <v>1468937681</v>
      </c>
      <c r="J150" s="9">
        <v>1466345681</v>
      </c>
      <c r="K150" s="9" t="b">
        <v>0</v>
      </c>
      <c r="L150" s="9">
        <v>5</v>
      </c>
      <c r="M150" s="9" t="b">
        <v>0</v>
      </c>
      <c r="N150" s="9" t="s">
        <v>40</v>
      </c>
      <c r="O150" s="9">
        <f t="shared" si="8"/>
        <v>1</v>
      </c>
      <c r="P150" s="12">
        <f t="shared" si="9"/>
        <v>35.4</v>
      </c>
      <c r="Q150" s="9" t="s">
        <v>41</v>
      </c>
      <c r="R150" s="9" t="s">
        <v>42</v>
      </c>
      <c r="S150" s="13">
        <f t="shared" si="10"/>
        <v>42540.593530092592</v>
      </c>
      <c r="T150" s="13">
        <f t="shared" si="11"/>
        <v>42570.593530092592</v>
      </c>
    </row>
    <row r="151" spans="1:20" ht="192" x14ac:dyDescent="0.2">
      <c r="A151" s="9">
        <v>2870</v>
      </c>
      <c r="B151" s="10" t="s">
        <v>314</v>
      </c>
      <c r="C151" s="10" t="s">
        <v>315</v>
      </c>
      <c r="D151" s="9">
        <v>5000</v>
      </c>
      <c r="E151" s="11">
        <v>750</v>
      </c>
      <c r="F151" s="9" t="s">
        <v>251</v>
      </c>
      <c r="G151" s="9" t="s">
        <v>45</v>
      </c>
      <c r="H151" s="9" t="s">
        <v>46</v>
      </c>
      <c r="I151" s="9">
        <v>1400301165</v>
      </c>
      <c r="J151" s="9">
        <v>1397709165</v>
      </c>
      <c r="K151" s="9" t="b">
        <v>0</v>
      </c>
      <c r="L151" s="9">
        <v>9</v>
      </c>
      <c r="M151" s="9" t="b">
        <v>0</v>
      </c>
      <c r="N151" s="9" t="s">
        <v>40</v>
      </c>
      <c r="O151" s="9">
        <f t="shared" si="8"/>
        <v>15</v>
      </c>
      <c r="P151" s="12">
        <f t="shared" si="9"/>
        <v>83.33</v>
      </c>
      <c r="Q151" s="9" t="s">
        <v>41</v>
      </c>
      <c r="R151" s="9" t="s">
        <v>42</v>
      </c>
      <c r="S151" s="13">
        <f t="shared" si="10"/>
        <v>41746.189409722225</v>
      </c>
      <c r="T151" s="13">
        <f t="shared" si="11"/>
        <v>41776.189409722225</v>
      </c>
    </row>
    <row r="152" spans="1:20" ht="160" x14ac:dyDescent="0.2">
      <c r="A152" s="9">
        <v>2871</v>
      </c>
      <c r="B152" s="10" t="s">
        <v>316</v>
      </c>
      <c r="C152" s="10" t="s">
        <v>317</v>
      </c>
      <c r="D152" s="9">
        <v>10000</v>
      </c>
      <c r="E152" s="11">
        <v>467</v>
      </c>
      <c r="F152" s="9" t="s">
        <v>251</v>
      </c>
      <c r="G152" s="9" t="s">
        <v>45</v>
      </c>
      <c r="H152" s="9" t="s">
        <v>46</v>
      </c>
      <c r="I152" s="9">
        <v>1419183813</v>
      </c>
      <c r="J152" s="9">
        <v>1417455813</v>
      </c>
      <c r="K152" s="9" t="b">
        <v>0</v>
      </c>
      <c r="L152" s="9">
        <v>13</v>
      </c>
      <c r="M152" s="9" t="b">
        <v>0</v>
      </c>
      <c r="N152" s="9" t="s">
        <v>40</v>
      </c>
      <c r="O152" s="9">
        <f t="shared" si="8"/>
        <v>5</v>
      </c>
      <c r="P152" s="12">
        <f t="shared" si="9"/>
        <v>35.92</v>
      </c>
      <c r="Q152" s="9" t="s">
        <v>41</v>
      </c>
      <c r="R152" s="9" t="s">
        <v>42</v>
      </c>
      <c r="S152" s="13">
        <f t="shared" si="10"/>
        <v>41974.738576388889</v>
      </c>
      <c r="T152" s="13">
        <f t="shared" si="11"/>
        <v>41994.738576388889</v>
      </c>
    </row>
    <row r="153" spans="1:20" ht="176" x14ac:dyDescent="0.2">
      <c r="A153" s="9">
        <v>2872</v>
      </c>
      <c r="B153" s="10" t="s">
        <v>318</v>
      </c>
      <c r="C153" s="10" t="s">
        <v>319</v>
      </c>
      <c r="D153" s="9">
        <v>3000</v>
      </c>
      <c r="E153" s="11">
        <v>0</v>
      </c>
      <c r="F153" s="9" t="s">
        <v>251</v>
      </c>
      <c r="G153" s="9" t="s">
        <v>45</v>
      </c>
      <c r="H153" s="9" t="s">
        <v>46</v>
      </c>
      <c r="I153" s="9">
        <v>1434768438</v>
      </c>
      <c r="J153" s="9">
        <v>1429584438</v>
      </c>
      <c r="K153" s="9" t="b">
        <v>0</v>
      </c>
      <c r="L153" s="9">
        <v>0</v>
      </c>
      <c r="M153" s="9" t="b">
        <v>0</v>
      </c>
      <c r="N153" s="9" t="s">
        <v>40</v>
      </c>
      <c r="O153" s="9">
        <f t="shared" si="8"/>
        <v>0</v>
      </c>
      <c r="P153" s="12">
        <f t="shared" si="9"/>
        <v>0</v>
      </c>
      <c r="Q153" s="9" t="s">
        <v>41</v>
      </c>
      <c r="R153" s="9" t="s">
        <v>42</v>
      </c>
      <c r="S153" s="13">
        <f t="shared" si="10"/>
        <v>42115.11618055556</v>
      </c>
      <c r="T153" s="13">
        <f t="shared" si="11"/>
        <v>42175.11618055556</v>
      </c>
    </row>
    <row r="154" spans="1:20" ht="224" x14ac:dyDescent="0.2">
      <c r="A154" s="9">
        <v>2873</v>
      </c>
      <c r="B154" s="10" t="s">
        <v>320</v>
      </c>
      <c r="C154" s="10" t="s">
        <v>321</v>
      </c>
      <c r="D154" s="9">
        <v>2500</v>
      </c>
      <c r="E154" s="11">
        <v>953</v>
      </c>
      <c r="F154" s="9" t="s">
        <v>251</v>
      </c>
      <c r="G154" s="9" t="s">
        <v>45</v>
      </c>
      <c r="H154" s="9" t="s">
        <v>46</v>
      </c>
      <c r="I154" s="9">
        <v>1422473831</v>
      </c>
      <c r="J154" s="9">
        <v>1419881831</v>
      </c>
      <c r="K154" s="9" t="b">
        <v>0</v>
      </c>
      <c r="L154" s="9">
        <v>8</v>
      </c>
      <c r="M154" s="9" t="b">
        <v>0</v>
      </c>
      <c r="N154" s="9" t="s">
        <v>40</v>
      </c>
      <c r="O154" s="9">
        <f t="shared" si="8"/>
        <v>38</v>
      </c>
      <c r="P154" s="12">
        <f t="shared" si="9"/>
        <v>119.13</v>
      </c>
      <c r="Q154" s="9" t="s">
        <v>41</v>
      </c>
      <c r="R154" s="9" t="s">
        <v>42</v>
      </c>
      <c r="S154" s="13">
        <f t="shared" si="10"/>
        <v>42002.817488425921</v>
      </c>
      <c r="T154" s="13">
        <f t="shared" si="11"/>
        <v>42032.817488425921</v>
      </c>
    </row>
    <row r="155" spans="1:20" ht="192" x14ac:dyDescent="0.2">
      <c r="A155" s="9">
        <v>2874</v>
      </c>
      <c r="B155" s="10" t="s">
        <v>322</v>
      </c>
      <c r="C155" s="10" t="s">
        <v>323</v>
      </c>
      <c r="D155" s="9">
        <v>5000</v>
      </c>
      <c r="E155" s="11">
        <v>271</v>
      </c>
      <c r="F155" s="9" t="s">
        <v>251</v>
      </c>
      <c r="G155" s="9" t="s">
        <v>45</v>
      </c>
      <c r="H155" s="9" t="s">
        <v>46</v>
      </c>
      <c r="I155" s="9">
        <v>1484684186</v>
      </c>
      <c r="J155" s="9">
        <v>1482092186</v>
      </c>
      <c r="K155" s="9" t="b">
        <v>0</v>
      </c>
      <c r="L155" s="9">
        <v>3</v>
      </c>
      <c r="M155" s="9" t="b">
        <v>0</v>
      </c>
      <c r="N155" s="9" t="s">
        <v>40</v>
      </c>
      <c r="O155" s="9">
        <f t="shared" si="8"/>
        <v>5</v>
      </c>
      <c r="P155" s="12">
        <f t="shared" si="9"/>
        <v>90.33</v>
      </c>
      <c r="Q155" s="9" t="s">
        <v>41</v>
      </c>
      <c r="R155" s="9" t="s">
        <v>42</v>
      </c>
      <c r="S155" s="13">
        <f t="shared" si="10"/>
        <v>42722.84474537037</v>
      </c>
      <c r="T155" s="13">
        <f t="shared" si="11"/>
        <v>42752.84474537037</v>
      </c>
    </row>
    <row r="156" spans="1:20" ht="192" x14ac:dyDescent="0.2">
      <c r="A156" s="9">
        <v>2875</v>
      </c>
      <c r="B156" s="10" t="s">
        <v>324</v>
      </c>
      <c r="C156" s="10" t="s">
        <v>325</v>
      </c>
      <c r="D156" s="9">
        <v>20000</v>
      </c>
      <c r="E156" s="11">
        <v>7</v>
      </c>
      <c r="F156" s="9" t="s">
        <v>251</v>
      </c>
      <c r="G156" s="9" t="s">
        <v>45</v>
      </c>
      <c r="H156" s="9" t="s">
        <v>46</v>
      </c>
      <c r="I156" s="9">
        <v>1462417493</v>
      </c>
      <c r="J156" s="9">
        <v>1459825493</v>
      </c>
      <c r="K156" s="9" t="b">
        <v>0</v>
      </c>
      <c r="L156" s="9">
        <v>3</v>
      </c>
      <c r="M156" s="9" t="b">
        <v>0</v>
      </c>
      <c r="N156" s="9" t="s">
        <v>40</v>
      </c>
      <c r="O156" s="9">
        <f t="shared" si="8"/>
        <v>0</v>
      </c>
      <c r="P156" s="12">
        <f t="shared" si="9"/>
        <v>2.33</v>
      </c>
      <c r="Q156" s="9" t="s">
        <v>41</v>
      </c>
      <c r="R156" s="9" t="s">
        <v>42</v>
      </c>
      <c r="S156" s="13">
        <f t="shared" si="10"/>
        <v>42465.128391203703</v>
      </c>
      <c r="T156" s="13">
        <f t="shared" si="11"/>
        <v>42495.128391203703</v>
      </c>
    </row>
    <row r="157" spans="1:20" ht="176" x14ac:dyDescent="0.2">
      <c r="A157" s="9">
        <v>2876</v>
      </c>
      <c r="B157" s="10" t="s">
        <v>326</v>
      </c>
      <c r="C157" s="10" t="s">
        <v>327</v>
      </c>
      <c r="D157" s="9">
        <v>150000</v>
      </c>
      <c r="E157" s="11">
        <v>0</v>
      </c>
      <c r="F157" s="9" t="s">
        <v>251</v>
      </c>
      <c r="G157" s="9" t="s">
        <v>45</v>
      </c>
      <c r="H157" s="9" t="s">
        <v>46</v>
      </c>
      <c r="I157" s="9">
        <v>1437069079</v>
      </c>
      <c r="J157" s="9">
        <v>1434477079</v>
      </c>
      <c r="K157" s="9" t="b">
        <v>0</v>
      </c>
      <c r="L157" s="9">
        <v>0</v>
      </c>
      <c r="M157" s="9" t="b">
        <v>0</v>
      </c>
      <c r="N157" s="9" t="s">
        <v>40</v>
      </c>
      <c r="O157" s="9">
        <f t="shared" si="8"/>
        <v>0</v>
      </c>
      <c r="P157" s="12">
        <f t="shared" si="9"/>
        <v>0</v>
      </c>
      <c r="Q157" s="9" t="s">
        <v>41</v>
      </c>
      <c r="R157" s="9" t="s">
        <v>42</v>
      </c>
      <c r="S157" s="13">
        <f t="shared" si="10"/>
        <v>42171.743969907402</v>
      </c>
      <c r="T157" s="13">
        <f t="shared" si="11"/>
        <v>42201.743969907402</v>
      </c>
    </row>
    <row r="158" spans="1:20" ht="192" x14ac:dyDescent="0.2">
      <c r="A158" s="9">
        <v>2877</v>
      </c>
      <c r="B158" s="10" t="s">
        <v>328</v>
      </c>
      <c r="C158" s="10" t="s">
        <v>329</v>
      </c>
      <c r="D158" s="9">
        <v>6000</v>
      </c>
      <c r="E158" s="11">
        <v>650</v>
      </c>
      <c r="F158" s="9" t="s">
        <v>251</v>
      </c>
      <c r="G158" s="9" t="s">
        <v>45</v>
      </c>
      <c r="H158" s="9" t="s">
        <v>46</v>
      </c>
      <c r="I158" s="9">
        <v>1480525200</v>
      </c>
      <c r="J158" s="9">
        <v>1477781724</v>
      </c>
      <c r="K158" s="9" t="b">
        <v>0</v>
      </c>
      <c r="L158" s="9">
        <v>6</v>
      </c>
      <c r="M158" s="9" t="b">
        <v>0</v>
      </c>
      <c r="N158" s="9" t="s">
        <v>40</v>
      </c>
      <c r="O158" s="9">
        <f t="shared" si="8"/>
        <v>11</v>
      </c>
      <c r="P158" s="12">
        <f t="shared" si="9"/>
        <v>108.33</v>
      </c>
      <c r="Q158" s="9" t="s">
        <v>41</v>
      </c>
      <c r="R158" s="9" t="s">
        <v>42</v>
      </c>
      <c r="S158" s="13">
        <f t="shared" si="10"/>
        <v>42672.955138888887</v>
      </c>
      <c r="T158" s="13">
        <f t="shared" si="11"/>
        <v>42704.708333333328</v>
      </c>
    </row>
    <row r="159" spans="1:20" ht="192" x14ac:dyDescent="0.2">
      <c r="A159" s="9">
        <v>2878</v>
      </c>
      <c r="B159" s="10" t="s">
        <v>330</v>
      </c>
      <c r="C159" s="10" t="s">
        <v>331</v>
      </c>
      <c r="D159" s="9">
        <v>3000</v>
      </c>
      <c r="E159" s="11">
        <v>63</v>
      </c>
      <c r="F159" s="9" t="s">
        <v>251</v>
      </c>
      <c r="G159" s="9" t="s">
        <v>38</v>
      </c>
      <c r="H159" s="9" t="s">
        <v>39</v>
      </c>
      <c r="I159" s="9">
        <v>1435934795</v>
      </c>
      <c r="J159" s="9">
        <v>1430750795</v>
      </c>
      <c r="K159" s="9" t="b">
        <v>0</v>
      </c>
      <c r="L159" s="9">
        <v>4</v>
      </c>
      <c r="M159" s="9" t="b">
        <v>0</v>
      </c>
      <c r="N159" s="9" t="s">
        <v>40</v>
      </c>
      <c r="O159" s="9">
        <f t="shared" si="8"/>
        <v>2</v>
      </c>
      <c r="P159" s="12">
        <f t="shared" si="9"/>
        <v>15.75</v>
      </c>
      <c r="Q159" s="9" t="s">
        <v>41</v>
      </c>
      <c r="R159" s="9" t="s">
        <v>42</v>
      </c>
      <c r="S159" s="13">
        <f t="shared" si="10"/>
        <v>42128.615682870368</v>
      </c>
      <c r="T159" s="13">
        <f t="shared" si="11"/>
        <v>42188.615682870368</v>
      </c>
    </row>
    <row r="160" spans="1:20" ht="176" x14ac:dyDescent="0.2">
      <c r="A160" s="9">
        <v>2879</v>
      </c>
      <c r="B160" s="10" t="s">
        <v>332</v>
      </c>
      <c r="C160" s="10" t="s">
        <v>333</v>
      </c>
      <c r="D160" s="9">
        <v>11200</v>
      </c>
      <c r="E160" s="11">
        <v>29</v>
      </c>
      <c r="F160" s="9" t="s">
        <v>251</v>
      </c>
      <c r="G160" s="9" t="s">
        <v>45</v>
      </c>
      <c r="H160" s="9" t="s">
        <v>46</v>
      </c>
      <c r="I160" s="9">
        <v>1453310661</v>
      </c>
      <c r="J160" s="9">
        <v>1450718661</v>
      </c>
      <c r="K160" s="9" t="b">
        <v>0</v>
      </c>
      <c r="L160" s="9">
        <v>1</v>
      </c>
      <c r="M160" s="9" t="b">
        <v>0</v>
      </c>
      <c r="N160" s="9" t="s">
        <v>40</v>
      </c>
      <c r="O160" s="9">
        <f t="shared" si="8"/>
        <v>0</v>
      </c>
      <c r="P160" s="12">
        <f t="shared" si="9"/>
        <v>29</v>
      </c>
      <c r="Q160" s="9" t="s">
        <v>41</v>
      </c>
      <c r="R160" s="9" t="s">
        <v>42</v>
      </c>
      <c r="S160" s="13">
        <f t="shared" si="10"/>
        <v>42359.725243055553</v>
      </c>
      <c r="T160" s="13">
        <f t="shared" si="11"/>
        <v>42389.725243055553</v>
      </c>
    </row>
    <row r="161" spans="1:20" ht="208" x14ac:dyDescent="0.2">
      <c r="A161" s="9">
        <v>2880</v>
      </c>
      <c r="B161" s="10" t="s">
        <v>334</v>
      </c>
      <c r="C161" s="10" t="s">
        <v>335</v>
      </c>
      <c r="D161" s="9">
        <v>12000</v>
      </c>
      <c r="E161" s="11">
        <v>2800</v>
      </c>
      <c r="F161" s="9" t="s">
        <v>251</v>
      </c>
      <c r="G161" s="9" t="s">
        <v>45</v>
      </c>
      <c r="H161" s="9" t="s">
        <v>46</v>
      </c>
      <c r="I161" s="9">
        <v>1440090300</v>
      </c>
      <c r="J161" s="9">
        <v>1436305452</v>
      </c>
      <c r="K161" s="9" t="b">
        <v>0</v>
      </c>
      <c r="L161" s="9">
        <v>29</v>
      </c>
      <c r="M161" s="9" t="b">
        <v>0</v>
      </c>
      <c r="N161" s="9" t="s">
        <v>40</v>
      </c>
      <c r="O161" s="9">
        <f t="shared" si="8"/>
        <v>23</v>
      </c>
      <c r="P161" s="12">
        <f t="shared" si="9"/>
        <v>96.55</v>
      </c>
      <c r="Q161" s="9" t="s">
        <v>41</v>
      </c>
      <c r="R161" s="9" t="s">
        <v>42</v>
      </c>
      <c r="S161" s="13">
        <f t="shared" si="10"/>
        <v>42192.905694444446</v>
      </c>
      <c r="T161" s="13">
        <f t="shared" si="11"/>
        <v>42236.711805555555</v>
      </c>
    </row>
    <row r="162" spans="1:20" ht="192" x14ac:dyDescent="0.2">
      <c r="A162" s="9">
        <v>2881</v>
      </c>
      <c r="B162" s="10" t="s">
        <v>336</v>
      </c>
      <c r="C162" s="10" t="s">
        <v>337</v>
      </c>
      <c r="D162" s="9">
        <v>5500</v>
      </c>
      <c r="E162" s="11">
        <v>0</v>
      </c>
      <c r="F162" s="9" t="s">
        <v>251</v>
      </c>
      <c r="G162" s="9" t="s">
        <v>45</v>
      </c>
      <c r="H162" s="9" t="s">
        <v>46</v>
      </c>
      <c r="I162" s="9">
        <v>1417620036</v>
      </c>
      <c r="J162" s="9">
        <v>1412432436</v>
      </c>
      <c r="K162" s="9" t="b">
        <v>0</v>
      </c>
      <c r="L162" s="9">
        <v>0</v>
      </c>
      <c r="M162" s="9" t="b">
        <v>0</v>
      </c>
      <c r="N162" s="9" t="s">
        <v>40</v>
      </c>
      <c r="O162" s="9">
        <f t="shared" si="8"/>
        <v>0</v>
      </c>
      <c r="P162" s="12">
        <f t="shared" si="9"/>
        <v>0</v>
      </c>
      <c r="Q162" s="9" t="s">
        <v>41</v>
      </c>
      <c r="R162" s="9" t="s">
        <v>42</v>
      </c>
      <c r="S162" s="13">
        <f t="shared" si="10"/>
        <v>41916.597638888888</v>
      </c>
      <c r="T162" s="13">
        <f t="shared" si="11"/>
        <v>41976.639305555553</v>
      </c>
    </row>
    <row r="163" spans="1:20" ht="208" x14ac:dyDescent="0.2">
      <c r="A163" s="9">
        <v>2882</v>
      </c>
      <c r="B163" s="10" t="s">
        <v>338</v>
      </c>
      <c r="C163" s="10" t="s">
        <v>339</v>
      </c>
      <c r="D163" s="9">
        <v>750</v>
      </c>
      <c r="E163" s="11">
        <v>252</v>
      </c>
      <c r="F163" s="9" t="s">
        <v>251</v>
      </c>
      <c r="G163" s="9" t="s">
        <v>45</v>
      </c>
      <c r="H163" s="9" t="s">
        <v>46</v>
      </c>
      <c r="I163" s="9">
        <v>1462112318</v>
      </c>
      <c r="J163" s="9">
        <v>1459520318</v>
      </c>
      <c r="K163" s="9" t="b">
        <v>0</v>
      </c>
      <c r="L163" s="9">
        <v>4</v>
      </c>
      <c r="M163" s="9" t="b">
        <v>0</v>
      </c>
      <c r="N163" s="9" t="s">
        <v>40</v>
      </c>
      <c r="O163" s="9">
        <f t="shared" si="8"/>
        <v>34</v>
      </c>
      <c r="P163" s="12">
        <f t="shared" si="9"/>
        <v>63</v>
      </c>
      <c r="Q163" s="9" t="s">
        <v>41</v>
      </c>
      <c r="R163" s="9" t="s">
        <v>42</v>
      </c>
      <c r="S163" s="13">
        <f t="shared" si="10"/>
        <v>42461.596273148149</v>
      </c>
      <c r="T163" s="13">
        <f t="shared" si="11"/>
        <v>42491.596273148149</v>
      </c>
    </row>
    <row r="164" spans="1:20" ht="224" x14ac:dyDescent="0.2">
      <c r="A164" s="9">
        <v>2883</v>
      </c>
      <c r="B164" s="10" t="s">
        <v>340</v>
      </c>
      <c r="C164" s="10" t="s">
        <v>341</v>
      </c>
      <c r="D164" s="9">
        <v>10000</v>
      </c>
      <c r="E164" s="11">
        <v>1908</v>
      </c>
      <c r="F164" s="9" t="s">
        <v>251</v>
      </c>
      <c r="G164" s="9" t="s">
        <v>45</v>
      </c>
      <c r="H164" s="9" t="s">
        <v>46</v>
      </c>
      <c r="I164" s="9">
        <v>1454734740</v>
      </c>
      <c r="J164" s="9">
        <v>1451684437</v>
      </c>
      <c r="K164" s="9" t="b">
        <v>0</v>
      </c>
      <c r="L164" s="9">
        <v>5</v>
      </c>
      <c r="M164" s="9" t="b">
        <v>0</v>
      </c>
      <c r="N164" s="9" t="s">
        <v>40</v>
      </c>
      <c r="O164" s="9">
        <f t="shared" si="8"/>
        <v>19</v>
      </c>
      <c r="P164" s="12">
        <f t="shared" si="9"/>
        <v>381.6</v>
      </c>
      <c r="Q164" s="9" t="s">
        <v>41</v>
      </c>
      <c r="R164" s="9" t="s">
        <v>42</v>
      </c>
      <c r="S164" s="13">
        <f t="shared" si="10"/>
        <v>42370.90320601852</v>
      </c>
      <c r="T164" s="13">
        <f t="shared" si="11"/>
        <v>42406.207638888889</v>
      </c>
    </row>
    <row r="165" spans="1:20" ht="144" x14ac:dyDescent="0.2">
      <c r="A165" s="9">
        <v>2884</v>
      </c>
      <c r="B165" s="10" t="s">
        <v>342</v>
      </c>
      <c r="C165" s="10" t="s">
        <v>343</v>
      </c>
      <c r="D165" s="9">
        <v>45000</v>
      </c>
      <c r="E165" s="11">
        <v>185</v>
      </c>
      <c r="F165" s="9" t="s">
        <v>251</v>
      </c>
      <c r="G165" s="9" t="s">
        <v>45</v>
      </c>
      <c r="H165" s="9" t="s">
        <v>46</v>
      </c>
      <c r="I165" s="9">
        <v>1417800435</v>
      </c>
      <c r="J165" s="9">
        <v>1415208435</v>
      </c>
      <c r="K165" s="9" t="b">
        <v>0</v>
      </c>
      <c r="L165" s="9">
        <v>4</v>
      </c>
      <c r="M165" s="9" t="b">
        <v>0</v>
      </c>
      <c r="N165" s="9" t="s">
        <v>40</v>
      </c>
      <c r="O165" s="9">
        <f t="shared" si="8"/>
        <v>0</v>
      </c>
      <c r="P165" s="12">
        <f t="shared" si="9"/>
        <v>46.25</v>
      </c>
      <c r="Q165" s="9" t="s">
        <v>41</v>
      </c>
      <c r="R165" s="9" t="s">
        <v>42</v>
      </c>
      <c r="S165" s="13">
        <f t="shared" si="10"/>
        <v>41948.727256944447</v>
      </c>
      <c r="T165" s="13">
        <f t="shared" si="11"/>
        <v>41978.727256944447</v>
      </c>
    </row>
    <row r="166" spans="1:20" ht="128" x14ac:dyDescent="0.2">
      <c r="A166" s="9">
        <v>2885</v>
      </c>
      <c r="B166" s="10" t="s">
        <v>344</v>
      </c>
      <c r="C166" s="10" t="s">
        <v>345</v>
      </c>
      <c r="D166" s="9">
        <v>400</v>
      </c>
      <c r="E166" s="11">
        <v>130</v>
      </c>
      <c r="F166" s="9" t="s">
        <v>251</v>
      </c>
      <c r="G166" s="9" t="s">
        <v>45</v>
      </c>
      <c r="H166" s="9" t="s">
        <v>46</v>
      </c>
      <c r="I166" s="9">
        <v>1426294201</v>
      </c>
      <c r="J166" s="9">
        <v>1423705801</v>
      </c>
      <c r="K166" s="9" t="b">
        <v>0</v>
      </c>
      <c r="L166" s="9">
        <v>5</v>
      </c>
      <c r="M166" s="9" t="b">
        <v>0</v>
      </c>
      <c r="N166" s="9" t="s">
        <v>40</v>
      </c>
      <c r="O166" s="9">
        <f t="shared" si="8"/>
        <v>33</v>
      </c>
      <c r="P166" s="12">
        <f t="shared" si="9"/>
        <v>26</v>
      </c>
      <c r="Q166" s="9" t="s">
        <v>41</v>
      </c>
      <c r="R166" s="9" t="s">
        <v>42</v>
      </c>
      <c r="S166" s="13">
        <f t="shared" si="10"/>
        <v>42047.07640046296</v>
      </c>
      <c r="T166" s="13">
        <f t="shared" si="11"/>
        <v>42077.034733796296</v>
      </c>
    </row>
    <row r="167" spans="1:20" ht="192" x14ac:dyDescent="0.2">
      <c r="A167" s="9">
        <v>2886</v>
      </c>
      <c r="B167" s="10" t="s">
        <v>346</v>
      </c>
      <c r="C167" s="10" t="s">
        <v>347</v>
      </c>
      <c r="D167" s="9">
        <v>200</v>
      </c>
      <c r="E167" s="11">
        <v>10</v>
      </c>
      <c r="F167" s="9" t="s">
        <v>251</v>
      </c>
      <c r="G167" s="9" t="s">
        <v>45</v>
      </c>
      <c r="H167" s="9" t="s">
        <v>46</v>
      </c>
      <c r="I167" s="9">
        <v>1442635140</v>
      </c>
      <c r="J167" s="9">
        <v>1442243484</v>
      </c>
      <c r="K167" s="9" t="b">
        <v>0</v>
      </c>
      <c r="L167" s="9">
        <v>1</v>
      </c>
      <c r="M167" s="9" t="b">
        <v>0</v>
      </c>
      <c r="N167" s="9" t="s">
        <v>40</v>
      </c>
      <c r="O167" s="9">
        <f t="shared" si="8"/>
        <v>5</v>
      </c>
      <c r="P167" s="12">
        <f t="shared" si="9"/>
        <v>10</v>
      </c>
      <c r="Q167" s="9" t="s">
        <v>41</v>
      </c>
      <c r="R167" s="9" t="s">
        <v>42</v>
      </c>
      <c r="S167" s="13">
        <f t="shared" si="10"/>
        <v>42261.632916666669</v>
      </c>
      <c r="T167" s="13">
        <f t="shared" si="11"/>
        <v>42266.165972222225</v>
      </c>
    </row>
    <row r="168" spans="1:20" ht="224" x14ac:dyDescent="0.2">
      <c r="A168" s="9">
        <v>2887</v>
      </c>
      <c r="B168" s="10" t="s">
        <v>348</v>
      </c>
      <c r="C168" s="10" t="s">
        <v>349</v>
      </c>
      <c r="D168" s="9">
        <v>3000</v>
      </c>
      <c r="E168" s="11">
        <v>5</v>
      </c>
      <c r="F168" s="9" t="s">
        <v>251</v>
      </c>
      <c r="G168" s="9" t="s">
        <v>45</v>
      </c>
      <c r="H168" s="9" t="s">
        <v>46</v>
      </c>
      <c r="I168" s="9">
        <v>1420971324</v>
      </c>
      <c r="J168" s="9">
        <v>1418379324</v>
      </c>
      <c r="K168" s="9" t="b">
        <v>0</v>
      </c>
      <c r="L168" s="9">
        <v>1</v>
      </c>
      <c r="M168" s="9" t="b">
        <v>0</v>
      </c>
      <c r="N168" s="9" t="s">
        <v>40</v>
      </c>
      <c r="O168" s="9">
        <f t="shared" si="8"/>
        <v>0</v>
      </c>
      <c r="P168" s="12">
        <f t="shared" si="9"/>
        <v>5</v>
      </c>
      <c r="Q168" s="9" t="s">
        <v>41</v>
      </c>
      <c r="R168" s="9" t="s">
        <v>42</v>
      </c>
      <c r="S168" s="13">
        <f t="shared" si="10"/>
        <v>41985.427361111113</v>
      </c>
      <c r="T168" s="13">
        <f t="shared" si="11"/>
        <v>42015.427361111113</v>
      </c>
    </row>
    <row r="169" spans="1:20" ht="208" x14ac:dyDescent="0.2">
      <c r="A169" s="9">
        <v>2888</v>
      </c>
      <c r="B169" s="10" t="s">
        <v>350</v>
      </c>
      <c r="C169" s="10" t="s">
        <v>351</v>
      </c>
      <c r="D169" s="9">
        <v>30000</v>
      </c>
      <c r="E169" s="11">
        <v>0</v>
      </c>
      <c r="F169" s="9" t="s">
        <v>251</v>
      </c>
      <c r="G169" s="9" t="s">
        <v>45</v>
      </c>
      <c r="H169" s="9" t="s">
        <v>46</v>
      </c>
      <c r="I169" s="9">
        <v>1413608340</v>
      </c>
      <c r="J169" s="9">
        <v>1412945440</v>
      </c>
      <c r="K169" s="9" t="b">
        <v>0</v>
      </c>
      <c r="L169" s="9">
        <v>0</v>
      </c>
      <c r="M169" s="9" t="b">
        <v>0</v>
      </c>
      <c r="N169" s="9" t="s">
        <v>40</v>
      </c>
      <c r="O169" s="9">
        <f t="shared" si="8"/>
        <v>0</v>
      </c>
      <c r="P169" s="12">
        <f t="shared" si="9"/>
        <v>0</v>
      </c>
      <c r="Q169" s="9" t="s">
        <v>41</v>
      </c>
      <c r="R169" s="9" t="s">
        <v>42</v>
      </c>
      <c r="S169" s="13">
        <f t="shared" si="10"/>
        <v>41922.535185185188</v>
      </c>
      <c r="T169" s="13">
        <f t="shared" si="11"/>
        <v>41930.207638888889</v>
      </c>
    </row>
    <row r="170" spans="1:20" ht="208" x14ac:dyDescent="0.2">
      <c r="A170" s="9">
        <v>2889</v>
      </c>
      <c r="B170" s="10" t="s">
        <v>352</v>
      </c>
      <c r="C170" s="10" t="s">
        <v>353</v>
      </c>
      <c r="D170" s="9">
        <v>3000</v>
      </c>
      <c r="E170" s="11">
        <v>1142</v>
      </c>
      <c r="F170" s="9" t="s">
        <v>251</v>
      </c>
      <c r="G170" s="9" t="s">
        <v>45</v>
      </c>
      <c r="H170" s="9" t="s">
        <v>46</v>
      </c>
      <c r="I170" s="9">
        <v>1409344985</v>
      </c>
      <c r="J170" s="9">
        <v>1406752985</v>
      </c>
      <c r="K170" s="9" t="b">
        <v>0</v>
      </c>
      <c r="L170" s="9">
        <v>14</v>
      </c>
      <c r="M170" s="9" t="b">
        <v>0</v>
      </c>
      <c r="N170" s="9" t="s">
        <v>40</v>
      </c>
      <c r="O170" s="9">
        <f t="shared" si="8"/>
        <v>38</v>
      </c>
      <c r="P170" s="12">
        <f t="shared" si="9"/>
        <v>81.569999999999993</v>
      </c>
      <c r="Q170" s="9" t="s">
        <v>41</v>
      </c>
      <c r="R170" s="9" t="s">
        <v>42</v>
      </c>
      <c r="S170" s="13">
        <f t="shared" si="10"/>
        <v>41850.863252314812</v>
      </c>
      <c r="T170" s="13">
        <f t="shared" si="11"/>
        <v>41880.863252314812</v>
      </c>
    </row>
    <row r="171" spans="1:20" ht="224" x14ac:dyDescent="0.2">
      <c r="A171" s="9">
        <v>2890</v>
      </c>
      <c r="B171" s="10" t="s">
        <v>354</v>
      </c>
      <c r="C171" s="10" t="s">
        <v>355</v>
      </c>
      <c r="D171" s="9">
        <v>2000</v>
      </c>
      <c r="E171" s="11">
        <v>21</v>
      </c>
      <c r="F171" s="9" t="s">
        <v>251</v>
      </c>
      <c r="G171" s="9" t="s">
        <v>45</v>
      </c>
      <c r="H171" s="9" t="s">
        <v>46</v>
      </c>
      <c r="I171" s="9">
        <v>1407553200</v>
      </c>
      <c r="J171" s="9">
        <v>1405100992</v>
      </c>
      <c r="K171" s="9" t="b">
        <v>0</v>
      </c>
      <c r="L171" s="9">
        <v>3</v>
      </c>
      <c r="M171" s="9" t="b">
        <v>0</v>
      </c>
      <c r="N171" s="9" t="s">
        <v>40</v>
      </c>
      <c r="O171" s="9">
        <f t="shared" si="8"/>
        <v>1</v>
      </c>
      <c r="P171" s="12">
        <f t="shared" si="9"/>
        <v>7</v>
      </c>
      <c r="Q171" s="9" t="s">
        <v>41</v>
      </c>
      <c r="R171" s="9" t="s">
        <v>42</v>
      </c>
      <c r="S171" s="13">
        <f t="shared" si="10"/>
        <v>41831.742962962962</v>
      </c>
      <c r="T171" s="13">
        <f t="shared" si="11"/>
        <v>41860.125</v>
      </c>
    </row>
    <row r="172" spans="1:20" ht="192" x14ac:dyDescent="0.2">
      <c r="A172" s="9">
        <v>2891</v>
      </c>
      <c r="B172" s="10" t="s">
        <v>356</v>
      </c>
      <c r="C172" s="10" t="s">
        <v>357</v>
      </c>
      <c r="D172" s="9">
        <v>10000</v>
      </c>
      <c r="E172" s="11">
        <v>273</v>
      </c>
      <c r="F172" s="9" t="s">
        <v>251</v>
      </c>
      <c r="G172" s="9" t="s">
        <v>45</v>
      </c>
      <c r="H172" s="9" t="s">
        <v>46</v>
      </c>
      <c r="I172" s="9">
        <v>1460751128</v>
      </c>
      <c r="J172" s="9">
        <v>1455570728</v>
      </c>
      <c r="K172" s="9" t="b">
        <v>0</v>
      </c>
      <c r="L172" s="9">
        <v>10</v>
      </c>
      <c r="M172" s="9" t="b">
        <v>0</v>
      </c>
      <c r="N172" s="9" t="s">
        <v>40</v>
      </c>
      <c r="O172" s="9">
        <f t="shared" si="8"/>
        <v>3</v>
      </c>
      <c r="P172" s="12">
        <f t="shared" si="9"/>
        <v>27.3</v>
      </c>
      <c r="Q172" s="9" t="s">
        <v>41</v>
      </c>
      <c r="R172" s="9" t="s">
        <v>42</v>
      </c>
      <c r="S172" s="13">
        <f t="shared" si="10"/>
        <v>42415.883425925931</v>
      </c>
      <c r="T172" s="13">
        <f t="shared" si="11"/>
        <v>42475.84175925926</v>
      </c>
    </row>
    <row r="173" spans="1:20" ht="192" x14ac:dyDescent="0.2">
      <c r="A173" s="9">
        <v>2892</v>
      </c>
      <c r="B173" s="10" t="s">
        <v>358</v>
      </c>
      <c r="C173" s="10" t="s">
        <v>359</v>
      </c>
      <c r="D173" s="9">
        <v>5500</v>
      </c>
      <c r="E173" s="11">
        <v>500</v>
      </c>
      <c r="F173" s="9" t="s">
        <v>251</v>
      </c>
      <c r="G173" s="9" t="s">
        <v>45</v>
      </c>
      <c r="H173" s="9" t="s">
        <v>46</v>
      </c>
      <c r="I173" s="9">
        <v>1409000400</v>
      </c>
      <c r="J173" s="9">
        <v>1408381704</v>
      </c>
      <c r="K173" s="9" t="b">
        <v>0</v>
      </c>
      <c r="L173" s="9">
        <v>17</v>
      </c>
      <c r="M173" s="9" t="b">
        <v>0</v>
      </c>
      <c r="N173" s="9" t="s">
        <v>40</v>
      </c>
      <c r="O173" s="9">
        <f t="shared" si="8"/>
        <v>9</v>
      </c>
      <c r="P173" s="12">
        <f t="shared" si="9"/>
        <v>29.41</v>
      </c>
      <c r="Q173" s="9" t="s">
        <v>41</v>
      </c>
      <c r="R173" s="9" t="s">
        <v>42</v>
      </c>
      <c r="S173" s="13">
        <f t="shared" si="10"/>
        <v>41869.714166666665</v>
      </c>
      <c r="T173" s="13">
        <f t="shared" si="11"/>
        <v>41876.875</v>
      </c>
    </row>
    <row r="174" spans="1:20" ht="80" x14ac:dyDescent="0.2">
      <c r="A174" s="9">
        <v>2893</v>
      </c>
      <c r="B174" s="10" t="s">
        <v>360</v>
      </c>
      <c r="C174" s="10" t="s">
        <v>361</v>
      </c>
      <c r="D174" s="9">
        <v>5000</v>
      </c>
      <c r="E174" s="11">
        <v>25</v>
      </c>
      <c r="F174" s="9" t="s">
        <v>251</v>
      </c>
      <c r="G174" s="9" t="s">
        <v>45</v>
      </c>
      <c r="H174" s="9" t="s">
        <v>46</v>
      </c>
      <c r="I174" s="9">
        <v>1420768800</v>
      </c>
      <c r="J174" s="9">
        <v>1415644395</v>
      </c>
      <c r="K174" s="9" t="b">
        <v>0</v>
      </c>
      <c r="L174" s="9">
        <v>2</v>
      </c>
      <c r="M174" s="9" t="b">
        <v>0</v>
      </c>
      <c r="N174" s="9" t="s">
        <v>40</v>
      </c>
      <c r="O174" s="9">
        <f t="shared" si="8"/>
        <v>1</v>
      </c>
      <c r="P174" s="12">
        <f t="shared" si="9"/>
        <v>12.5</v>
      </c>
      <c r="Q174" s="9" t="s">
        <v>41</v>
      </c>
      <c r="R174" s="9" t="s">
        <v>42</v>
      </c>
      <c r="S174" s="13">
        <f t="shared" si="10"/>
        <v>41953.773090277777</v>
      </c>
      <c r="T174" s="13">
        <f t="shared" si="11"/>
        <v>42013.083333333328</v>
      </c>
    </row>
    <row r="175" spans="1:20" ht="80" x14ac:dyDescent="0.2">
      <c r="A175" s="9">
        <v>2894</v>
      </c>
      <c r="B175" s="10" t="s">
        <v>362</v>
      </c>
      <c r="C175" s="10" t="s">
        <v>363</v>
      </c>
      <c r="D175" s="9">
        <v>50000</v>
      </c>
      <c r="E175" s="11">
        <v>0</v>
      </c>
      <c r="F175" s="9" t="s">
        <v>251</v>
      </c>
      <c r="G175" s="9" t="s">
        <v>45</v>
      </c>
      <c r="H175" s="9" t="s">
        <v>46</v>
      </c>
      <c r="I175" s="9">
        <v>1428100815</v>
      </c>
      <c r="J175" s="9">
        <v>1422920415</v>
      </c>
      <c r="K175" s="9" t="b">
        <v>0</v>
      </c>
      <c r="L175" s="9">
        <v>0</v>
      </c>
      <c r="M175" s="9" t="b">
        <v>0</v>
      </c>
      <c r="N175" s="9" t="s">
        <v>40</v>
      </c>
      <c r="O175" s="9">
        <f t="shared" si="8"/>
        <v>0</v>
      </c>
      <c r="P175" s="12">
        <f t="shared" si="9"/>
        <v>0</v>
      </c>
      <c r="Q175" s="9" t="s">
        <v>41</v>
      </c>
      <c r="R175" s="9" t="s">
        <v>42</v>
      </c>
      <c r="S175" s="13">
        <f t="shared" si="10"/>
        <v>42037.986284722225</v>
      </c>
      <c r="T175" s="13">
        <f t="shared" si="11"/>
        <v>42097.944618055553</v>
      </c>
    </row>
    <row r="176" spans="1:20" ht="208" x14ac:dyDescent="0.2">
      <c r="A176" s="9">
        <v>2895</v>
      </c>
      <c r="B176" s="10" t="s">
        <v>364</v>
      </c>
      <c r="C176" s="10" t="s">
        <v>365</v>
      </c>
      <c r="D176" s="9">
        <v>500</v>
      </c>
      <c r="E176" s="11">
        <v>23</v>
      </c>
      <c r="F176" s="9" t="s">
        <v>251</v>
      </c>
      <c r="G176" s="9" t="s">
        <v>45</v>
      </c>
      <c r="H176" s="9" t="s">
        <v>46</v>
      </c>
      <c r="I176" s="9">
        <v>1403470800</v>
      </c>
      <c r="J176" s="9">
        <v>1403356792</v>
      </c>
      <c r="K176" s="9" t="b">
        <v>0</v>
      </c>
      <c r="L176" s="9">
        <v>4</v>
      </c>
      <c r="M176" s="9" t="b">
        <v>0</v>
      </c>
      <c r="N176" s="9" t="s">
        <v>40</v>
      </c>
      <c r="O176" s="9">
        <f t="shared" si="8"/>
        <v>5</v>
      </c>
      <c r="P176" s="12">
        <f t="shared" si="9"/>
        <v>5.75</v>
      </c>
      <c r="Q176" s="9" t="s">
        <v>41</v>
      </c>
      <c r="R176" s="9" t="s">
        <v>42</v>
      </c>
      <c r="S176" s="13">
        <f t="shared" si="10"/>
        <v>41811.555462962962</v>
      </c>
      <c r="T176" s="13">
        <f t="shared" si="11"/>
        <v>41812.875</v>
      </c>
    </row>
    <row r="177" spans="1:20" ht="128" x14ac:dyDescent="0.2">
      <c r="A177" s="9">
        <v>2896</v>
      </c>
      <c r="B177" s="10" t="s">
        <v>366</v>
      </c>
      <c r="C177" s="10" t="s">
        <v>367</v>
      </c>
      <c r="D177" s="9">
        <v>3000</v>
      </c>
      <c r="E177" s="11">
        <v>625</v>
      </c>
      <c r="F177" s="9" t="s">
        <v>251</v>
      </c>
      <c r="G177" s="9" t="s">
        <v>45</v>
      </c>
      <c r="H177" s="9" t="s">
        <v>46</v>
      </c>
      <c r="I177" s="9">
        <v>1481522400</v>
      </c>
      <c r="J177" s="9">
        <v>1480283321</v>
      </c>
      <c r="K177" s="9" t="b">
        <v>0</v>
      </c>
      <c r="L177" s="9">
        <v>12</v>
      </c>
      <c r="M177" s="9" t="b">
        <v>0</v>
      </c>
      <c r="N177" s="9" t="s">
        <v>40</v>
      </c>
      <c r="O177" s="9">
        <f t="shared" si="8"/>
        <v>21</v>
      </c>
      <c r="P177" s="12">
        <f t="shared" si="9"/>
        <v>52.08</v>
      </c>
      <c r="Q177" s="9" t="s">
        <v>41</v>
      </c>
      <c r="R177" s="9" t="s">
        <v>42</v>
      </c>
      <c r="S177" s="13">
        <f t="shared" si="10"/>
        <v>42701.908807870372</v>
      </c>
      <c r="T177" s="13">
        <f t="shared" si="11"/>
        <v>42716.25</v>
      </c>
    </row>
    <row r="178" spans="1:20" ht="192" x14ac:dyDescent="0.2">
      <c r="A178" s="9">
        <v>2897</v>
      </c>
      <c r="B178" s="10" t="s">
        <v>368</v>
      </c>
      <c r="C178" s="10" t="s">
        <v>369</v>
      </c>
      <c r="D178" s="9">
        <v>12000</v>
      </c>
      <c r="E178" s="11">
        <v>550</v>
      </c>
      <c r="F178" s="9" t="s">
        <v>251</v>
      </c>
      <c r="G178" s="9" t="s">
        <v>45</v>
      </c>
      <c r="H178" s="9" t="s">
        <v>46</v>
      </c>
      <c r="I178" s="9">
        <v>1444577345</v>
      </c>
      <c r="J178" s="9">
        <v>1441985458</v>
      </c>
      <c r="K178" s="9" t="b">
        <v>0</v>
      </c>
      <c r="L178" s="9">
        <v>3</v>
      </c>
      <c r="M178" s="9" t="b">
        <v>0</v>
      </c>
      <c r="N178" s="9" t="s">
        <v>40</v>
      </c>
      <c r="O178" s="9">
        <f t="shared" si="8"/>
        <v>5</v>
      </c>
      <c r="P178" s="12">
        <f t="shared" si="9"/>
        <v>183.33</v>
      </c>
      <c r="Q178" s="9" t="s">
        <v>41</v>
      </c>
      <c r="R178" s="9" t="s">
        <v>42</v>
      </c>
      <c r="S178" s="13">
        <f t="shared" si="10"/>
        <v>42258.646504629629</v>
      </c>
      <c r="T178" s="13">
        <f t="shared" si="11"/>
        <v>42288.645196759258</v>
      </c>
    </row>
    <row r="179" spans="1:20" ht="224" x14ac:dyDescent="0.2">
      <c r="A179" s="9">
        <v>2898</v>
      </c>
      <c r="B179" s="10" t="s">
        <v>370</v>
      </c>
      <c r="C179" s="10" t="s">
        <v>371</v>
      </c>
      <c r="D179" s="9">
        <v>7500</v>
      </c>
      <c r="E179" s="11">
        <v>316</v>
      </c>
      <c r="F179" s="9" t="s">
        <v>251</v>
      </c>
      <c r="G179" s="9" t="s">
        <v>45</v>
      </c>
      <c r="H179" s="9" t="s">
        <v>46</v>
      </c>
      <c r="I179" s="9">
        <v>1446307053</v>
      </c>
      <c r="J179" s="9">
        <v>1443715053</v>
      </c>
      <c r="K179" s="9" t="b">
        <v>0</v>
      </c>
      <c r="L179" s="9">
        <v>12</v>
      </c>
      <c r="M179" s="9" t="b">
        <v>0</v>
      </c>
      <c r="N179" s="9" t="s">
        <v>40</v>
      </c>
      <c r="O179" s="9">
        <f t="shared" si="8"/>
        <v>4</v>
      </c>
      <c r="P179" s="12">
        <f t="shared" si="9"/>
        <v>26.33</v>
      </c>
      <c r="Q179" s="9" t="s">
        <v>41</v>
      </c>
      <c r="R179" s="9" t="s">
        <v>42</v>
      </c>
      <c r="S179" s="13">
        <f t="shared" si="10"/>
        <v>42278.664965277778</v>
      </c>
      <c r="T179" s="13">
        <f t="shared" si="11"/>
        <v>42308.664965277778</v>
      </c>
    </row>
    <row r="180" spans="1:20" ht="224" x14ac:dyDescent="0.2">
      <c r="A180" s="9">
        <v>2899</v>
      </c>
      <c r="B180" s="10" t="s">
        <v>372</v>
      </c>
      <c r="C180" s="10" t="s">
        <v>373</v>
      </c>
      <c r="D180" s="9">
        <v>10000</v>
      </c>
      <c r="E180" s="11">
        <v>0</v>
      </c>
      <c r="F180" s="9" t="s">
        <v>251</v>
      </c>
      <c r="G180" s="9" t="s">
        <v>45</v>
      </c>
      <c r="H180" s="9" t="s">
        <v>46</v>
      </c>
      <c r="I180" s="9">
        <v>1469325158</v>
      </c>
      <c r="J180" s="9">
        <v>1464141158</v>
      </c>
      <c r="K180" s="9" t="b">
        <v>0</v>
      </c>
      <c r="L180" s="9">
        <v>0</v>
      </c>
      <c r="M180" s="9" t="b">
        <v>0</v>
      </c>
      <c r="N180" s="9" t="s">
        <v>40</v>
      </c>
      <c r="O180" s="9">
        <f t="shared" si="8"/>
        <v>0</v>
      </c>
      <c r="P180" s="12">
        <f t="shared" si="9"/>
        <v>0</v>
      </c>
      <c r="Q180" s="9" t="s">
        <v>41</v>
      </c>
      <c r="R180" s="9" t="s">
        <v>42</v>
      </c>
      <c r="S180" s="13">
        <f t="shared" si="10"/>
        <v>42515.078217592592</v>
      </c>
      <c r="T180" s="13">
        <f t="shared" si="11"/>
        <v>42575.078217592592</v>
      </c>
    </row>
    <row r="181" spans="1:20" ht="224" x14ac:dyDescent="0.2">
      <c r="A181" s="9">
        <v>2900</v>
      </c>
      <c r="B181" s="10" t="s">
        <v>374</v>
      </c>
      <c r="C181" s="10" t="s">
        <v>375</v>
      </c>
      <c r="D181" s="9">
        <v>5500</v>
      </c>
      <c r="E181" s="11">
        <v>3405</v>
      </c>
      <c r="F181" s="9" t="s">
        <v>251</v>
      </c>
      <c r="G181" s="9" t="s">
        <v>45</v>
      </c>
      <c r="H181" s="9" t="s">
        <v>46</v>
      </c>
      <c r="I181" s="9">
        <v>1407562632</v>
      </c>
      <c r="J181" s="9">
        <v>1404970632</v>
      </c>
      <c r="K181" s="9" t="b">
        <v>0</v>
      </c>
      <c r="L181" s="9">
        <v>7</v>
      </c>
      <c r="M181" s="9" t="b">
        <v>0</v>
      </c>
      <c r="N181" s="9" t="s">
        <v>40</v>
      </c>
      <c r="O181" s="9">
        <f t="shared" si="8"/>
        <v>62</v>
      </c>
      <c r="P181" s="12">
        <f t="shared" si="9"/>
        <v>486.43</v>
      </c>
      <c r="Q181" s="9" t="s">
        <v>41</v>
      </c>
      <c r="R181" s="9" t="s">
        <v>42</v>
      </c>
      <c r="S181" s="13">
        <f t="shared" si="10"/>
        <v>41830.234166666669</v>
      </c>
      <c r="T181" s="13">
        <f t="shared" si="11"/>
        <v>41860.234166666669</v>
      </c>
    </row>
    <row r="182" spans="1:20" ht="176" x14ac:dyDescent="0.2">
      <c r="A182" s="9">
        <v>2901</v>
      </c>
      <c r="B182" s="10" t="s">
        <v>376</v>
      </c>
      <c r="C182" s="10" t="s">
        <v>377</v>
      </c>
      <c r="D182" s="9">
        <v>750</v>
      </c>
      <c r="E182" s="11">
        <v>6</v>
      </c>
      <c r="F182" s="9" t="s">
        <v>251</v>
      </c>
      <c r="G182" s="9" t="s">
        <v>45</v>
      </c>
      <c r="H182" s="9" t="s">
        <v>46</v>
      </c>
      <c r="I182" s="9">
        <v>1423345339</v>
      </c>
      <c r="J182" s="9">
        <v>1418161339</v>
      </c>
      <c r="K182" s="9" t="b">
        <v>0</v>
      </c>
      <c r="L182" s="9">
        <v>2</v>
      </c>
      <c r="M182" s="9" t="b">
        <v>0</v>
      </c>
      <c r="N182" s="9" t="s">
        <v>40</v>
      </c>
      <c r="O182" s="9">
        <f t="shared" si="8"/>
        <v>1</v>
      </c>
      <c r="P182" s="12">
        <f t="shared" si="9"/>
        <v>3</v>
      </c>
      <c r="Q182" s="9" t="s">
        <v>41</v>
      </c>
      <c r="R182" s="9" t="s">
        <v>42</v>
      </c>
      <c r="S182" s="13">
        <f t="shared" si="10"/>
        <v>41982.904386574075</v>
      </c>
      <c r="T182" s="13">
        <f t="shared" si="11"/>
        <v>42042.904386574075</v>
      </c>
    </row>
    <row r="183" spans="1:20" ht="160" x14ac:dyDescent="0.2">
      <c r="A183" s="9">
        <v>2902</v>
      </c>
      <c r="B183" s="10" t="s">
        <v>378</v>
      </c>
      <c r="C183" s="10" t="s">
        <v>379</v>
      </c>
      <c r="D183" s="9">
        <v>150000</v>
      </c>
      <c r="E183" s="11">
        <v>25</v>
      </c>
      <c r="F183" s="9" t="s">
        <v>251</v>
      </c>
      <c r="G183" s="9" t="s">
        <v>45</v>
      </c>
      <c r="H183" s="9" t="s">
        <v>46</v>
      </c>
      <c r="I183" s="9">
        <v>1440412396</v>
      </c>
      <c r="J183" s="9">
        <v>1437820396</v>
      </c>
      <c r="K183" s="9" t="b">
        <v>0</v>
      </c>
      <c r="L183" s="9">
        <v>1</v>
      </c>
      <c r="M183" s="9" t="b">
        <v>0</v>
      </c>
      <c r="N183" s="9" t="s">
        <v>40</v>
      </c>
      <c r="O183" s="9">
        <f t="shared" si="8"/>
        <v>0</v>
      </c>
      <c r="P183" s="12">
        <f t="shared" si="9"/>
        <v>25</v>
      </c>
      <c r="Q183" s="9" t="s">
        <v>41</v>
      </c>
      <c r="R183" s="9" t="s">
        <v>42</v>
      </c>
      <c r="S183" s="13">
        <f t="shared" si="10"/>
        <v>42210.439768518518</v>
      </c>
      <c r="T183" s="13">
        <f t="shared" si="11"/>
        <v>42240.439768518518</v>
      </c>
    </row>
    <row r="184" spans="1:20" ht="208" x14ac:dyDescent="0.2">
      <c r="A184" s="9">
        <v>2903</v>
      </c>
      <c r="B184" s="10" t="s">
        <v>380</v>
      </c>
      <c r="C184" s="10" t="s">
        <v>381</v>
      </c>
      <c r="D184" s="9">
        <v>5000</v>
      </c>
      <c r="E184" s="11">
        <v>39</v>
      </c>
      <c r="F184" s="9" t="s">
        <v>251</v>
      </c>
      <c r="G184" s="9" t="s">
        <v>45</v>
      </c>
      <c r="H184" s="9" t="s">
        <v>46</v>
      </c>
      <c r="I184" s="9">
        <v>1441771218</v>
      </c>
      <c r="J184" s="9">
        <v>1436587218</v>
      </c>
      <c r="K184" s="9" t="b">
        <v>0</v>
      </c>
      <c r="L184" s="9">
        <v>4</v>
      </c>
      <c r="M184" s="9" t="b">
        <v>0</v>
      </c>
      <c r="N184" s="9" t="s">
        <v>40</v>
      </c>
      <c r="O184" s="9">
        <f t="shared" si="8"/>
        <v>1</v>
      </c>
      <c r="P184" s="12">
        <f t="shared" si="9"/>
        <v>9.75</v>
      </c>
      <c r="Q184" s="9" t="s">
        <v>41</v>
      </c>
      <c r="R184" s="9" t="s">
        <v>42</v>
      </c>
      <c r="S184" s="13">
        <f t="shared" si="10"/>
        <v>42196.166874999995</v>
      </c>
      <c r="T184" s="13">
        <f t="shared" si="11"/>
        <v>42256.166874999995</v>
      </c>
    </row>
    <row r="185" spans="1:20" ht="192" x14ac:dyDescent="0.2">
      <c r="A185" s="9">
        <v>2904</v>
      </c>
      <c r="B185" s="10" t="s">
        <v>382</v>
      </c>
      <c r="C185" s="10" t="s">
        <v>383</v>
      </c>
      <c r="D185" s="9">
        <v>1500</v>
      </c>
      <c r="E185" s="11">
        <v>75</v>
      </c>
      <c r="F185" s="9" t="s">
        <v>251</v>
      </c>
      <c r="G185" s="9" t="s">
        <v>38</v>
      </c>
      <c r="H185" s="9" t="s">
        <v>39</v>
      </c>
      <c r="I185" s="9">
        <v>1415534400</v>
      </c>
      <c r="J185" s="9">
        <v>1414538031</v>
      </c>
      <c r="K185" s="9" t="b">
        <v>0</v>
      </c>
      <c r="L185" s="9">
        <v>4</v>
      </c>
      <c r="M185" s="9" t="b">
        <v>0</v>
      </c>
      <c r="N185" s="9" t="s">
        <v>40</v>
      </c>
      <c r="O185" s="9">
        <f t="shared" si="8"/>
        <v>5</v>
      </c>
      <c r="P185" s="12">
        <f t="shared" si="9"/>
        <v>18.75</v>
      </c>
      <c r="Q185" s="9" t="s">
        <v>41</v>
      </c>
      <c r="R185" s="9" t="s">
        <v>42</v>
      </c>
      <c r="S185" s="13">
        <f t="shared" si="10"/>
        <v>41940.967951388891</v>
      </c>
      <c r="T185" s="13">
        <f t="shared" si="11"/>
        <v>41952.5</v>
      </c>
    </row>
    <row r="186" spans="1:20" ht="192" x14ac:dyDescent="0.2">
      <c r="A186" s="9">
        <v>2905</v>
      </c>
      <c r="B186" s="10" t="s">
        <v>384</v>
      </c>
      <c r="C186" s="10" t="s">
        <v>385</v>
      </c>
      <c r="D186" s="9">
        <v>3500</v>
      </c>
      <c r="E186" s="11">
        <v>622</v>
      </c>
      <c r="F186" s="9" t="s">
        <v>251</v>
      </c>
      <c r="G186" s="9" t="s">
        <v>45</v>
      </c>
      <c r="H186" s="9" t="s">
        <v>46</v>
      </c>
      <c r="I186" s="9">
        <v>1473211313</v>
      </c>
      <c r="J186" s="9">
        <v>1472001713</v>
      </c>
      <c r="K186" s="9" t="b">
        <v>0</v>
      </c>
      <c r="L186" s="9">
        <v>17</v>
      </c>
      <c r="M186" s="9" t="b">
        <v>0</v>
      </c>
      <c r="N186" s="9" t="s">
        <v>40</v>
      </c>
      <c r="O186" s="9">
        <f t="shared" si="8"/>
        <v>18</v>
      </c>
      <c r="P186" s="12">
        <f t="shared" si="9"/>
        <v>36.590000000000003</v>
      </c>
      <c r="Q186" s="9" t="s">
        <v>41</v>
      </c>
      <c r="R186" s="9" t="s">
        <v>42</v>
      </c>
      <c r="S186" s="13">
        <f t="shared" si="10"/>
        <v>42606.056863425925</v>
      </c>
      <c r="T186" s="13">
        <f t="shared" si="11"/>
        <v>42620.056863425925</v>
      </c>
    </row>
    <row r="187" spans="1:20" ht="240" x14ac:dyDescent="0.2">
      <c r="A187" s="9">
        <v>2906</v>
      </c>
      <c r="B187" s="10" t="s">
        <v>386</v>
      </c>
      <c r="C187" s="10" t="s">
        <v>387</v>
      </c>
      <c r="D187" s="9">
        <v>6000</v>
      </c>
      <c r="E187" s="11">
        <v>565</v>
      </c>
      <c r="F187" s="9" t="s">
        <v>251</v>
      </c>
      <c r="G187" s="9" t="s">
        <v>45</v>
      </c>
      <c r="H187" s="9" t="s">
        <v>46</v>
      </c>
      <c r="I187" s="9">
        <v>1438390800</v>
      </c>
      <c r="J187" s="9">
        <v>1436888066</v>
      </c>
      <c r="K187" s="9" t="b">
        <v>0</v>
      </c>
      <c r="L187" s="9">
        <v>7</v>
      </c>
      <c r="M187" s="9" t="b">
        <v>0</v>
      </c>
      <c r="N187" s="9" t="s">
        <v>40</v>
      </c>
      <c r="O187" s="9">
        <f t="shared" si="8"/>
        <v>9</v>
      </c>
      <c r="P187" s="12">
        <f t="shared" si="9"/>
        <v>80.709999999999994</v>
      </c>
      <c r="Q187" s="9" t="s">
        <v>41</v>
      </c>
      <c r="R187" s="9" t="s">
        <v>42</v>
      </c>
      <c r="S187" s="13">
        <f t="shared" si="10"/>
        <v>42199.648912037039</v>
      </c>
      <c r="T187" s="13">
        <f t="shared" si="11"/>
        <v>42217.041666666672</v>
      </c>
    </row>
    <row r="188" spans="1:20" ht="192" x14ac:dyDescent="0.2">
      <c r="A188" s="9">
        <v>2907</v>
      </c>
      <c r="B188" s="10" t="s">
        <v>388</v>
      </c>
      <c r="C188" s="10" t="s">
        <v>389</v>
      </c>
      <c r="D188" s="9">
        <v>2500</v>
      </c>
      <c r="E188" s="11">
        <v>2</v>
      </c>
      <c r="F188" s="9" t="s">
        <v>251</v>
      </c>
      <c r="G188" s="9" t="s">
        <v>45</v>
      </c>
      <c r="H188" s="9" t="s">
        <v>46</v>
      </c>
      <c r="I188" s="9">
        <v>1463259837</v>
      </c>
      <c r="J188" s="9">
        <v>1458075837</v>
      </c>
      <c r="K188" s="9" t="b">
        <v>0</v>
      </c>
      <c r="L188" s="9">
        <v>2</v>
      </c>
      <c r="M188" s="9" t="b">
        <v>0</v>
      </c>
      <c r="N188" s="9" t="s">
        <v>40</v>
      </c>
      <c r="O188" s="9">
        <f t="shared" si="8"/>
        <v>0</v>
      </c>
      <c r="P188" s="12">
        <f t="shared" si="9"/>
        <v>1</v>
      </c>
      <c r="Q188" s="9" t="s">
        <v>41</v>
      </c>
      <c r="R188" s="9" t="s">
        <v>42</v>
      </c>
      <c r="S188" s="13">
        <f t="shared" si="10"/>
        <v>42444.877743055549</v>
      </c>
      <c r="T188" s="13">
        <f t="shared" si="11"/>
        <v>42504.877743055549</v>
      </c>
    </row>
    <row r="189" spans="1:20" ht="224" x14ac:dyDescent="0.2">
      <c r="A189" s="9">
        <v>2908</v>
      </c>
      <c r="B189" s="10" t="s">
        <v>390</v>
      </c>
      <c r="C189" s="10" t="s">
        <v>391</v>
      </c>
      <c r="D189" s="9">
        <v>9600</v>
      </c>
      <c r="E189" s="11">
        <v>264</v>
      </c>
      <c r="F189" s="9" t="s">
        <v>251</v>
      </c>
      <c r="G189" s="9" t="s">
        <v>45</v>
      </c>
      <c r="H189" s="9" t="s">
        <v>46</v>
      </c>
      <c r="I189" s="9">
        <v>1465407219</v>
      </c>
      <c r="J189" s="9">
        <v>1462815219</v>
      </c>
      <c r="K189" s="9" t="b">
        <v>0</v>
      </c>
      <c r="L189" s="9">
        <v>5</v>
      </c>
      <c r="M189" s="9" t="b">
        <v>0</v>
      </c>
      <c r="N189" s="9" t="s">
        <v>40</v>
      </c>
      <c r="O189" s="9">
        <f t="shared" si="8"/>
        <v>3</v>
      </c>
      <c r="P189" s="12">
        <f t="shared" si="9"/>
        <v>52.8</v>
      </c>
      <c r="Q189" s="9" t="s">
        <v>41</v>
      </c>
      <c r="R189" s="9" t="s">
        <v>42</v>
      </c>
      <c r="S189" s="13">
        <f t="shared" si="10"/>
        <v>42499.731701388882</v>
      </c>
      <c r="T189" s="13">
        <f t="shared" si="11"/>
        <v>42529.731701388882</v>
      </c>
    </row>
    <row r="190" spans="1:20" ht="208" x14ac:dyDescent="0.2">
      <c r="A190" s="9">
        <v>2909</v>
      </c>
      <c r="B190" s="10" t="s">
        <v>392</v>
      </c>
      <c r="C190" s="10" t="s">
        <v>393</v>
      </c>
      <c r="D190" s="9">
        <v>180000</v>
      </c>
      <c r="E190" s="11">
        <v>20</v>
      </c>
      <c r="F190" s="9" t="s">
        <v>251</v>
      </c>
      <c r="G190" s="9" t="s">
        <v>45</v>
      </c>
      <c r="H190" s="9" t="s">
        <v>46</v>
      </c>
      <c r="I190" s="9">
        <v>1416944760</v>
      </c>
      <c r="J190" s="9">
        <v>1413527001</v>
      </c>
      <c r="K190" s="9" t="b">
        <v>0</v>
      </c>
      <c r="L190" s="9">
        <v>1</v>
      </c>
      <c r="M190" s="9" t="b">
        <v>0</v>
      </c>
      <c r="N190" s="9" t="s">
        <v>40</v>
      </c>
      <c r="O190" s="9">
        <f t="shared" si="8"/>
        <v>0</v>
      </c>
      <c r="P190" s="12">
        <f t="shared" si="9"/>
        <v>20</v>
      </c>
      <c r="Q190" s="9" t="s">
        <v>41</v>
      </c>
      <c r="R190" s="9" t="s">
        <v>42</v>
      </c>
      <c r="S190" s="13">
        <f t="shared" si="10"/>
        <v>41929.266215277778</v>
      </c>
      <c r="T190" s="13">
        <f t="shared" si="11"/>
        <v>41968.823611111111</v>
      </c>
    </row>
    <row r="191" spans="1:20" ht="208" x14ac:dyDescent="0.2">
      <c r="A191" s="9">
        <v>2910</v>
      </c>
      <c r="B191" s="10" t="s">
        <v>394</v>
      </c>
      <c r="C191" s="10" t="s">
        <v>395</v>
      </c>
      <c r="D191" s="9">
        <v>30000</v>
      </c>
      <c r="E191" s="11">
        <v>1</v>
      </c>
      <c r="F191" s="9" t="s">
        <v>251</v>
      </c>
      <c r="G191" s="9" t="s">
        <v>38</v>
      </c>
      <c r="H191" s="9" t="s">
        <v>39</v>
      </c>
      <c r="I191" s="9">
        <v>1434139887</v>
      </c>
      <c r="J191" s="9">
        <v>1428955887</v>
      </c>
      <c r="K191" s="9" t="b">
        <v>0</v>
      </c>
      <c r="L191" s="9">
        <v>1</v>
      </c>
      <c r="M191" s="9" t="b">
        <v>0</v>
      </c>
      <c r="N191" s="9" t="s">
        <v>40</v>
      </c>
      <c r="O191" s="9">
        <f t="shared" si="8"/>
        <v>0</v>
      </c>
      <c r="P191" s="12">
        <f t="shared" si="9"/>
        <v>1</v>
      </c>
      <c r="Q191" s="9" t="s">
        <v>41</v>
      </c>
      <c r="R191" s="9" t="s">
        <v>42</v>
      </c>
      <c r="S191" s="13">
        <f t="shared" si="10"/>
        <v>42107.841284722221</v>
      </c>
      <c r="T191" s="13">
        <f t="shared" si="11"/>
        <v>42167.841284722221</v>
      </c>
    </row>
    <row r="192" spans="1:20" ht="208" x14ac:dyDescent="0.2">
      <c r="A192" s="9">
        <v>2911</v>
      </c>
      <c r="B192" s="10" t="s">
        <v>396</v>
      </c>
      <c r="C192" s="10" t="s">
        <v>397</v>
      </c>
      <c r="D192" s="9">
        <v>1800</v>
      </c>
      <c r="E192" s="11">
        <v>657</v>
      </c>
      <c r="F192" s="9" t="s">
        <v>251</v>
      </c>
      <c r="G192" s="9" t="s">
        <v>45</v>
      </c>
      <c r="H192" s="9" t="s">
        <v>46</v>
      </c>
      <c r="I192" s="9">
        <v>1435429626</v>
      </c>
      <c r="J192" s="9">
        <v>1431973626</v>
      </c>
      <c r="K192" s="9" t="b">
        <v>0</v>
      </c>
      <c r="L192" s="9">
        <v>14</v>
      </c>
      <c r="M192" s="9" t="b">
        <v>0</v>
      </c>
      <c r="N192" s="9" t="s">
        <v>40</v>
      </c>
      <c r="O192" s="9">
        <f t="shared" si="8"/>
        <v>37</v>
      </c>
      <c r="P192" s="12">
        <f t="shared" si="9"/>
        <v>46.93</v>
      </c>
      <c r="Q192" s="9" t="s">
        <v>41</v>
      </c>
      <c r="R192" s="9" t="s">
        <v>42</v>
      </c>
      <c r="S192" s="13">
        <f t="shared" si="10"/>
        <v>42142.768819444449</v>
      </c>
      <c r="T192" s="13">
        <f t="shared" si="11"/>
        <v>42182.768819444449</v>
      </c>
    </row>
    <row r="193" spans="1:20" ht="192" x14ac:dyDescent="0.2">
      <c r="A193" s="9">
        <v>2912</v>
      </c>
      <c r="B193" s="10" t="s">
        <v>398</v>
      </c>
      <c r="C193" s="10" t="s">
        <v>399</v>
      </c>
      <c r="D193" s="9">
        <v>14440</v>
      </c>
      <c r="E193" s="11">
        <v>2030</v>
      </c>
      <c r="F193" s="9" t="s">
        <v>251</v>
      </c>
      <c r="G193" s="9" t="s">
        <v>45</v>
      </c>
      <c r="H193" s="9" t="s">
        <v>46</v>
      </c>
      <c r="I193" s="9">
        <v>1452827374</v>
      </c>
      <c r="J193" s="9">
        <v>1450235374</v>
      </c>
      <c r="K193" s="9" t="b">
        <v>0</v>
      </c>
      <c r="L193" s="9">
        <v>26</v>
      </c>
      <c r="M193" s="9" t="b">
        <v>0</v>
      </c>
      <c r="N193" s="9" t="s">
        <v>40</v>
      </c>
      <c r="O193" s="9">
        <f t="shared" si="8"/>
        <v>14</v>
      </c>
      <c r="P193" s="12">
        <f t="shared" si="9"/>
        <v>78.08</v>
      </c>
      <c r="Q193" s="9" t="s">
        <v>41</v>
      </c>
      <c r="R193" s="9" t="s">
        <v>42</v>
      </c>
      <c r="S193" s="13">
        <f t="shared" si="10"/>
        <v>42354.131643518514</v>
      </c>
      <c r="T193" s="13">
        <f t="shared" si="11"/>
        <v>42384.131643518514</v>
      </c>
    </row>
    <row r="194" spans="1:20" ht="208" x14ac:dyDescent="0.2">
      <c r="A194" s="9">
        <v>2913</v>
      </c>
      <c r="B194" s="10" t="s">
        <v>400</v>
      </c>
      <c r="C194" s="10" t="s">
        <v>401</v>
      </c>
      <c r="D194" s="9">
        <v>10000</v>
      </c>
      <c r="E194" s="11">
        <v>2</v>
      </c>
      <c r="F194" s="9" t="s">
        <v>251</v>
      </c>
      <c r="G194" s="9" t="s">
        <v>45</v>
      </c>
      <c r="H194" s="9" t="s">
        <v>46</v>
      </c>
      <c r="I194" s="9">
        <v>1410041339</v>
      </c>
      <c r="J194" s="9">
        <v>1404857339</v>
      </c>
      <c r="K194" s="9" t="b">
        <v>0</v>
      </c>
      <c r="L194" s="9">
        <v>2</v>
      </c>
      <c r="M194" s="9" t="b">
        <v>0</v>
      </c>
      <c r="N194" s="9" t="s">
        <v>40</v>
      </c>
      <c r="O194" s="9">
        <f t="shared" ref="O194:O257" si="12">ROUND(E194/D194*100,0)</f>
        <v>0</v>
      </c>
      <c r="P194" s="12">
        <f t="shared" ref="P194:P257" si="13">IFERROR(ROUND(E194/L194,2),0)</f>
        <v>1</v>
      </c>
      <c r="Q194" s="9" t="s">
        <v>41</v>
      </c>
      <c r="R194" s="9" t="s">
        <v>42</v>
      </c>
      <c r="S194" s="13">
        <f t="shared" ref="S194:S257" si="14">(((J194/60)/60)/24)+DATE(1970,1,1)</f>
        <v>41828.922905092593</v>
      </c>
      <c r="T194" s="13">
        <f t="shared" ref="T194:T257" si="15">(((I194/60)/60)/24)+DATE(1970,1,1)</f>
        <v>41888.922905092593</v>
      </c>
    </row>
    <row r="195" spans="1:20" ht="144" x14ac:dyDescent="0.2">
      <c r="A195" s="9">
        <v>2914</v>
      </c>
      <c r="B195" s="10" t="s">
        <v>402</v>
      </c>
      <c r="C195" s="10" t="s">
        <v>403</v>
      </c>
      <c r="D195" s="9">
        <v>25000</v>
      </c>
      <c r="E195" s="11">
        <v>1</v>
      </c>
      <c r="F195" s="9" t="s">
        <v>251</v>
      </c>
      <c r="G195" s="9" t="s">
        <v>38</v>
      </c>
      <c r="H195" s="9" t="s">
        <v>39</v>
      </c>
      <c r="I195" s="9">
        <v>1426365994</v>
      </c>
      <c r="J195" s="9">
        <v>1421185594</v>
      </c>
      <c r="K195" s="9" t="b">
        <v>0</v>
      </c>
      <c r="L195" s="9">
        <v>1</v>
      </c>
      <c r="M195" s="9" t="b">
        <v>0</v>
      </c>
      <c r="N195" s="9" t="s">
        <v>40</v>
      </c>
      <c r="O195" s="9">
        <f t="shared" si="12"/>
        <v>0</v>
      </c>
      <c r="P195" s="12">
        <f t="shared" si="13"/>
        <v>1</v>
      </c>
      <c r="Q195" s="9" t="s">
        <v>41</v>
      </c>
      <c r="R195" s="9" t="s">
        <v>42</v>
      </c>
      <c r="S195" s="13">
        <f t="shared" si="14"/>
        <v>42017.907337962963</v>
      </c>
      <c r="T195" s="13">
        <f t="shared" si="15"/>
        <v>42077.865671296298</v>
      </c>
    </row>
    <row r="196" spans="1:20" ht="176" x14ac:dyDescent="0.2">
      <c r="A196" s="9">
        <v>2915</v>
      </c>
      <c r="B196" s="10" t="s">
        <v>404</v>
      </c>
      <c r="C196" s="10" t="s">
        <v>405</v>
      </c>
      <c r="D196" s="9">
        <v>1000</v>
      </c>
      <c r="E196" s="11">
        <v>611</v>
      </c>
      <c r="F196" s="9" t="s">
        <v>251</v>
      </c>
      <c r="G196" s="9" t="s">
        <v>38</v>
      </c>
      <c r="H196" s="9" t="s">
        <v>39</v>
      </c>
      <c r="I196" s="9">
        <v>1458117190</v>
      </c>
      <c r="J196" s="9">
        <v>1455528790</v>
      </c>
      <c r="K196" s="9" t="b">
        <v>0</v>
      </c>
      <c r="L196" s="9">
        <v>3</v>
      </c>
      <c r="M196" s="9" t="b">
        <v>0</v>
      </c>
      <c r="N196" s="9" t="s">
        <v>40</v>
      </c>
      <c r="O196" s="9">
        <f t="shared" si="12"/>
        <v>61</v>
      </c>
      <c r="P196" s="12">
        <f t="shared" si="13"/>
        <v>203.67</v>
      </c>
      <c r="Q196" s="9" t="s">
        <v>41</v>
      </c>
      <c r="R196" s="9" t="s">
        <v>42</v>
      </c>
      <c r="S196" s="13">
        <f t="shared" si="14"/>
        <v>42415.398032407407</v>
      </c>
      <c r="T196" s="13">
        <f t="shared" si="15"/>
        <v>42445.356365740736</v>
      </c>
    </row>
    <row r="197" spans="1:20" ht="160" x14ac:dyDescent="0.2">
      <c r="A197" s="9">
        <v>2916</v>
      </c>
      <c r="B197" s="10" t="s">
        <v>406</v>
      </c>
      <c r="C197" s="10" t="s">
        <v>407</v>
      </c>
      <c r="D197" s="9">
        <v>1850</v>
      </c>
      <c r="E197" s="11">
        <v>145</v>
      </c>
      <c r="F197" s="9" t="s">
        <v>251</v>
      </c>
      <c r="G197" s="9" t="s">
        <v>38</v>
      </c>
      <c r="H197" s="9" t="s">
        <v>39</v>
      </c>
      <c r="I197" s="9">
        <v>1400498789</v>
      </c>
      <c r="J197" s="9">
        <v>1398511589</v>
      </c>
      <c r="K197" s="9" t="b">
        <v>0</v>
      </c>
      <c r="L197" s="9">
        <v>7</v>
      </c>
      <c r="M197" s="9" t="b">
        <v>0</v>
      </c>
      <c r="N197" s="9" t="s">
        <v>40</v>
      </c>
      <c r="O197" s="9">
        <f t="shared" si="12"/>
        <v>8</v>
      </c>
      <c r="P197" s="12">
        <f t="shared" si="13"/>
        <v>20.71</v>
      </c>
      <c r="Q197" s="9" t="s">
        <v>41</v>
      </c>
      <c r="R197" s="9" t="s">
        <v>42</v>
      </c>
      <c r="S197" s="13">
        <f t="shared" si="14"/>
        <v>41755.476724537039</v>
      </c>
      <c r="T197" s="13">
        <f t="shared" si="15"/>
        <v>41778.476724537039</v>
      </c>
    </row>
    <row r="198" spans="1:20" ht="240" x14ac:dyDescent="0.2">
      <c r="A198" s="9">
        <v>2917</v>
      </c>
      <c r="B198" s="10" t="s">
        <v>408</v>
      </c>
      <c r="C198" s="10" t="s">
        <v>409</v>
      </c>
      <c r="D198" s="9">
        <v>2000</v>
      </c>
      <c r="E198" s="11">
        <v>437</v>
      </c>
      <c r="F198" s="9" t="s">
        <v>251</v>
      </c>
      <c r="G198" s="9" t="s">
        <v>45</v>
      </c>
      <c r="H198" s="9" t="s">
        <v>46</v>
      </c>
      <c r="I198" s="9">
        <v>1442381847</v>
      </c>
      <c r="J198" s="9">
        <v>1440826647</v>
      </c>
      <c r="K198" s="9" t="b">
        <v>0</v>
      </c>
      <c r="L198" s="9">
        <v>9</v>
      </c>
      <c r="M198" s="9" t="b">
        <v>0</v>
      </c>
      <c r="N198" s="9" t="s">
        <v>40</v>
      </c>
      <c r="O198" s="9">
        <f t="shared" si="12"/>
        <v>22</v>
      </c>
      <c r="P198" s="12">
        <f t="shared" si="13"/>
        <v>48.56</v>
      </c>
      <c r="Q198" s="9" t="s">
        <v>41</v>
      </c>
      <c r="R198" s="9" t="s">
        <v>42</v>
      </c>
      <c r="S198" s="13">
        <f t="shared" si="14"/>
        <v>42245.234340277777</v>
      </c>
      <c r="T198" s="13">
        <f t="shared" si="15"/>
        <v>42263.234340277777</v>
      </c>
    </row>
    <row r="199" spans="1:20" ht="208" x14ac:dyDescent="0.2">
      <c r="A199" s="9">
        <v>2918</v>
      </c>
      <c r="B199" s="10" t="s">
        <v>410</v>
      </c>
      <c r="C199" s="10" t="s">
        <v>411</v>
      </c>
      <c r="D199" s="9">
        <v>5000</v>
      </c>
      <c r="E199" s="11">
        <v>1362</v>
      </c>
      <c r="F199" s="9" t="s">
        <v>251</v>
      </c>
      <c r="G199" s="9" t="s">
        <v>45</v>
      </c>
      <c r="H199" s="9" t="s">
        <v>46</v>
      </c>
      <c r="I199" s="9">
        <v>1446131207</v>
      </c>
      <c r="J199" s="9">
        <v>1443712007</v>
      </c>
      <c r="K199" s="9" t="b">
        <v>0</v>
      </c>
      <c r="L199" s="9">
        <v>20</v>
      </c>
      <c r="M199" s="9" t="b">
        <v>0</v>
      </c>
      <c r="N199" s="9" t="s">
        <v>40</v>
      </c>
      <c r="O199" s="9">
        <f t="shared" si="12"/>
        <v>27</v>
      </c>
      <c r="P199" s="12">
        <f t="shared" si="13"/>
        <v>68.099999999999994</v>
      </c>
      <c r="Q199" s="9" t="s">
        <v>41</v>
      </c>
      <c r="R199" s="9" t="s">
        <v>42</v>
      </c>
      <c r="S199" s="13">
        <f t="shared" si="14"/>
        <v>42278.629710648151</v>
      </c>
      <c r="T199" s="13">
        <f t="shared" si="15"/>
        <v>42306.629710648151</v>
      </c>
    </row>
    <row r="200" spans="1:20" ht="160" x14ac:dyDescent="0.2">
      <c r="A200" s="9">
        <v>2919</v>
      </c>
      <c r="B200" s="10" t="s">
        <v>412</v>
      </c>
      <c r="C200" s="10" t="s">
        <v>413</v>
      </c>
      <c r="D200" s="9">
        <v>600</v>
      </c>
      <c r="E200" s="11">
        <v>51</v>
      </c>
      <c r="F200" s="9" t="s">
        <v>251</v>
      </c>
      <c r="G200" s="9" t="s">
        <v>45</v>
      </c>
      <c r="H200" s="9" t="s">
        <v>46</v>
      </c>
      <c r="I200" s="9">
        <v>1407250329</v>
      </c>
      <c r="J200" s="9">
        <v>1404658329</v>
      </c>
      <c r="K200" s="9" t="b">
        <v>0</v>
      </c>
      <c r="L200" s="9">
        <v>6</v>
      </c>
      <c r="M200" s="9" t="b">
        <v>0</v>
      </c>
      <c r="N200" s="9" t="s">
        <v>40</v>
      </c>
      <c r="O200" s="9">
        <f t="shared" si="12"/>
        <v>9</v>
      </c>
      <c r="P200" s="12">
        <f t="shared" si="13"/>
        <v>8.5</v>
      </c>
      <c r="Q200" s="9" t="s">
        <v>41</v>
      </c>
      <c r="R200" s="9" t="s">
        <v>42</v>
      </c>
      <c r="S200" s="13">
        <f t="shared" si="14"/>
        <v>41826.61954861111</v>
      </c>
      <c r="T200" s="13">
        <f t="shared" si="15"/>
        <v>41856.61954861111</v>
      </c>
    </row>
    <row r="201" spans="1:20" ht="224" x14ac:dyDescent="0.2">
      <c r="A201" s="9">
        <v>2920</v>
      </c>
      <c r="B201" s="10" t="s">
        <v>414</v>
      </c>
      <c r="C201" s="10" t="s">
        <v>415</v>
      </c>
      <c r="D201" s="9">
        <v>2500</v>
      </c>
      <c r="E201" s="11">
        <v>671</v>
      </c>
      <c r="F201" s="9" t="s">
        <v>251</v>
      </c>
      <c r="G201" s="9" t="s">
        <v>63</v>
      </c>
      <c r="H201" s="9" t="s">
        <v>64</v>
      </c>
      <c r="I201" s="9">
        <v>1427306470</v>
      </c>
      <c r="J201" s="9">
        <v>1424718070</v>
      </c>
      <c r="K201" s="9" t="b">
        <v>0</v>
      </c>
      <c r="L201" s="9">
        <v>13</v>
      </c>
      <c r="M201" s="9" t="b">
        <v>0</v>
      </c>
      <c r="N201" s="9" t="s">
        <v>40</v>
      </c>
      <c r="O201" s="9">
        <f t="shared" si="12"/>
        <v>27</v>
      </c>
      <c r="P201" s="12">
        <f t="shared" si="13"/>
        <v>51.62</v>
      </c>
      <c r="Q201" s="9" t="s">
        <v>41</v>
      </c>
      <c r="R201" s="9" t="s">
        <v>42</v>
      </c>
      <c r="S201" s="13">
        <f t="shared" si="14"/>
        <v>42058.792476851857</v>
      </c>
      <c r="T201" s="13">
        <f t="shared" si="15"/>
        <v>42088.750810185185</v>
      </c>
    </row>
    <row r="202" spans="1:20" ht="128" x14ac:dyDescent="0.2">
      <c r="A202" s="9">
        <v>2921</v>
      </c>
      <c r="B202" s="10" t="s">
        <v>2245</v>
      </c>
      <c r="C202" s="10" t="s">
        <v>2246</v>
      </c>
      <c r="D202" s="9">
        <v>100</v>
      </c>
      <c r="E202" s="11">
        <v>129</v>
      </c>
      <c r="F202" s="9" t="s">
        <v>37</v>
      </c>
      <c r="G202" s="9" t="s">
        <v>45</v>
      </c>
      <c r="H202" s="9" t="s">
        <v>46</v>
      </c>
      <c r="I202" s="9">
        <v>1411679804</v>
      </c>
      <c r="J202" s="9">
        <v>1409087804</v>
      </c>
      <c r="K202" s="9" t="b">
        <v>0</v>
      </c>
      <c r="L202" s="9">
        <v>3</v>
      </c>
      <c r="M202" s="9" t="b">
        <v>1</v>
      </c>
      <c r="N202" s="9" t="s">
        <v>2247</v>
      </c>
      <c r="O202" s="9">
        <f t="shared" si="12"/>
        <v>129</v>
      </c>
      <c r="P202" s="12">
        <f t="shared" si="13"/>
        <v>43</v>
      </c>
      <c r="Q202" s="9" t="s">
        <v>41</v>
      </c>
      <c r="R202" s="9" t="s">
        <v>2248</v>
      </c>
      <c r="S202" s="13">
        <f t="shared" si="14"/>
        <v>41877.886620370373</v>
      </c>
      <c r="T202" s="13">
        <f t="shared" si="15"/>
        <v>41907.886620370373</v>
      </c>
    </row>
    <row r="203" spans="1:20" ht="208" x14ac:dyDescent="0.2">
      <c r="A203" s="9">
        <v>2922</v>
      </c>
      <c r="B203" s="10" t="s">
        <v>2249</v>
      </c>
      <c r="C203" s="10" t="s">
        <v>2250</v>
      </c>
      <c r="D203" s="9">
        <v>500</v>
      </c>
      <c r="E203" s="11">
        <v>500</v>
      </c>
      <c r="F203" s="9" t="s">
        <v>37</v>
      </c>
      <c r="G203" s="9" t="s">
        <v>38</v>
      </c>
      <c r="H203" s="9" t="s">
        <v>39</v>
      </c>
      <c r="I203" s="9">
        <v>1431982727</v>
      </c>
      <c r="J203" s="9">
        <v>1428094727</v>
      </c>
      <c r="K203" s="9" t="b">
        <v>0</v>
      </c>
      <c r="L203" s="9">
        <v>6</v>
      </c>
      <c r="M203" s="9" t="b">
        <v>1</v>
      </c>
      <c r="N203" s="9" t="s">
        <v>2247</v>
      </c>
      <c r="O203" s="9">
        <f t="shared" si="12"/>
        <v>100</v>
      </c>
      <c r="P203" s="12">
        <f t="shared" si="13"/>
        <v>83.33</v>
      </c>
      <c r="Q203" s="9" t="s">
        <v>41</v>
      </c>
      <c r="R203" s="9" t="s">
        <v>2248</v>
      </c>
      <c r="S203" s="13">
        <f t="shared" si="14"/>
        <v>42097.874155092592</v>
      </c>
      <c r="T203" s="13">
        <f t="shared" si="15"/>
        <v>42142.874155092592</v>
      </c>
    </row>
    <row r="204" spans="1:20" ht="176" x14ac:dyDescent="0.2">
      <c r="A204" s="9">
        <v>2923</v>
      </c>
      <c r="B204" s="10" t="s">
        <v>2251</v>
      </c>
      <c r="C204" s="10" t="s">
        <v>2252</v>
      </c>
      <c r="D204" s="9">
        <v>300</v>
      </c>
      <c r="E204" s="11">
        <v>300</v>
      </c>
      <c r="F204" s="9" t="s">
        <v>37</v>
      </c>
      <c r="G204" s="9" t="s">
        <v>45</v>
      </c>
      <c r="H204" s="9" t="s">
        <v>46</v>
      </c>
      <c r="I204" s="9">
        <v>1422068400</v>
      </c>
      <c r="J204" s="9">
        <v>1420774779</v>
      </c>
      <c r="K204" s="9" t="b">
        <v>0</v>
      </c>
      <c r="L204" s="9">
        <v>10</v>
      </c>
      <c r="M204" s="9" t="b">
        <v>1</v>
      </c>
      <c r="N204" s="9" t="s">
        <v>2247</v>
      </c>
      <c r="O204" s="9">
        <f t="shared" si="12"/>
        <v>100</v>
      </c>
      <c r="P204" s="12">
        <f t="shared" si="13"/>
        <v>30</v>
      </c>
      <c r="Q204" s="9" t="s">
        <v>41</v>
      </c>
      <c r="R204" s="9" t="s">
        <v>2248</v>
      </c>
      <c r="S204" s="13">
        <f t="shared" si="14"/>
        <v>42013.15253472222</v>
      </c>
      <c r="T204" s="13">
        <f t="shared" si="15"/>
        <v>42028.125</v>
      </c>
    </row>
    <row r="205" spans="1:20" ht="192" x14ac:dyDescent="0.2">
      <c r="A205" s="9">
        <v>2924</v>
      </c>
      <c r="B205" s="10" t="s">
        <v>2253</v>
      </c>
      <c r="C205" s="10" t="s">
        <v>2254</v>
      </c>
      <c r="D205" s="9">
        <v>25000</v>
      </c>
      <c r="E205" s="11">
        <v>25800</v>
      </c>
      <c r="F205" s="9" t="s">
        <v>37</v>
      </c>
      <c r="G205" s="9" t="s">
        <v>45</v>
      </c>
      <c r="H205" s="9" t="s">
        <v>46</v>
      </c>
      <c r="I205" s="9">
        <v>1431143940</v>
      </c>
      <c r="J205" s="9">
        <v>1428585710</v>
      </c>
      <c r="K205" s="9" t="b">
        <v>0</v>
      </c>
      <c r="L205" s="9">
        <v>147</v>
      </c>
      <c r="M205" s="9" t="b">
        <v>1</v>
      </c>
      <c r="N205" s="9" t="s">
        <v>2247</v>
      </c>
      <c r="O205" s="9">
        <f t="shared" si="12"/>
        <v>103</v>
      </c>
      <c r="P205" s="12">
        <f t="shared" si="13"/>
        <v>175.51</v>
      </c>
      <c r="Q205" s="9" t="s">
        <v>41</v>
      </c>
      <c r="R205" s="9" t="s">
        <v>2248</v>
      </c>
      <c r="S205" s="13">
        <f t="shared" si="14"/>
        <v>42103.556828703702</v>
      </c>
      <c r="T205" s="13">
        <f t="shared" si="15"/>
        <v>42133.165972222225</v>
      </c>
    </row>
    <row r="206" spans="1:20" ht="176" x14ac:dyDescent="0.2">
      <c r="A206" s="9">
        <v>2925</v>
      </c>
      <c r="B206" s="10" t="s">
        <v>2255</v>
      </c>
      <c r="C206" s="10" t="s">
        <v>2256</v>
      </c>
      <c r="D206" s="9">
        <v>45000</v>
      </c>
      <c r="E206" s="11">
        <v>46100.69</v>
      </c>
      <c r="F206" s="9" t="s">
        <v>37</v>
      </c>
      <c r="G206" s="9" t="s">
        <v>45</v>
      </c>
      <c r="H206" s="9" t="s">
        <v>46</v>
      </c>
      <c r="I206" s="9">
        <v>1410444068</v>
      </c>
      <c r="J206" s="9">
        <v>1407852068</v>
      </c>
      <c r="K206" s="9" t="b">
        <v>0</v>
      </c>
      <c r="L206" s="9">
        <v>199</v>
      </c>
      <c r="M206" s="9" t="b">
        <v>1</v>
      </c>
      <c r="N206" s="9" t="s">
        <v>2247</v>
      </c>
      <c r="O206" s="9">
        <f t="shared" si="12"/>
        <v>102</v>
      </c>
      <c r="P206" s="12">
        <f t="shared" si="13"/>
        <v>231.66</v>
      </c>
      <c r="Q206" s="9" t="s">
        <v>41</v>
      </c>
      <c r="R206" s="9" t="s">
        <v>2248</v>
      </c>
      <c r="S206" s="13">
        <f t="shared" si="14"/>
        <v>41863.584120370368</v>
      </c>
      <c r="T206" s="13">
        <f t="shared" si="15"/>
        <v>41893.584120370368</v>
      </c>
    </row>
    <row r="207" spans="1:20" ht="208" x14ac:dyDescent="0.2">
      <c r="A207" s="9">
        <v>2926</v>
      </c>
      <c r="B207" s="10" t="s">
        <v>2257</v>
      </c>
      <c r="C207" s="10" t="s">
        <v>2258</v>
      </c>
      <c r="D207" s="9">
        <v>3000</v>
      </c>
      <c r="E207" s="11">
        <v>3750</v>
      </c>
      <c r="F207" s="9" t="s">
        <v>37</v>
      </c>
      <c r="G207" s="9" t="s">
        <v>45</v>
      </c>
      <c r="H207" s="9" t="s">
        <v>46</v>
      </c>
      <c r="I207" s="9">
        <v>1424715779</v>
      </c>
      <c r="J207" s="9">
        <v>1423506179</v>
      </c>
      <c r="K207" s="9" t="b">
        <v>0</v>
      </c>
      <c r="L207" s="9">
        <v>50</v>
      </c>
      <c r="M207" s="9" t="b">
        <v>1</v>
      </c>
      <c r="N207" s="9" t="s">
        <v>2247</v>
      </c>
      <c r="O207" s="9">
        <f t="shared" si="12"/>
        <v>125</v>
      </c>
      <c r="P207" s="12">
        <f t="shared" si="13"/>
        <v>75</v>
      </c>
      <c r="Q207" s="9" t="s">
        <v>41</v>
      </c>
      <c r="R207" s="9" t="s">
        <v>2248</v>
      </c>
      <c r="S207" s="13">
        <f t="shared" si="14"/>
        <v>42044.765960648147</v>
      </c>
      <c r="T207" s="13">
        <f t="shared" si="15"/>
        <v>42058.765960648147</v>
      </c>
    </row>
    <row r="208" spans="1:20" ht="240" x14ac:dyDescent="0.2">
      <c r="A208" s="9">
        <v>2927</v>
      </c>
      <c r="B208" s="10" t="s">
        <v>2259</v>
      </c>
      <c r="C208" s="10" t="s">
        <v>2260</v>
      </c>
      <c r="D208" s="9">
        <v>1800</v>
      </c>
      <c r="E208" s="11">
        <v>2355</v>
      </c>
      <c r="F208" s="9" t="s">
        <v>37</v>
      </c>
      <c r="G208" s="9" t="s">
        <v>45</v>
      </c>
      <c r="H208" s="9" t="s">
        <v>46</v>
      </c>
      <c r="I208" s="9">
        <v>1405400400</v>
      </c>
      <c r="J208" s="9">
        <v>1402934629</v>
      </c>
      <c r="K208" s="9" t="b">
        <v>0</v>
      </c>
      <c r="L208" s="9">
        <v>21</v>
      </c>
      <c r="M208" s="9" t="b">
        <v>1</v>
      </c>
      <c r="N208" s="9" t="s">
        <v>2247</v>
      </c>
      <c r="O208" s="9">
        <f t="shared" si="12"/>
        <v>131</v>
      </c>
      <c r="P208" s="12">
        <f t="shared" si="13"/>
        <v>112.14</v>
      </c>
      <c r="Q208" s="9" t="s">
        <v>41</v>
      </c>
      <c r="R208" s="9" t="s">
        <v>2248</v>
      </c>
      <c r="S208" s="13">
        <f t="shared" si="14"/>
        <v>41806.669317129628</v>
      </c>
      <c r="T208" s="13">
        <f t="shared" si="15"/>
        <v>41835.208333333336</v>
      </c>
    </row>
    <row r="209" spans="1:20" ht="112" x14ac:dyDescent="0.2">
      <c r="A209" s="9">
        <v>2928</v>
      </c>
      <c r="B209" s="10" t="s">
        <v>2261</v>
      </c>
      <c r="C209" s="10" t="s">
        <v>2262</v>
      </c>
      <c r="D209" s="9">
        <v>1000</v>
      </c>
      <c r="E209" s="11">
        <v>1000</v>
      </c>
      <c r="F209" s="9" t="s">
        <v>37</v>
      </c>
      <c r="G209" s="9" t="s">
        <v>45</v>
      </c>
      <c r="H209" s="9" t="s">
        <v>46</v>
      </c>
      <c r="I209" s="9">
        <v>1457135846</v>
      </c>
      <c r="J209" s="9">
        <v>1454543846</v>
      </c>
      <c r="K209" s="9" t="b">
        <v>0</v>
      </c>
      <c r="L209" s="9">
        <v>24</v>
      </c>
      <c r="M209" s="9" t="b">
        <v>1</v>
      </c>
      <c r="N209" s="9" t="s">
        <v>2247</v>
      </c>
      <c r="O209" s="9">
        <f t="shared" si="12"/>
        <v>100</v>
      </c>
      <c r="P209" s="12">
        <f t="shared" si="13"/>
        <v>41.67</v>
      </c>
      <c r="Q209" s="9" t="s">
        <v>41</v>
      </c>
      <c r="R209" s="9" t="s">
        <v>2248</v>
      </c>
      <c r="S209" s="13">
        <f t="shared" si="14"/>
        <v>42403.998217592598</v>
      </c>
      <c r="T209" s="13">
        <f t="shared" si="15"/>
        <v>42433.998217592598</v>
      </c>
    </row>
    <row r="210" spans="1:20" ht="192" x14ac:dyDescent="0.2">
      <c r="A210" s="9">
        <v>2929</v>
      </c>
      <c r="B210" s="10" t="s">
        <v>2263</v>
      </c>
      <c r="C210" s="10" t="s">
        <v>2264</v>
      </c>
      <c r="D210" s="9">
        <v>8000</v>
      </c>
      <c r="E210" s="11">
        <v>8165.55</v>
      </c>
      <c r="F210" s="9" t="s">
        <v>37</v>
      </c>
      <c r="G210" s="9" t="s">
        <v>45</v>
      </c>
      <c r="H210" s="9" t="s">
        <v>46</v>
      </c>
      <c r="I210" s="9">
        <v>1401024758</v>
      </c>
      <c r="J210" s="9">
        <v>1398432758</v>
      </c>
      <c r="K210" s="9" t="b">
        <v>0</v>
      </c>
      <c r="L210" s="9">
        <v>32</v>
      </c>
      <c r="M210" s="9" t="b">
        <v>1</v>
      </c>
      <c r="N210" s="9" t="s">
        <v>2247</v>
      </c>
      <c r="O210" s="9">
        <f t="shared" si="12"/>
        <v>102</v>
      </c>
      <c r="P210" s="12">
        <f t="shared" si="13"/>
        <v>255.17</v>
      </c>
      <c r="Q210" s="9" t="s">
        <v>41</v>
      </c>
      <c r="R210" s="9" t="s">
        <v>2248</v>
      </c>
      <c r="S210" s="13">
        <f t="shared" si="14"/>
        <v>41754.564328703702</v>
      </c>
      <c r="T210" s="13">
        <f t="shared" si="15"/>
        <v>41784.564328703702</v>
      </c>
    </row>
    <row r="211" spans="1:20" ht="208" x14ac:dyDescent="0.2">
      <c r="A211" s="9">
        <v>2930</v>
      </c>
      <c r="B211" s="10" t="s">
        <v>2265</v>
      </c>
      <c r="C211" s="10" t="s">
        <v>2266</v>
      </c>
      <c r="D211" s="9">
        <v>10000</v>
      </c>
      <c r="E211" s="11">
        <v>10092</v>
      </c>
      <c r="F211" s="9" t="s">
        <v>37</v>
      </c>
      <c r="G211" s="9" t="s">
        <v>38</v>
      </c>
      <c r="H211" s="9" t="s">
        <v>39</v>
      </c>
      <c r="I211" s="9">
        <v>1431007264</v>
      </c>
      <c r="J211" s="9">
        <v>1428415264</v>
      </c>
      <c r="K211" s="9" t="b">
        <v>0</v>
      </c>
      <c r="L211" s="9">
        <v>62</v>
      </c>
      <c r="M211" s="9" t="b">
        <v>1</v>
      </c>
      <c r="N211" s="9" t="s">
        <v>2247</v>
      </c>
      <c r="O211" s="9">
        <f t="shared" si="12"/>
        <v>101</v>
      </c>
      <c r="P211" s="12">
        <f t="shared" si="13"/>
        <v>162.77000000000001</v>
      </c>
      <c r="Q211" s="9" t="s">
        <v>41</v>
      </c>
      <c r="R211" s="9" t="s">
        <v>2248</v>
      </c>
      <c r="S211" s="13">
        <f t="shared" si="14"/>
        <v>42101.584074074075</v>
      </c>
      <c r="T211" s="13">
        <f t="shared" si="15"/>
        <v>42131.584074074075</v>
      </c>
    </row>
    <row r="212" spans="1:20" ht="224" x14ac:dyDescent="0.2">
      <c r="A212" s="9">
        <v>2931</v>
      </c>
      <c r="B212" s="10" t="s">
        <v>2267</v>
      </c>
      <c r="C212" s="10" t="s">
        <v>2268</v>
      </c>
      <c r="D212" s="9">
        <v>750</v>
      </c>
      <c r="E212" s="11">
        <v>795</v>
      </c>
      <c r="F212" s="9" t="s">
        <v>37</v>
      </c>
      <c r="G212" s="9" t="s">
        <v>63</v>
      </c>
      <c r="H212" s="9" t="s">
        <v>64</v>
      </c>
      <c r="I212" s="9">
        <v>1410761280</v>
      </c>
      <c r="J212" s="9">
        <v>1408604363</v>
      </c>
      <c r="K212" s="9" t="b">
        <v>0</v>
      </c>
      <c r="L212" s="9">
        <v>9</v>
      </c>
      <c r="M212" s="9" t="b">
        <v>1</v>
      </c>
      <c r="N212" s="9" t="s">
        <v>2247</v>
      </c>
      <c r="O212" s="9">
        <f t="shared" si="12"/>
        <v>106</v>
      </c>
      <c r="P212" s="12">
        <f t="shared" si="13"/>
        <v>88.33</v>
      </c>
      <c r="Q212" s="9" t="s">
        <v>41</v>
      </c>
      <c r="R212" s="9" t="s">
        <v>2248</v>
      </c>
      <c r="S212" s="13">
        <f t="shared" si="14"/>
        <v>41872.291238425925</v>
      </c>
      <c r="T212" s="13">
        <f t="shared" si="15"/>
        <v>41897.255555555559</v>
      </c>
    </row>
    <row r="213" spans="1:20" ht="176" x14ac:dyDescent="0.2">
      <c r="A213" s="9">
        <v>2932</v>
      </c>
      <c r="B213" s="10" t="s">
        <v>2269</v>
      </c>
      <c r="C213" s="10" t="s">
        <v>2270</v>
      </c>
      <c r="D213" s="9">
        <v>3100</v>
      </c>
      <c r="E213" s="11">
        <v>3258</v>
      </c>
      <c r="F213" s="9" t="s">
        <v>37</v>
      </c>
      <c r="G213" s="9" t="s">
        <v>153</v>
      </c>
      <c r="H213" s="9" t="s">
        <v>154</v>
      </c>
      <c r="I213" s="9">
        <v>1424516400</v>
      </c>
      <c r="J213" s="9">
        <v>1421812637</v>
      </c>
      <c r="K213" s="9" t="b">
        <v>0</v>
      </c>
      <c r="L213" s="9">
        <v>38</v>
      </c>
      <c r="M213" s="9" t="b">
        <v>1</v>
      </c>
      <c r="N213" s="9" t="s">
        <v>2247</v>
      </c>
      <c r="O213" s="9">
        <f t="shared" si="12"/>
        <v>105</v>
      </c>
      <c r="P213" s="12">
        <f t="shared" si="13"/>
        <v>85.74</v>
      </c>
      <c r="Q213" s="9" t="s">
        <v>41</v>
      </c>
      <c r="R213" s="9" t="s">
        <v>2248</v>
      </c>
      <c r="S213" s="13">
        <f t="shared" si="14"/>
        <v>42025.164780092593</v>
      </c>
      <c r="T213" s="13">
        <f t="shared" si="15"/>
        <v>42056.458333333328</v>
      </c>
    </row>
    <row r="214" spans="1:20" ht="208" x14ac:dyDescent="0.2">
      <c r="A214" s="9">
        <v>2933</v>
      </c>
      <c r="B214" s="10" t="s">
        <v>2271</v>
      </c>
      <c r="C214" s="10" t="s">
        <v>2272</v>
      </c>
      <c r="D214" s="9">
        <v>2500</v>
      </c>
      <c r="E214" s="11">
        <v>2569</v>
      </c>
      <c r="F214" s="9" t="s">
        <v>37</v>
      </c>
      <c r="G214" s="9" t="s">
        <v>45</v>
      </c>
      <c r="H214" s="9" t="s">
        <v>46</v>
      </c>
      <c r="I214" s="9">
        <v>1465081053</v>
      </c>
      <c r="J214" s="9">
        <v>1462489053</v>
      </c>
      <c r="K214" s="9" t="b">
        <v>0</v>
      </c>
      <c r="L214" s="9">
        <v>54</v>
      </c>
      <c r="M214" s="9" t="b">
        <v>1</v>
      </c>
      <c r="N214" s="9" t="s">
        <v>2247</v>
      </c>
      <c r="O214" s="9">
        <f t="shared" si="12"/>
        <v>103</v>
      </c>
      <c r="P214" s="12">
        <f t="shared" si="13"/>
        <v>47.57</v>
      </c>
      <c r="Q214" s="9" t="s">
        <v>41</v>
      </c>
      <c r="R214" s="9" t="s">
        <v>2248</v>
      </c>
      <c r="S214" s="13">
        <f t="shared" si="14"/>
        <v>42495.956631944442</v>
      </c>
      <c r="T214" s="13">
        <f t="shared" si="15"/>
        <v>42525.956631944442</v>
      </c>
    </row>
    <row r="215" spans="1:20" ht="176" x14ac:dyDescent="0.2">
      <c r="A215" s="9">
        <v>2934</v>
      </c>
      <c r="B215" s="10" t="s">
        <v>2273</v>
      </c>
      <c r="C215" s="10" t="s">
        <v>2274</v>
      </c>
      <c r="D215" s="9">
        <v>2500</v>
      </c>
      <c r="E215" s="11">
        <v>2700</v>
      </c>
      <c r="F215" s="9" t="s">
        <v>37</v>
      </c>
      <c r="G215" s="9" t="s">
        <v>63</v>
      </c>
      <c r="H215" s="9" t="s">
        <v>64</v>
      </c>
      <c r="I215" s="9">
        <v>1402845364</v>
      </c>
      <c r="J215" s="9">
        <v>1400253364</v>
      </c>
      <c r="K215" s="9" t="b">
        <v>0</v>
      </c>
      <c r="L215" s="9">
        <v>37</v>
      </c>
      <c r="M215" s="9" t="b">
        <v>1</v>
      </c>
      <c r="N215" s="9" t="s">
        <v>2247</v>
      </c>
      <c r="O215" s="9">
        <f t="shared" si="12"/>
        <v>108</v>
      </c>
      <c r="P215" s="12">
        <f t="shared" si="13"/>
        <v>72.97</v>
      </c>
      <c r="Q215" s="9" t="s">
        <v>41</v>
      </c>
      <c r="R215" s="9" t="s">
        <v>2248</v>
      </c>
      <c r="S215" s="13">
        <f t="shared" si="14"/>
        <v>41775.636157407411</v>
      </c>
      <c r="T215" s="13">
        <f t="shared" si="15"/>
        <v>41805.636157407411</v>
      </c>
    </row>
    <row r="216" spans="1:20" ht="208" x14ac:dyDescent="0.2">
      <c r="A216" s="9">
        <v>2935</v>
      </c>
      <c r="B216" s="10" t="s">
        <v>2275</v>
      </c>
      <c r="C216" s="10" t="s">
        <v>2276</v>
      </c>
      <c r="D216" s="9">
        <v>3500</v>
      </c>
      <c r="E216" s="11">
        <v>3531</v>
      </c>
      <c r="F216" s="9" t="s">
        <v>37</v>
      </c>
      <c r="G216" s="9" t="s">
        <v>45</v>
      </c>
      <c r="H216" s="9" t="s">
        <v>46</v>
      </c>
      <c r="I216" s="9">
        <v>1472490000</v>
      </c>
      <c r="J216" s="9">
        <v>1467468008</v>
      </c>
      <c r="K216" s="9" t="b">
        <v>0</v>
      </c>
      <c r="L216" s="9">
        <v>39</v>
      </c>
      <c r="M216" s="9" t="b">
        <v>1</v>
      </c>
      <c r="N216" s="9" t="s">
        <v>2247</v>
      </c>
      <c r="O216" s="9">
        <f t="shared" si="12"/>
        <v>101</v>
      </c>
      <c r="P216" s="12">
        <f t="shared" si="13"/>
        <v>90.54</v>
      </c>
      <c r="Q216" s="9" t="s">
        <v>41</v>
      </c>
      <c r="R216" s="9" t="s">
        <v>2248</v>
      </c>
      <c r="S216" s="13">
        <f t="shared" si="14"/>
        <v>42553.583425925928</v>
      </c>
      <c r="T216" s="13">
        <f t="shared" si="15"/>
        <v>42611.708333333328</v>
      </c>
    </row>
    <row r="217" spans="1:20" ht="176" x14ac:dyDescent="0.2">
      <c r="A217" s="9">
        <v>2936</v>
      </c>
      <c r="B217" s="10" t="s">
        <v>2277</v>
      </c>
      <c r="C217" s="10" t="s">
        <v>2278</v>
      </c>
      <c r="D217" s="9">
        <v>1000</v>
      </c>
      <c r="E217" s="11">
        <v>1280</v>
      </c>
      <c r="F217" s="9" t="s">
        <v>37</v>
      </c>
      <c r="G217" s="9" t="s">
        <v>45</v>
      </c>
      <c r="H217" s="9" t="s">
        <v>46</v>
      </c>
      <c r="I217" s="9">
        <v>1413176340</v>
      </c>
      <c r="J217" s="9">
        <v>1412091423</v>
      </c>
      <c r="K217" s="9" t="b">
        <v>0</v>
      </c>
      <c r="L217" s="9">
        <v>34</v>
      </c>
      <c r="M217" s="9" t="b">
        <v>1</v>
      </c>
      <c r="N217" s="9" t="s">
        <v>2247</v>
      </c>
      <c r="O217" s="9">
        <f t="shared" si="12"/>
        <v>128</v>
      </c>
      <c r="P217" s="12">
        <f t="shared" si="13"/>
        <v>37.65</v>
      </c>
      <c r="Q217" s="9" t="s">
        <v>41</v>
      </c>
      <c r="R217" s="9" t="s">
        <v>2248</v>
      </c>
      <c r="S217" s="13">
        <f t="shared" si="14"/>
        <v>41912.650729166664</v>
      </c>
      <c r="T217" s="13">
        <f t="shared" si="15"/>
        <v>41925.207638888889</v>
      </c>
    </row>
    <row r="218" spans="1:20" ht="144" x14ac:dyDescent="0.2">
      <c r="A218" s="9">
        <v>2937</v>
      </c>
      <c r="B218" s="10" t="s">
        <v>2279</v>
      </c>
      <c r="C218" s="10" t="s">
        <v>2280</v>
      </c>
      <c r="D218" s="9">
        <v>1500</v>
      </c>
      <c r="E218" s="11">
        <v>2000</v>
      </c>
      <c r="F218" s="9" t="s">
        <v>37</v>
      </c>
      <c r="G218" s="9" t="s">
        <v>38</v>
      </c>
      <c r="H218" s="9" t="s">
        <v>39</v>
      </c>
      <c r="I218" s="9">
        <v>1405249113</v>
      </c>
      <c r="J218" s="9">
        <v>1402657113</v>
      </c>
      <c r="K218" s="9" t="b">
        <v>0</v>
      </c>
      <c r="L218" s="9">
        <v>55</v>
      </c>
      <c r="M218" s="9" t="b">
        <v>1</v>
      </c>
      <c r="N218" s="9" t="s">
        <v>2247</v>
      </c>
      <c r="O218" s="9">
        <f t="shared" si="12"/>
        <v>133</v>
      </c>
      <c r="P218" s="12">
        <f t="shared" si="13"/>
        <v>36.36</v>
      </c>
      <c r="Q218" s="9" t="s">
        <v>41</v>
      </c>
      <c r="R218" s="9" t="s">
        <v>2248</v>
      </c>
      <c r="S218" s="13">
        <f t="shared" si="14"/>
        <v>41803.457326388889</v>
      </c>
      <c r="T218" s="13">
        <f t="shared" si="15"/>
        <v>41833.457326388889</v>
      </c>
    </row>
    <row r="219" spans="1:20" ht="240" x14ac:dyDescent="0.2">
      <c r="A219" s="9">
        <v>2938</v>
      </c>
      <c r="B219" s="10" t="s">
        <v>2281</v>
      </c>
      <c r="C219" s="10" t="s">
        <v>2282</v>
      </c>
      <c r="D219" s="9">
        <v>4000</v>
      </c>
      <c r="E219" s="11">
        <v>4055</v>
      </c>
      <c r="F219" s="9" t="s">
        <v>37</v>
      </c>
      <c r="G219" s="9" t="s">
        <v>45</v>
      </c>
      <c r="H219" s="9" t="s">
        <v>46</v>
      </c>
      <c r="I219" s="9">
        <v>1422636814</v>
      </c>
      <c r="J219" s="9">
        <v>1420044814</v>
      </c>
      <c r="K219" s="9" t="b">
        <v>0</v>
      </c>
      <c r="L219" s="9">
        <v>32</v>
      </c>
      <c r="M219" s="9" t="b">
        <v>1</v>
      </c>
      <c r="N219" s="9" t="s">
        <v>2247</v>
      </c>
      <c r="O219" s="9">
        <f t="shared" si="12"/>
        <v>101</v>
      </c>
      <c r="P219" s="12">
        <f t="shared" si="13"/>
        <v>126.72</v>
      </c>
      <c r="Q219" s="9" t="s">
        <v>41</v>
      </c>
      <c r="R219" s="9" t="s">
        <v>2248</v>
      </c>
      <c r="S219" s="13">
        <f t="shared" si="14"/>
        <v>42004.703865740739</v>
      </c>
      <c r="T219" s="13">
        <f t="shared" si="15"/>
        <v>42034.703865740739</v>
      </c>
    </row>
    <row r="220" spans="1:20" ht="240" x14ac:dyDescent="0.2">
      <c r="A220" s="9">
        <v>2939</v>
      </c>
      <c r="B220" s="10" t="s">
        <v>2283</v>
      </c>
      <c r="C220" s="10" t="s">
        <v>2284</v>
      </c>
      <c r="D220" s="9">
        <v>8000</v>
      </c>
      <c r="E220" s="11">
        <v>8230</v>
      </c>
      <c r="F220" s="9" t="s">
        <v>37</v>
      </c>
      <c r="G220" s="9" t="s">
        <v>45</v>
      </c>
      <c r="H220" s="9" t="s">
        <v>46</v>
      </c>
      <c r="I220" s="9">
        <v>1409187600</v>
      </c>
      <c r="J220" s="9">
        <v>1406316312</v>
      </c>
      <c r="K220" s="9" t="b">
        <v>0</v>
      </c>
      <c r="L220" s="9">
        <v>25</v>
      </c>
      <c r="M220" s="9" t="b">
        <v>1</v>
      </c>
      <c r="N220" s="9" t="s">
        <v>2247</v>
      </c>
      <c r="O220" s="9">
        <f t="shared" si="12"/>
        <v>103</v>
      </c>
      <c r="P220" s="12">
        <f t="shared" si="13"/>
        <v>329.2</v>
      </c>
      <c r="Q220" s="9" t="s">
        <v>41</v>
      </c>
      <c r="R220" s="9" t="s">
        <v>2248</v>
      </c>
      <c r="S220" s="13">
        <f t="shared" si="14"/>
        <v>41845.809166666666</v>
      </c>
      <c r="T220" s="13">
        <f t="shared" si="15"/>
        <v>41879.041666666664</v>
      </c>
    </row>
    <row r="221" spans="1:20" ht="208" x14ac:dyDescent="0.2">
      <c r="A221" s="9">
        <v>2940</v>
      </c>
      <c r="B221" s="10" t="s">
        <v>2285</v>
      </c>
      <c r="C221" s="10" t="s">
        <v>2286</v>
      </c>
      <c r="D221" s="9">
        <v>2500</v>
      </c>
      <c r="E221" s="11">
        <v>2681</v>
      </c>
      <c r="F221" s="9" t="s">
        <v>37</v>
      </c>
      <c r="G221" s="9" t="s">
        <v>45</v>
      </c>
      <c r="H221" s="9" t="s">
        <v>46</v>
      </c>
      <c r="I221" s="9">
        <v>1421606018</v>
      </c>
      <c r="J221" s="9">
        <v>1418150018</v>
      </c>
      <c r="K221" s="9" t="b">
        <v>0</v>
      </c>
      <c r="L221" s="9">
        <v>33</v>
      </c>
      <c r="M221" s="9" t="b">
        <v>1</v>
      </c>
      <c r="N221" s="9" t="s">
        <v>2247</v>
      </c>
      <c r="O221" s="9">
        <f t="shared" si="12"/>
        <v>107</v>
      </c>
      <c r="P221" s="12">
        <f t="shared" si="13"/>
        <v>81.239999999999995</v>
      </c>
      <c r="Q221" s="9" t="s">
        <v>41</v>
      </c>
      <c r="R221" s="9" t="s">
        <v>2248</v>
      </c>
      <c r="S221" s="13">
        <f t="shared" si="14"/>
        <v>41982.773356481484</v>
      </c>
      <c r="T221" s="13">
        <f t="shared" si="15"/>
        <v>42022.773356481484</v>
      </c>
    </row>
    <row r="222" spans="1:20" ht="208" x14ac:dyDescent="0.2">
      <c r="A222" s="9">
        <v>2941</v>
      </c>
      <c r="B222" s="10" t="s">
        <v>2287</v>
      </c>
      <c r="C222" s="10" t="s">
        <v>2288</v>
      </c>
      <c r="D222" s="9">
        <v>25000</v>
      </c>
      <c r="E222" s="11">
        <v>1</v>
      </c>
      <c r="F222" s="9" t="s">
        <v>251</v>
      </c>
      <c r="G222" s="9" t="s">
        <v>45</v>
      </c>
      <c r="H222" s="9" t="s">
        <v>46</v>
      </c>
      <c r="I222" s="9">
        <v>1425250955</v>
      </c>
      <c r="J222" s="9">
        <v>1422658955</v>
      </c>
      <c r="K222" s="9" t="b">
        <v>0</v>
      </c>
      <c r="L222" s="9">
        <v>1</v>
      </c>
      <c r="M222" s="9" t="b">
        <v>0</v>
      </c>
      <c r="N222" s="9" t="s">
        <v>2205</v>
      </c>
      <c r="O222" s="9">
        <f t="shared" si="12"/>
        <v>0</v>
      </c>
      <c r="P222" s="12">
        <f t="shared" si="13"/>
        <v>1</v>
      </c>
      <c r="Q222" s="9" t="s">
        <v>41</v>
      </c>
      <c r="R222" s="9" t="s">
        <v>2206</v>
      </c>
      <c r="S222" s="13">
        <f t="shared" si="14"/>
        <v>42034.960127314815</v>
      </c>
      <c r="T222" s="13">
        <f t="shared" si="15"/>
        <v>42064.960127314815</v>
      </c>
    </row>
    <row r="223" spans="1:20" ht="208" x14ac:dyDescent="0.2">
      <c r="A223" s="9">
        <v>2942</v>
      </c>
      <c r="B223" s="10" t="s">
        <v>2289</v>
      </c>
      <c r="C223" s="10" t="s">
        <v>2290</v>
      </c>
      <c r="D223" s="9">
        <v>200000</v>
      </c>
      <c r="E223" s="11">
        <v>40850</v>
      </c>
      <c r="F223" s="9" t="s">
        <v>251</v>
      </c>
      <c r="G223" s="9" t="s">
        <v>63</v>
      </c>
      <c r="H223" s="9" t="s">
        <v>64</v>
      </c>
      <c r="I223" s="9">
        <v>1450297080</v>
      </c>
      <c r="J223" s="9">
        <v>1448565459</v>
      </c>
      <c r="K223" s="9" t="b">
        <v>0</v>
      </c>
      <c r="L223" s="9">
        <v>202</v>
      </c>
      <c r="M223" s="9" t="b">
        <v>0</v>
      </c>
      <c r="N223" s="9" t="s">
        <v>2205</v>
      </c>
      <c r="O223" s="9">
        <f t="shared" si="12"/>
        <v>20</v>
      </c>
      <c r="P223" s="12">
        <f t="shared" si="13"/>
        <v>202.23</v>
      </c>
      <c r="Q223" s="9" t="s">
        <v>41</v>
      </c>
      <c r="R223" s="9" t="s">
        <v>2206</v>
      </c>
      <c r="S223" s="13">
        <f t="shared" si="14"/>
        <v>42334.803923611107</v>
      </c>
      <c r="T223" s="13">
        <f t="shared" si="15"/>
        <v>42354.845833333333</v>
      </c>
    </row>
    <row r="224" spans="1:20" ht="208" x14ac:dyDescent="0.2">
      <c r="A224" s="9">
        <v>2943</v>
      </c>
      <c r="B224" s="10" t="s">
        <v>2291</v>
      </c>
      <c r="C224" s="10" t="s">
        <v>2292</v>
      </c>
      <c r="D224" s="9">
        <v>3000</v>
      </c>
      <c r="E224" s="11">
        <v>0</v>
      </c>
      <c r="F224" s="9" t="s">
        <v>251</v>
      </c>
      <c r="G224" s="9" t="s">
        <v>45</v>
      </c>
      <c r="H224" s="9" t="s">
        <v>46</v>
      </c>
      <c r="I224" s="9">
        <v>1428894380</v>
      </c>
      <c r="J224" s="9">
        <v>1426302380</v>
      </c>
      <c r="K224" s="9" t="b">
        <v>0</v>
      </c>
      <c r="L224" s="9">
        <v>0</v>
      </c>
      <c r="M224" s="9" t="b">
        <v>0</v>
      </c>
      <c r="N224" s="9" t="s">
        <v>2205</v>
      </c>
      <c r="O224" s="9">
        <f t="shared" si="12"/>
        <v>0</v>
      </c>
      <c r="P224" s="12">
        <f t="shared" si="13"/>
        <v>0</v>
      </c>
      <c r="Q224" s="9" t="s">
        <v>41</v>
      </c>
      <c r="R224" s="9" t="s">
        <v>2206</v>
      </c>
      <c r="S224" s="13">
        <f t="shared" si="14"/>
        <v>42077.129398148143</v>
      </c>
      <c r="T224" s="13">
        <f t="shared" si="15"/>
        <v>42107.129398148143</v>
      </c>
    </row>
    <row r="225" spans="1:20" ht="160" x14ac:dyDescent="0.2">
      <c r="A225" s="9">
        <v>2944</v>
      </c>
      <c r="B225" s="10" t="s">
        <v>2293</v>
      </c>
      <c r="C225" s="10" t="s">
        <v>2294</v>
      </c>
      <c r="D225" s="9">
        <v>10000</v>
      </c>
      <c r="E225" s="11">
        <v>100</v>
      </c>
      <c r="F225" s="9" t="s">
        <v>251</v>
      </c>
      <c r="G225" s="9" t="s">
        <v>45</v>
      </c>
      <c r="H225" s="9" t="s">
        <v>46</v>
      </c>
      <c r="I225" s="9">
        <v>1433714198</v>
      </c>
      <c r="J225" s="9">
        <v>1431122198</v>
      </c>
      <c r="K225" s="9" t="b">
        <v>0</v>
      </c>
      <c r="L225" s="9">
        <v>1</v>
      </c>
      <c r="M225" s="9" t="b">
        <v>0</v>
      </c>
      <c r="N225" s="9" t="s">
        <v>2205</v>
      </c>
      <c r="O225" s="9">
        <f t="shared" si="12"/>
        <v>1</v>
      </c>
      <c r="P225" s="12">
        <f t="shared" si="13"/>
        <v>100</v>
      </c>
      <c r="Q225" s="9" t="s">
        <v>41</v>
      </c>
      <c r="R225" s="9" t="s">
        <v>2206</v>
      </c>
      <c r="S225" s="13">
        <f t="shared" si="14"/>
        <v>42132.9143287037</v>
      </c>
      <c r="T225" s="13">
        <f t="shared" si="15"/>
        <v>42162.9143287037</v>
      </c>
    </row>
    <row r="226" spans="1:20" ht="240" x14ac:dyDescent="0.2">
      <c r="A226" s="9">
        <v>2945</v>
      </c>
      <c r="B226" s="10" t="s">
        <v>2295</v>
      </c>
      <c r="C226" s="10" t="s">
        <v>2296</v>
      </c>
      <c r="D226" s="9">
        <v>50000</v>
      </c>
      <c r="E226" s="11">
        <v>0</v>
      </c>
      <c r="F226" s="9" t="s">
        <v>251</v>
      </c>
      <c r="G226" s="9" t="s">
        <v>45</v>
      </c>
      <c r="H226" s="9" t="s">
        <v>46</v>
      </c>
      <c r="I226" s="9">
        <v>1432437660</v>
      </c>
      <c r="J226" s="9">
        <v>1429845660</v>
      </c>
      <c r="K226" s="9" t="b">
        <v>0</v>
      </c>
      <c r="L226" s="9">
        <v>0</v>
      </c>
      <c r="M226" s="9" t="b">
        <v>0</v>
      </c>
      <c r="N226" s="9" t="s">
        <v>2205</v>
      </c>
      <c r="O226" s="9">
        <f t="shared" si="12"/>
        <v>0</v>
      </c>
      <c r="P226" s="12">
        <f t="shared" si="13"/>
        <v>0</v>
      </c>
      <c r="Q226" s="9" t="s">
        <v>41</v>
      </c>
      <c r="R226" s="9" t="s">
        <v>2206</v>
      </c>
      <c r="S226" s="13">
        <f t="shared" si="14"/>
        <v>42118.139583333337</v>
      </c>
      <c r="T226" s="13">
        <f t="shared" si="15"/>
        <v>42148.139583333337</v>
      </c>
    </row>
    <row r="227" spans="1:20" ht="208" x14ac:dyDescent="0.2">
      <c r="A227" s="9">
        <v>2946</v>
      </c>
      <c r="B227" s="10" t="s">
        <v>2297</v>
      </c>
      <c r="C227" s="10" t="s">
        <v>2298</v>
      </c>
      <c r="D227" s="9">
        <v>2000</v>
      </c>
      <c r="E227" s="11">
        <v>2</v>
      </c>
      <c r="F227" s="9" t="s">
        <v>251</v>
      </c>
      <c r="G227" s="9" t="s">
        <v>38</v>
      </c>
      <c r="H227" s="9" t="s">
        <v>39</v>
      </c>
      <c r="I227" s="9">
        <v>1471265092</v>
      </c>
      <c r="J227" s="9">
        <v>1468673092</v>
      </c>
      <c r="K227" s="9" t="b">
        <v>0</v>
      </c>
      <c r="L227" s="9">
        <v>2</v>
      </c>
      <c r="M227" s="9" t="b">
        <v>0</v>
      </c>
      <c r="N227" s="9" t="s">
        <v>2205</v>
      </c>
      <c r="O227" s="9">
        <f t="shared" si="12"/>
        <v>0</v>
      </c>
      <c r="P227" s="12">
        <f t="shared" si="13"/>
        <v>1</v>
      </c>
      <c r="Q227" s="9" t="s">
        <v>41</v>
      </c>
      <c r="R227" s="9" t="s">
        <v>2206</v>
      </c>
      <c r="S227" s="13">
        <f t="shared" si="14"/>
        <v>42567.531157407408</v>
      </c>
      <c r="T227" s="13">
        <f t="shared" si="15"/>
        <v>42597.531157407408</v>
      </c>
    </row>
    <row r="228" spans="1:20" ht="224" x14ac:dyDescent="0.2">
      <c r="A228" s="9">
        <v>2947</v>
      </c>
      <c r="B228" s="10" t="s">
        <v>2299</v>
      </c>
      <c r="C228" s="10" t="s">
        <v>2300</v>
      </c>
      <c r="D228" s="9">
        <v>25000</v>
      </c>
      <c r="E228" s="11">
        <v>1072</v>
      </c>
      <c r="F228" s="9" t="s">
        <v>251</v>
      </c>
      <c r="G228" s="9" t="s">
        <v>45</v>
      </c>
      <c r="H228" s="9" t="s">
        <v>46</v>
      </c>
      <c r="I228" s="9">
        <v>1480007460</v>
      </c>
      <c r="J228" s="9">
        <v>1475760567</v>
      </c>
      <c r="K228" s="9" t="b">
        <v>0</v>
      </c>
      <c r="L228" s="9">
        <v>13</v>
      </c>
      <c r="M228" s="9" t="b">
        <v>0</v>
      </c>
      <c r="N228" s="9" t="s">
        <v>2205</v>
      </c>
      <c r="O228" s="9">
        <f t="shared" si="12"/>
        <v>4</v>
      </c>
      <c r="P228" s="12">
        <f t="shared" si="13"/>
        <v>82.46</v>
      </c>
      <c r="Q228" s="9" t="s">
        <v>41</v>
      </c>
      <c r="R228" s="9" t="s">
        <v>2206</v>
      </c>
      <c r="S228" s="13">
        <f t="shared" si="14"/>
        <v>42649.562118055561</v>
      </c>
      <c r="T228" s="13">
        <f t="shared" si="15"/>
        <v>42698.715972222228</v>
      </c>
    </row>
    <row r="229" spans="1:20" ht="224" x14ac:dyDescent="0.2">
      <c r="A229" s="9">
        <v>2948</v>
      </c>
      <c r="B229" s="10" t="s">
        <v>2301</v>
      </c>
      <c r="C229" s="10" t="s">
        <v>2302</v>
      </c>
      <c r="D229" s="9">
        <v>500000</v>
      </c>
      <c r="E229" s="11">
        <v>24</v>
      </c>
      <c r="F229" s="9" t="s">
        <v>251</v>
      </c>
      <c r="G229" s="9" t="s">
        <v>45</v>
      </c>
      <c r="H229" s="9" t="s">
        <v>46</v>
      </c>
      <c r="I229" s="9">
        <v>1433259293</v>
      </c>
      <c r="J229" s="9">
        <v>1428075293</v>
      </c>
      <c r="K229" s="9" t="b">
        <v>0</v>
      </c>
      <c r="L229" s="9">
        <v>9</v>
      </c>
      <c r="M229" s="9" t="b">
        <v>0</v>
      </c>
      <c r="N229" s="9" t="s">
        <v>2205</v>
      </c>
      <c r="O229" s="9">
        <f t="shared" si="12"/>
        <v>0</v>
      </c>
      <c r="P229" s="12">
        <f t="shared" si="13"/>
        <v>2.67</v>
      </c>
      <c r="Q229" s="9" t="s">
        <v>41</v>
      </c>
      <c r="R229" s="9" t="s">
        <v>2206</v>
      </c>
      <c r="S229" s="13">
        <f t="shared" si="14"/>
        <v>42097.649224537032</v>
      </c>
      <c r="T229" s="13">
        <f t="shared" si="15"/>
        <v>42157.649224537032</v>
      </c>
    </row>
    <row r="230" spans="1:20" ht="208" x14ac:dyDescent="0.2">
      <c r="A230" s="9">
        <v>2949</v>
      </c>
      <c r="B230" s="10" t="s">
        <v>2303</v>
      </c>
      <c r="C230" s="10" t="s">
        <v>2304</v>
      </c>
      <c r="D230" s="9">
        <v>1000</v>
      </c>
      <c r="E230" s="11">
        <v>25</v>
      </c>
      <c r="F230" s="9" t="s">
        <v>251</v>
      </c>
      <c r="G230" s="9" t="s">
        <v>45</v>
      </c>
      <c r="H230" s="9" t="s">
        <v>46</v>
      </c>
      <c r="I230" s="9">
        <v>1447965917</v>
      </c>
      <c r="J230" s="9">
        <v>1445370317</v>
      </c>
      <c r="K230" s="9" t="b">
        <v>0</v>
      </c>
      <c r="L230" s="9">
        <v>2</v>
      </c>
      <c r="M230" s="9" t="b">
        <v>0</v>
      </c>
      <c r="N230" s="9" t="s">
        <v>2205</v>
      </c>
      <c r="O230" s="9">
        <f t="shared" si="12"/>
        <v>3</v>
      </c>
      <c r="P230" s="12">
        <f t="shared" si="13"/>
        <v>12.5</v>
      </c>
      <c r="Q230" s="9" t="s">
        <v>41</v>
      </c>
      <c r="R230" s="9" t="s">
        <v>2206</v>
      </c>
      <c r="S230" s="13">
        <f t="shared" si="14"/>
        <v>42297.823113425926</v>
      </c>
      <c r="T230" s="13">
        <f t="shared" si="15"/>
        <v>42327.864780092597</v>
      </c>
    </row>
    <row r="231" spans="1:20" ht="224" x14ac:dyDescent="0.2">
      <c r="A231" s="9">
        <v>2950</v>
      </c>
      <c r="B231" s="10" t="s">
        <v>2305</v>
      </c>
      <c r="C231" s="10" t="s">
        <v>2306</v>
      </c>
      <c r="D231" s="9">
        <v>5000000</v>
      </c>
      <c r="E231" s="11">
        <v>0</v>
      </c>
      <c r="F231" s="9" t="s">
        <v>251</v>
      </c>
      <c r="G231" s="9" t="s">
        <v>45</v>
      </c>
      <c r="H231" s="9" t="s">
        <v>46</v>
      </c>
      <c r="I231" s="9">
        <v>1453538752</v>
      </c>
      <c r="J231" s="9">
        <v>1450946752</v>
      </c>
      <c r="K231" s="9" t="b">
        <v>0</v>
      </c>
      <c r="L231" s="9">
        <v>0</v>
      </c>
      <c r="M231" s="9" t="b">
        <v>0</v>
      </c>
      <c r="N231" s="9" t="s">
        <v>2205</v>
      </c>
      <c r="O231" s="9">
        <f t="shared" si="12"/>
        <v>0</v>
      </c>
      <c r="P231" s="12">
        <f t="shared" si="13"/>
        <v>0</v>
      </c>
      <c r="Q231" s="9" t="s">
        <v>41</v>
      </c>
      <c r="R231" s="9" t="s">
        <v>2206</v>
      </c>
      <c r="S231" s="13">
        <f t="shared" si="14"/>
        <v>42362.36518518519</v>
      </c>
      <c r="T231" s="13">
        <f t="shared" si="15"/>
        <v>42392.36518518519</v>
      </c>
    </row>
    <row r="232" spans="1:20" ht="208" x14ac:dyDescent="0.2">
      <c r="A232" s="9">
        <v>2951</v>
      </c>
      <c r="B232" s="10" t="s">
        <v>2307</v>
      </c>
      <c r="C232" s="10" t="s">
        <v>2308</v>
      </c>
      <c r="D232" s="9">
        <v>50000</v>
      </c>
      <c r="E232" s="11">
        <v>1096</v>
      </c>
      <c r="F232" s="9" t="s">
        <v>2309</v>
      </c>
      <c r="G232" s="9" t="s">
        <v>45</v>
      </c>
      <c r="H232" s="9" t="s">
        <v>46</v>
      </c>
      <c r="I232" s="9">
        <v>1412536573</v>
      </c>
      <c r="J232" s="9">
        <v>1408648573</v>
      </c>
      <c r="K232" s="9" t="b">
        <v>0</v>
      </c>
      <c r="L232" s="9">
        <v>58</v>
      </c>
      <c r="M232" s="9" t="b">
        <v>0</v>
      </c>
      <c r="N232" s="9" t="s">
        <v>2205</v>
      </c>
      <c r="O232" s="9">
        <f t="shared" si="12"/>
        <v>2</v>
      </c>
      <c r="P232" s="12">
        <f t="shared" si="13"/>
        <v>18.899999999999999</v>
      </c>
      <c r="Q232" s="9" t="s">
        <v>41</v>
      </c>
      <c r="R232" s="9" t="s">
        <v>2206</v>
      </c>
      <c r="S232" s="13">
        <f t="shared" si="14"/>
        <v>41872.802928240737</v>
      </c>
      <c r="T232" s="13">
        <f t="shared" si="15"/>
        <v>41917.802928240737</v>
      </c>
    </row>
    <row r="233" spans="1:20" ht="224" x14ac:dyDescent="0.2">
      <c r="A233" s="9">
        <v>2952</v>
      </c>
      <c r="B233" s="10" t="s">
        <v>2310</v>
      </c>
      <c r="C233" s="10" t="s">
        <v>2311</v>
      </c>
      <c r="D233" s="9">
        <v>20000</v>
      </c>
      <c r="E233" s="11">
        <v>1605</v>
      </c>
      <c r="F233" s="9" t="s">
        <v>2309</v>
      </c>
      <c r="G233" s="9" t="s">
        <v>45</v>
      </c>
      <c r="H233" s="9" t="s">
        <v>46</v>
      </c>
      <c r="I233" s="9">
        <v>1476676800</v>
      </c>
      <c r="J233" s="9">
        <v>1473957239</v>
      </c>
      <c r="K233" s="9" t="b">
        <v>0</v>
      </c>
      <c r="L233" s="9">
        <v>8</v>
      </c>
      <c r="M233" s="9" t="b">
        <v>0</v>
      </c>
      <c r="N233" s="9" t="s">
        <v>2205</v>
      </c>
      <c r="O233" s="9">
        <f t="shared" si="12"/>
        <v>8</v>
      </c>
      <c r="P233" s="12">
        <f t="shared" si="13"/>
        <v>200.63</v>
      </c>
      <c r="Q233" s="9" t="s">
        <v>41</v>
      </c>
      <c r="R233" s="9" t="s">
        <v>2206</v>
      </c>
      <c r="S233" s="13">
        <f t="shared" si="14"/>
        <v>42628.690266203703</v>
      </c>
      <c r="T233" s="13">
        <f t="shared" si="15"/>
        <v>42660.166666666672</v>
      </c>
    </row>
    <row r="234" spans="1:20" ht="176" x14ac:dyDescent="0.2">
      <c r="A234" s="9">
        <v>2953</v>
      </c>
      <c r="B234" s="10" t="s">
        <v>2312</v>
      </c>
      <c r="C234" s="10" t="s">
        <v>2313</v>
      </c>
      <c r="D234" s="9">
        <v>400000</v>
      </c>
      <c r="E234" s="11">
        <v>605</v>
      </c>
      <c r="F234" s="9" t="s">
        <v>2309</v>
      </c>
      <c r="G234" s="9" t="s">
        <v>45</v>
      </c>
      <c r="H234" s="9" t="s">
        <v>46</v>
      </c>
      <c r="I234" s="9">
        <v>1444330821</v>
      </c>
      <c r="J234" s="9">
        <v>1441738821</v>
      </c>
      <c r="K234" s="9" t="b">
        <v>0</v>
      </c>
      <c r="L234" s="9">
        <v>3</v>
      </c>
      <c r="M234" s="9" t="b">
        <v>0</v>
      </c>
      <c r="N234" s="9" t="s">
        <v>2205</v>
      </c>
      <c r="O234" s="9">
        <f t="shared" si="12"/>
        <v>0</v>
      </c>
      <c r="P234" s="12">
        <f t="shared" si="13"/>
        <v>201.67</v>
      </c>
      <c r="Q234" s="9" t="s">
        <v>41</v>
      </c>
      <c r="R234" s="9" t="s">
        <v>2206</v>
      </c>
      <c r="S234" s="13">
        <f t="shared" si="14"/>
        <v>42255.791909722218</v>
      </c>
      <c r="T234" s="13">
        <f t="shared" si="15"/>
        <v>42285.791909722218</v>
      </c>
    </row>
    <row r="235" spans="1:20" ht="192" x14ac:dyDescent="0.2">
      <c r="A235" s="9">
        <v>2954</v>
      </c>
      <c r="B235" s="10" t="s">
        <v>2314</v>
      </c>
      <c r="C235" s="10" t="s">
        <v>2315</v>
      </c>
      <c r="D235" s="9">
        <v>15000</v>
      </c>
      <c r="E235" s="11">
        <v>0</v>
      </c>
      <c r="F235" s="9" t="s">
        <v>2309</v>
      </c>
      <c r="G235" s="9" t="s">
        <v>45</v>
      </c>
      <c r="H235" s="9" t="s">
        <v>46</v>
      </c>
      <c r="I235" s="9">
        <v>1489669203</v>
      </c>
      <c r="J235" s="9">
        <v>1487944803</v>
      </c>
      <c r="K235" s="9" t="b">
        <v>0</v>
      </c>
      <c r="L235" s="9">
        <v>0</v>
      </c>
      <c r="M235" s="9" t="b">
        <v>0</v>
      </c>
      <c r="N235" s="9" t="s">
        <v>2205</v>
      </c>
      <c r="O235" s="9">
        <f t="shared" si="12"/>
        <v>0</v>
      </c>
      <c r="P235" s="12">
        <f t="shared" si="13"/>
        <v>0</v>
      </c>
      <c r="Q235" s="9" t="s">
        <v>41</v>
      </c>
      <c r="R235" s="9" t="s">
        <v>2206</v>
      </c>
      <c r="S235" s="13">
        <f t="shared" si="14"/>
        <v>42790.583368055552</v>
      </c>
      <c r="T235" s="13">
        <f t="shared" si="15"/>
        <v>42810.541701388895</v>
      </c>
    </row>
    <row r="236" spans="1:20" ht="144" x14ac:dyDescent="0.2">
      <c r="A236" s="9">
        <v>2955</v>
      </c>
      <c r="B236" s="10" t="s">
        <v>2316</v>
      </c>
      <c r="C236" s="10" t="s">
        <v>2317</v>
      </c>
      <c r="D236" s="9">
        <v>1200</v>
      </c>
      <c r="E236" s="11">
        <v>715</v>
      </c>
      <c r="F236" s="9" t="s">
        <v>2309</v>
      </c>
      <c r="G236" s="9" t="s">
        <v>45</v>
      </c>
      <c r="H236" s="9" t="s">
        <v>46</v>
      </c>
      <c r="I236" s="9">
        <v>1434476849</v>
      </c>
      <c r="J236" s="9">
        <v>1431884849</v>
      </c>
      <c r="K236" s="9" t="b">
        <v>0</v>
      </c>
      <c r="L236" s="9">
        <v>11</v>
      </c>
      <c r="M236" s="9" t="b">
        <v>0</v>
      </c>
      <c r="N236" s="9" t="s">
        <v>2205</v>
      </c>
      <c r="O236" s="9">
        <f t="shared" si="12"/>
        <v>60</v>
      </c>
      <c r="P236" s="12">
        <f t="shared" si="13"/>
        <v>65</v>
      </c>
      <c r="Q236" s="9" t="s">
        <v>41</v>
      </c>
      <c r="R236" s="9" t="s">
        <v>2206</v>
      </c>
      <c r="S236" s="13">
        <f t="shared" si="14"/>
        <v>42141.741307870368</v>
      </c>
      <c r="T236" s="13">
        <f t="shared" si="15"/>
        <v>42171.741307870368</v>
      </c>
    </row>
    <row r="237" spans="1:20" ht="176" x14ac:dyDescent="0.2">
      <c r="A237" s="9">
        <v>2956</v>
      </c>
      <c r="B237" s="10" t="s">
        <v>2318</v>
      </c>
      <c r="C237" s="10" t="s">
        <v>2319</v>
      </c>
      <c r="D237" s="9">
        <v>7900</v>
      </c>
      <c r="E237" s="11">
        <v>1322</v>
      </c>
      <c r="F237" s="9" t="s">
        <v>2309</v>
      </c>
      <c r="G237" s="9" t="s">
        <v>45</v>
      </c>
      <c r="H237" s="9" t="s">
        <v>46</v>
      </c>
      <c r="I237" s="9">
        <v>1462402850</v>
      </c>
      <c r="J237" s="9">
        <v>1459810850</v>
      </c>
      <c r="K237" s="9" t="b">
        <v>0</v>
      </c>
      <c r="L237" s="9">
        <v>20</v>
      </c>
      <c r="M237" s="9" t="b">
        <v>0</v>
      </c>
      <c r="N237" s="9" t="s">
        <v>2205</v>
      </c>
      <c r="O237" s="9">
        <f t="shared" si="12"/>
        <v>17</v>
      </c>
      <c r="P237" s="12">
        <f t="shared" si="13"/>
        <v>66.099999999999994</v>
      </c>
      <c r="Q237" s="9" t="s">
        <v>41</v>
      </c>
      <c r="R237" s="9" t="s">
        <v>2206</v>
      </c>
      <c r="S237" s="13">
        <f t="shared" si="14"/>
        <v>42464.958912037036</v>
      </c>
      <c r="T237" s="13">
        <f t="shared" si="15"/>
        <v>42494.958912037036</v>
      </c>
    </row>
    <row r="238" spans="1:20" ht="160" x14ac:dyDescent="0.2">
      <c r="A238" s="9">
        <v>2957</v>
      </c>
      <c r="B238" s="10" t="s">
        <v>2320</v>
      </c>
      <c r="C238" s="10" t="s">
        <v>2321</v>
      </c>
      <c r="D238" s="9">
        <v>15000</v>
      </c>
      <c r="E238" s="11">
        <v>280</v>
      </c>
      <c r="F238" s="9" t="s">
        <v>2309</v>
      </c>
      <c r="G238" s="9" t="s">
        <v>45</v>
      </c>
      <c r="H238" s="9" t="s">
        <v>46</v>
      </c>
      <c r="I238" s="9">
        <v>1427498172</v>
      </c>
      <c r="J238" s="9">
        <v>1422317772</v>
      </c>
      <c r="K238" s="9" t="b">
        <v>0</v>
      </c>
      <c r="L238" s="9">
        <v>3</v>
      </c>
      <c r="M238" s="9" t="b">
        <v>0</v>
      </c>
      <c r="N238" s="9" t="s">
        <v>2205</v>
      </c>
      <c r="O238" s="9">
        <f t="shared" si="12"/>
        <v>2</v>
      </c>
      <c r="P238" s="12">
        <f t="shared" si="13"/>
        <v>93.33</v>
      </c>
      <c r="Q238" s="9" t="s">
        <v>41</v>
      </c>
      <c r="R238" s="9" t="s">
        <v>2206</v>
      </c>
      <c r="S238" s="13">
        <f t="shared" si="14"/>
        <v>42031.011249999996</v>
      </c>
      <c r="T238" s="13">
        <f t="shared" si="15"/>
        <v>42090.969583333332</v>
      </c>
    </row>
    <row r="239" spans="1:20" ht="192" x14ac:dyDescent="0.2">
      <c r="A239" s="9">
        <v>2958</v>
      </c>
      <c r="B239" s="10" t="s">
        <v>2322</v>
      </c>
      <c r="C239" s="10" t="s">
        <v>2323</v>
      </c>
      <c r="D239" s="9">
        <v>80000</v>
      </c>
      <c r="E239" s="11">
        <v>0</v>
      </c>
      <c r="F239" s="9" t="s">
        <v>2309</v>
      </c>
      <c r="G239" s="9" t="s">
        <v>45</v>
      </c>
      <c r="H239" s="9" t="s">
        <v>46</v>
      </c>
      <c r="I239" s="9">
        <v>1462729317</v>
      </c>
      <c r="J239" s="9">
        <v>1457548917</v>
      </c>
      <c r="K239" s="9" t="b">
        <v>0</v>
      </c>
      <c r="L239" s="9">
        <v>0</v>
      </c>
      <c r="M239" s="9" t="b">
        <v>0</v>
      </c>
      <c r="N239" s="9" t="s">
        <v>2205</v>
      </c>
      <c r="O239" s="9">
        <f t="shared" si="12"/>
        <v>0</v>
      </c>
      <c r="P239" s="12">
        <f t="shared" si="13"/>
        <v>0</v>
      </c>
      <c r="Q239" s="9" t="s">
        <v>41</v>
      </c>
      <c r="R239" s="9" t="s">
        <v>2206</v>
      </c>
      <c r="S239" s="13">
        <f t="shared" si="14"/>
        <v>42438.779131944444</v>
      </c>
      <c r="T239" s="13">
        <f t="shared" si="15"/>
        <v>42498.73746527778</v>
      </c>
    </row>
    <row r="240" spans="1:20" ht="224" x14ac:dyDescent="0.2">
      <c r="A240" s="9">
        <v>2959</v>
      </c>
      <c r="B240" s="10" t="s">
        <v>2324</v>
      </c>
      <c r="C240" s="10" t="s">
        <v>2325</v>
      </c>
      <c r="D240" s="9">
        <v>10000</v>
      </c>
      <c r="E240" s="11">
        <v>0</v>
      </c>
      <c r="F240" s="9" t="s">
        <v>2309</v>
      </c>
      <c r="G240" s="9" t="s">
        <v>38</v>
      </c>
      <c r="H240" s="9" t="s">
        <v>39</v>
      </c>
      <c r="I240" s="9">
        <v>1465258325</v>
      </c>
      <c r="J240" s="9">
        <v>1462666325</v>
      </c>
      <c r="K240" s="9" t="b">
        <v>0</v>
      </c>
      <c r="L240" s="9">
        <v>0</v>
      </c>
      <c r="M240" s="9" t="b">
        <v>0</v>
      </c>
      <c r="N240" s="9" t="s">
        <v>2205</v>
      </c>
      <c r="O240" s="9">
        <f t="shared" si="12"/>
        <v>0</v>
      </c>
      <c r="P240" s="12">
        <f t="shared" si="13"/>
        <v>0</v>
      </c>
      <c r="Q240" s="9" t="s">
        <v>41</v>
      </c>
      <c r="R240" s="9" t="s">
        <v>2206</v>
      </c>
      <c r="S240" s="13">
        <f t="shared" si="14"/>
        <v>42498.008391203708</v>
      </c>
      <c r="T240" s="13">
        <f t="shared" si="15"/>
        <v>42528.008391203708</v>
      </c>
    </row>
    <row r="241" spans="1:20" ht="176" x14ac:dyDescent="0.2">
      <c r="A241" s="9">
        <v>2960</v>
      </c>
      <c r="B241" s="10" t="s">
        <v>2326</v>
      </c>
      <c r="C241" s="10" t="s">
        <v>2327</v>
      </c>
      <c r="D241" s="9">
        <v>30000000</v>
      </c>
      <c r="E241" s="11">
        <v>0</v>
      </c>
      <c r="F241" s="9" t="s">
        <v>2309</v>
      </c>
      <c r="G241" s="9" t="s">
        <v>45</v>
      </c>
      <c r="H241" s="9" t="s">
        <v>46</v>
      </c>
      <c r="I241" s="9">
        <v>1410459023</v>
      </c>
      <c r="J241" s="9">
        <v>1407867023</v>
      </c>
      <c r="K241" s="9" t="b">
        <v>0</v>
      </c>
      <c r="L241" s="9">
        <v>0</v>
      </c>
      <c r="M241" s="9" t="b">
        <v>0</v>
      </c>
      <c r="N241" s="9" t="s">
        <v>2205</v>
      </c>
      <c r="O241" s="9">
        <f t="shared" si="12"/>
        <v>0</v>
      </c>
      <c r="P241" s="12">
        <f t="shared" si="13"/>
        <v>0</v>
      </c>
      <c r="Q241" s="9" t="s">
        <v>41</v>
      </c>
      <c r="R241" s="9" t="s">
        <v>2206</v>
      </c>
      <c r="S241" s="13">
        <f t="shared" si="14"/>
        <v>41863.757210648146</v>
      </c>
      <c r="T241" s="13">
        <f t="shared" si="15"/>
        <v>41893.757210648146</v>
      </c>
    </row>
    <row r="242" spans="1:20" ht="208" x14ac:dyDescent="0.2">
      <c r="A242" s="9">
        <v>2961</v>
      </c>
      <c r="B242" s="10" t="s">
        <v>416</v>
      </c>
      <c r="C242" s="10" t="s">
        <v>417</v>
      </c>
      <c r="D242" s="9">
        <v>5000</v>
      </c>
      <c r="E242" s="11">
        <v>5481</v>
      </c>
      <c r="F242" s="9" t="s">
        <v>37</v>
      </c>
      <c r="G242" s="9" t="s">
        <v>45</v>
      </c>
      <c r="H242" s="9" t="s">
        <v>46</v>
      </c>
      <c r="I242" s="9">
        <v>1427342400</v>
      </c>
      <c r="J242" s="9">
        <v>1424927159</v>
      </c>
      <c r="K242" s="9" t="b">
        <v>0</v>
      </c>
      <c r="L242" s="9">
        <v>108</v>
      </c>
      <c r="M242" s="9" t="b">
        <v>1</v>
      </c>
      <c r="N242" s="9" t="s">
        <v>40</v>
      </c>
      <c r="O242" s="9">
        <f t="shared" si="12"/>
        <v>110</v>
      </c>
      <c r="P242" s="12">
        <f t="shared" si="13"/>
        <v>50.75</v>
      </c>
      <c r="Q242" s="9" t="s">
        <v>41</v>
      </c>
      <c r="R242" s="9" t="s">
        <v>42</v>
      </c>
      <c r="S242" s="13">
        <f t="shared" si="14"/>
        <v>42061.212488425925</v>
      </c>
      <c r="T242" s="13">
        <f t="shared" si="15"/>
        <v>42089.166666666672</v>
      </c>
    </row>
    <row r="243" spans="1:20" ht="208" x14ac:dyDescent="0.2">
      <c r="A243" s="9">
        <v>2962</v>
      </c>
      <c r="B243" s="10" t="s">
        <v>418</v>
      </c>
      <c r="C243" s="10" t="s">
        <v>419</v>
      </c>
      <c r="D243" s="9">
        <v>1000</v>
      </c>
      <c r="E243" s="11">
        <v>1218</v>
      </c>
      <c r="F243" s="9" t="s">
        <v>37</v>
      </c>
      <c r="G243" s="9" t="s">
        <v>45</v>
      </c>
      <c r="H243" s="9" t="s">
        <v>46</v>
      </c>
      <c r="I243" s="9">
        <v>1425193140</v>
      </c>
      <c r="J243" s="9">
        <v>1422769906</v>
      </c>
      <c r="K243" s="9" t="b">
        <v>0</v>
      </c>
      <c r="L243" s="9">
        <v>20</v>
      </c>
      <c r="M243" s="9" t="b">
        <v>1</v>
      </c>
      <c r="N243" s="9" t="s">
        <v>40</v>
      </c>
      <c r="O243" s="9">
        <f t="shared" si="12"/>
        <v>122</v>
      </c>
      <c r="P243" s="12">
        <f t="shared" si="13"/>
        <v>60.9</v>
      </c>
      <c r="Q243" s="9" t="s">
        <v>41</v>
      </c>
      <c r="R243" s="9" t="s">
        <v>42</v>
      </c>
      <c r="S243" s="13">
        <f t="shared" si="14"/>
        <v>42036.24428240741</v>
      </c>
      <c r="T243" s="13">
        <f t="shared" si="15"/>
        <v>42064.290972222225</v>
      </c>
    </row>
    <row r="244" spans="1:20" ht="208" x14ac:dyDescent="0.2">
      <c r="A244" s="9">
        <v>2963</v>
      </c>
      <c r="B244" s="10" t="s">
        <v>420</v>
      </c>
      <c r="C244" s="10" t="s">
        <v>421</v>
      </c>
      <c r="D244" s="9">
        <v>10000</v>
      </c>
      <c r="E244" s="11">
        <v>10685</v>
      </c>
      <c r="F244" s="9" t="s">
        <v>37</v>
      </c>
      <c r="G244" s="9" t="s">
        <v>45</v>
      </c>
      <c r="H244" s="9" t="s">
        <v>46</v>
      </c>
      <c r="I244" s="9">
        <v>1435835824</v>
      </c>
      <c r="J244" s="9">
        <v>1433243824</v>
      </c>
      <c r="K244" s="9" t="b">
        <v>0</v>
      </c>
      <c r="L244" s="9">
        <v>98</v>
      </c>
      <c r="M244" s="9" t="b">
        <v>1</v>
      </c>
      <c r="N244" s="9" t="s">
        <v>40</v>
      </c>
      <c r="O244" s="9">
        <f t="shared" si="12"/>
        <v>107</v>
      </c>
      <c r="P244" s="12">
        <f t="shared" si="13"/>
        <v>109.03</v>
      </c>
      <c r="Q244" s="9" t="s">
        <v>41</v>
      </c>
      <c r="R244" s="9" t="s">
        <v>42</v>
      </c>
      <c r="S244" s="13">
        <f t="shared" si="14"/>
        <v>42157.470185185186</v>
      </c>
      <c r="T244" s="13">
        <f t="shared" si="15"/>
        <v>42187.470185185186</v>
      </c>
    </row>
    <row r="245" spans="1:20" ht="192" x14ac:dyDescent="0.2">
      <c r="A245" s="9">
        <v>2964</v>
      </c>
      <c r="B245" s="10" t="s">
        <v>422</v>
      </c>
      <c r="C245" s="10" t="s">
        <v>423</v>
      </c>
      <c r="D245" s="9">
        <v>5000</v>
      </c>
      <c r="E245" s="11">
        <v>5035.6899999999996</v>
      </c>
      <c r="F245" s="9" t="s">
        <v>37</v>
      </c>
      <c r="G245" s="9" t="s">
        <v>45</v>
      </c>
      <c r="H245" s="9" t="s">
        <v>46</v>
      </c>
      <c r="I245" s="9">
        <v>1407360720</v>
      </c>
      <c r="J245" s="9">
        <v>1404769819</v>
      </c>
      <c r="K245" s="9" t="b">
        <v>0</v>
      </c>
      <c r="L245" s="9">
        <v>196</v>
      </c>
      <c r="M245" s="9" t="b">
        <v>1</v>
      </c>
      <c r="N245" s="9" t="s">
        <v>40</v>
      </c>
      <c r="O245" s="9">
        <f t="shared" si="12"/>
        <v>101</v>
      </c>
      <c r="P245" s="12">
        <f t="shared" si="13"/>
        <v>25.69</v>
      </c>
      <c r="Q245" s="9" t="s">
        <v>41</v>
      </c>
      <c r="R245" s="9" t="s">
        <v>42</v>
      </c>
      <c r="S245" s="13">
        <f t="shared" si="14"/>
        <v>41827.909942129627</v>
      </c>
      <c r="T245" s="13">
        <f t="shared" si="15"/>
        <v>41857.897222222222</v>
      </c>
    </row>
    <row r="246" spans="1:20" ht="208" x14ac:dyDescent="0.2">
      <c r="A246" s="9">
        <v>2965</v>
      </c>
      <c r="B246" s="10" t="s">
        <v>424</v>
      </c>
      <c r="C246" s="10" t="s">
        <v>425</v>
      </c>
      <c r="D246" s="9">
        <v>1500</v>
      </c>
      <c r="E246" s="11">
        <v>1635</v>
      </c>
      <c r="F246" s="9" t="s">
        <v>37</v>
      </c>
      <c r="G246" s="9" t="s">
        <v>45</v>
      </c>
      <c r="H246" s="9" t="s">
        <v>46</v>
      </c>
      <c r="I246" s="9">
        <v>1436290233</v>
      </c>
      <c r="J246" s="9">
        <v>1433698233</v>
      </c>
      <c r="K246" s="9" t="b">
        <v>0</v>
      </c>
      <c r="L246" s="9">
        <v>39</v>
      </c>
      <c r="M246" s="9" t="b">
        <v>1</v>
      </c>
      <c r="N246" s="9" t="s">
        <v>40</v>
      </c>
      <c r="O246" s="9">
        <f t="shared" si="12"/>
        <v>109</v>
      </c>
      <c r="P246" s="12">
        <f t="shared" si="13"/>
        <v>41.92</v>
      </c>
      <c r="Q246" s="9" t="s">
        <v>41</v>
      </c>
      <c r="R246" s="9" t="s">
        <v>42</v>
      </c>
      <c r="S246" s="13">
        <f t="shared" si="14"/>
        <v>42162.729548611111</v>
      </c>
      <c r="T246" s="13">
        <f t="shared" si="15"/>
        <v>42192.729548611111</v>
      </c>
    </row>
    <row r="247" spans="1:20" ht="208" x14ac:dyDescent="0.2">
      <c r="A247" s="9">
        <v>2966</v>
      </c>
      <c r="B247" s="10" t="s">
        <v>426</v>
      </c>
      <c r="C247" s="10" t="s">
        <v>427</v>
      </c>
      <c r="D247" s="9">
        <v>10000</v>
      </c>
      <c r="E247" s="11">
        <v>11363</v>
      </c>
      <c r="F247" s="9" t="s">
        <v>37</v>
      </c>
      <c r="G247" s="9" t="s">
        <v>45</v>
      </c>
      <c r="H247" s="9" t="s">
        <v>46</v>
      </c>
      <c r="I247" s="9">
        <v>1442425412</v>
      </c>
      <c r="J247" s="9">
        <v>1439833412</v>
      </c>
      <c r="K247" s="9" t="b">
        <v>0</v>
      </c>
      <c r="L247" s="9">
        <v>128</v>
      </c>
      <c r="M247" s="9" t="b">
        <v>1</v>
      </c>
      <c r="N247" s="9" t="s">
        <v>40</v>
      </c>
      <c r="O247" s="9">
        <f t="shared" si="12"/>
        <v>114</v>
      </c>
      <c r="P247" s="12">
        <f t="shared" si="13"/>
        <v>88.77</v>
      </c>
      <c r="Q247" s="9" t="s">
        <v>41</v>
      </c>
      <c r="R247" s="9" t="s">
        <v>42</v>
      </c>
      <c r="S247" s="13">
        <f t="shared" si="14"/>
        <v>42233.738564814819</v>
      </c>
      <c r="T247" s="13">
        <f t="shared" si="15"/>
        <v>42263.738564814819</v>
      </c>
    </row>
    <row r="248" spans="1:20" ht="160" x14ac:dyDescent="0.2">
      <c r="A248" s="9">
        <v>2967</v>
      </c>
      <c r="B248" s="10" t="s">
        <v>428</v>
      </c>
      <c r="C248" s="10" t="s">
        <v>429</v>
      </c>
      <c r="D248" s="9">
        <v>5000</v>
      </c>
      <c r="E248" s="11">
        <v>5696</v>
      </c>
      <c r="F248" s="9" t="s">
        <v>37</v>
      </c>
      <c r="G248" s="9" t="s">
        <v>45</v>
      </c>
      <c r="H248" s="9" t="s">
        <v>46</v>
      </c>
      <c r="I248" s="9">
        <v>1425872692</v>
      </c>
      <c r="J248" s="9">
        <v>1423284292</v>
      </c>
      <c r="K248" s="9" t="b">
        <v>0</v>
      </c>
      <c r="L248" s="9">
        <v>71</v>
      </c>
      <c r="M248" s="9" t="b">
        <v>1</v>
      </c>
      <c r="N248" s="9" t="s">
        <v>40</v>
      </c>
      <c r="O248" s="9">
        <f t="shared" si="12"/>
        <v>114</v>
      </c>
      <c r="P248" s="12">
        <f t="shared" si="13"/>
        <v>80.23</v>
      </c>
      <c r="Q248" s="9" t="s">
        <v>41</v>
      </c>
      <c r="R248" s="9" t="s">
        <v>42</v>
      </c>
      <c r="S248" s="13">
        <f t="shared" si="14"/>
        <v>42042.197824074072</v>
      </c>
      <c r="T248" s="13">
        <f t="shared" si="15"/>
        <v>42072.156157407408</v>
      </c>
    </row>
    <row r="249" spans="1:20" ht="128" x14ac:dyDescent="0.2">
      <c r="A249" s="9">
        <v>2968</v>
      </c>
      <c r="B249" s="10" t="s">
        <v>430</v>
      </c>
      <c r="C249" s="10" t="s">
        <v>431</v>
      </c>
      <c r="D249" s="9">
        <v>3500</v>
      </c>
      <c r="E249" s="11">
        <v>3710</v>
      </c>
      <c r="F249" s="9" t="s">
        <v>37</v>
      </c>
      <c r="G249" s="9" t="s">
        <v>45</v>
      </c>
      <c r="H249" s="9" t="s">
        <v>46</v>
      </c>
      <c r="I249" s="9">
        <v>1471406340</v>
      </c>
      <c r="J249" s="9">
        <v>1470227660</v>
      </c>
      <c r="K249" s="9" t="b">
        <v>0</v>
      </c>
      <c r="L249" s="9">
        <v>47</v>
      </c>
      <c r="M249" s="9" t="b">
        <v>1</v>
      </c>
      <c r="N249" s="9" t="s">
        <v>40</v>
      </c>
      <c r="O249" s="9">
        <f t="shared" si="12"/>
        <v>106</v>
      </c>
      <c r="P249" s="12">
        <f t="shared" si="13"/>
        <v>78.94</v>
      </c>
      <c r="Q249" s="9" t="s">
        <v>41</v>
      </c>
      <c r="R249" s="9" t="s">
        <v>42</v>
      </c>
      <c r="S249" s="13">
        <f t="shared" si="14"/>
        <v>42585.523842592593</v>
      </c>
      <c r="T249" s="13">
        <f t="shared" si="15"/>
        <v>42599.165972222225</v>
      </c>
    </row>
    <row r="250" spans="1:20" ht="208" x14ac:dyDescent="0.2">
      <c r="A250" s="9">
        <v>2969</v>
      </c>
      <c r="B250" s="10" t="s">
        <v>432</v>
      </c>
      <c r="C250" s="10" t="s">
        <v>433</v>
      </c>
      <c r="D250" s="9">
        <v>1000</v>
      </c>
      <c r="E250" s="11">
        <v>1625</v>
      </c>
      <c r="F250" s="9" t="s">
        <v>37</v>
      </c>
      <c r="G250" s="9" t="s">
        <v>63</v>
      </c>
      <c r="H250" s="9" t="s">
        <v>64</v>
      </c>
      <c r="I250" s="9">
        <v>1430693460</v>
      </c>
      <c r="J250" s="9">
        <v>1428087153</v>
      </c>
      <c r="K250" s="9" t="b">
        <v>0</v>
      </c>
      <c r="L250" s="9">
        <v>17</v>
      </c>
      <c r="M250" s="9" t="b">
        <v>1</v>
      </c>
      <c r="N250" s="9" t="s">
        <v>40</v>
      </c>
      <c r="O250" s="9">
        <f t="shared" si="12"/>
        <v>163</v>
      </c>
      <c r="P250" s="12">
        <f t="shared" si="13"/>
        <v>95.59</v>
      </c>
      <c r="Q250" s="9" t="s">
        <v>41</v>
      </c>
      <c r="R250" s="9" t="s">
        <v>42</v>
      </c>
      <c r="S250" s="13">
        <f t="shared" si="14"/>
        <v>42097.786493055552</v>
      </c>
      <c r="T250" s="13">
        <f t="shared" si="15"/>
        <v>42127.952083333337</v>
      </c>
    </row>
    <row r="251" spans="1:20" ht="192" x14ac:dyDescent="0.2">
      <c r="A251" s="9">
        <v>2970</v>
      </c>
      <c r="B251" s="10" t="s">
        <v>434</v>
      </c>
      <c r="C251" s="10" t="s">
        <v>435</v>
      </c>
      <c r="D251" s="9">
        <v>6000</v>
      </c>
      <c r="E251" s="11">
        <v>6360</v>
      </c>
      <c r="F251" s="9" t="s">
        <v>37</v>
      </c>
      <c r="G251" s="9" t="s">
        <v>45</v>
      </c>
      <c r="H251" s="9" t="s">
        <v>46</v>
      </c>
      <c r="I251" s="9">
        <v>1405699451</v>
      </c>
      <c r="J251" s="9">
        <v>1403107451</v>
      </c>
      <c r="K251" s="9" t="b">
        <v>0</v>
      </c>
      <c r="L251" s="9">
        <v>91</v>
      </c>
      <c r="M251" s="9" t="b">
        <v>1</v>
      </c>
      <c r="N251" s="9" t="s">
        <v>40</v>
      </c>
      <c r="O251" s="9">
        <f t="shared" si="12"/>
        <v>106</v>
      </c>
      <c r="P251" s="12">
        <f t="shared" si="13"/>
        <v>69.89</v>
      </c>
      <c r="Q251" s="9" t="s">
        <v>41</v>
      </c>
      <c r="R251" s="9" t="s">
        <v>42</v>
      </c>
      <c r="S251" s="13">
        <f t="shared" si="14"/>
        <v>41808.669571759259</v>
      </c>
      <c r="T251" s="13">
        <f t="shared" si="15"/>
        <v>41838.669571759259</v>
      </c>
    </row>
    <row r="252" spans="1:20" ht="208" x14ac:dyDescent="0.2">
      <c r="A252" s="9">
        <v>2971</v>
      </c>
      <c r="B252" s="10" t="s">
        <v>436</v>
      </c>
      <c r="C252" s="10" t="s">
        <v>437</v>
      </c>
      <c r="D252" s="9">
        <v>3200</v>
      </c>
      <c r="E252" s="11">
        <v>3205</v>
      </c>
      <c r="F252" s="9" t="s">
        <v>37</v>
      </c>
      <c r="G252" s="9" t="s">
        <v>45</v>
      </c>
      <c r="H252" s="9" t="s">
        <v>46</v>
      </c>
      <c r="I252" s="9">
        <v>1409500078</v>
      </c>
      <c r="J252" s="9">
        <v>1406908078</v>
      </c>
      <c r="K252" s="9" t="b">
        <v>0</v>
      </c>
      <c r="L252" s="9">
        <v>43</v>
      </c>
      <c r="M252" s="9" t="b">
        <v>1</v>
      </c>
      <c r="N252" s="9" t="s">
        <v>40</v>
      </c>
      <c r="O252" s="9">
        <f t="shared" si="12"/>
        <v>100</v>
      </c>
      <c r="P252" s="12">
        <f t="shared" si="13"/>
        <v>74.53</v>
      </c>
      <c r="Q252" s="9" t="s">
        <v>41</v>
      </c>
      <c r="R252" s="9" t="s">
        <v>42</v>
      </c>
      <c r="S252" s="13">
        <f t="shared" si="14"/>
        <v>41852.658310185187</v>
      </c>
      <c r="T252" s="13">
        <f t="shared" si="15"/>
        <v>41882.658310185187</v>
      </c>
    </row>
    <row r="253" spans="1:20" ht="128" x14ac:dyDescent="0.2">
      <c r="A253" s="9">
        <v>2972</v>
      </c>
      <c r="B253" s="10" t="s">
        <v>438</v>
      </c>
      <c r="C253" s="10" t="s">
        <v>439</v>
      </c>
      <c r="D253" s="9">
        <v>2000</v>
      </c>
      <c r="E253" s="11">
        <v>2107</v>
      </c>
      <c r="F253" s="9" t="s">
        <v>37</v>
      </c>
      <c r="G253" s="9" t="s">
        <v>45</v>
      </c>
      <c r="H253" s="9" t="s">
        <v>46</v>
      </c>
      <c r="I253" s="9">
        <v>1480899600</v>
      </c>
      <c r="J253" s="9">
        <v>1479609520</v>
      </c>
      <c r="K253" s="9" t="b">
        <v>0</v>
      </c>
      <c r="L253" s="9">
        <v>17</v>
      </c>
      <c r="M253" s="9" t="b">
        <v>1</v>
      </c>
      <c r="N253" s="9" t="s">
        <v>40</v>
      </c>
      <c r="O253" s="9">
        <f t="shared" si="12"/>
        <v>105</v>
      </c>
      <c r="P253" s="12">
        <f t="shared" si="13"/>
        <v>123.94</v>
      </c>
      <c r="Q253" s="9" t="s">
        <v>41</v>
      </c>
      <c r="R253" s="9" t="s">
        <v>42</v>
      </c>
      <c r="S253" s="13">
        <f t="shared" si="14"/>
        <v>42694.110185185185</v>
      </c>
      <c r="T253" s="13">
        <f t="shared" si="15"/>
        <v>42709.041666666672</v>
      </c>
    </row>
    <row r="254" spans="1:20" ht="192" x14ac:dyDescent="0.2">
      <c r="A254" s="9">
        <v>2973</v>
      </c>
      <c r="B254" s="10" t="s">
        <v>440</v>
      </c>
      <c r="C254" s="10" t="s">
        <v>441</v>
      </c>
      <c r="D254" s="9">
        <v>5000</v>
      </c>
      <c r="E254" s="11">
        <v>8740</v>
      </c>
      <c r="F254" s="9" t="s">
        <v>37</v>
      </c>
      <c r="G254" s="9" t="s">
        <v>45</v>
      </c>
      <c r="H254" s="9" t="s">
        <v>46</v>
      </c>
      <c r="I254" s="9">
        <v>1451620800</v>
      </c>
      <c r="J254" s="9">
        <v>1449171508</v>
      </c>
      <c r="K254" s="9" t="b">
        <v>0</v>
      </c>
      <c r="L254" s="9">
        <v>33</v>
      </c>
      <c r="M254" s="9" t="b">
        <v>1</v>
      </c>
      <c r="N254" s="9" t="s">
        <v>40</v>
      </c>
      <c r="O254" s="9">
        <f t="shared" si="12"/>
        <v>175</v>
      </c>
      <c r="P254" s="12">
        <f t="shared" si="13"/>
        <v>264.85000000000002</v>
      </c>
      <c r="Q254" s="9" t="s">
        <v>41</v>
      </c>
      <c r="R254" s="9" t="s">
        <v>42</v>
      </c>
      <c r="S254" s="13">
        <f t="shared" si="14"/>
        <v>42341.818379629629</v>
      </c>
      <c r="T254" s="13">
        <f t="shared" si="15"/>
        <v>42370.166666666672</v>
      </c>
    </row>
    <row r="255" spans="1:20" ht="208" x14ac:dyDescent="0.2">
      <c r="A255" s="9">
        <v>2974</v>
      </c>
      <c r="B255" s="10" t="s">
        <v>442</v>
      </c>
      <c r="C255" s="10" t="s">
        <v>443</v>
      </c>
      <c r="D255" s="9">
        <v>5000</v>
      </c>
      <c r="E255" s="11">
        <v>5100</v>
      </c>
      <c r="F255" s="9" t="s">
        <v>37</v>
      </c>
      <c r="G255" s="9" t="s">
        <v>45</v>
      </c>
      <c r="H255" s="9" t="s">
        <v>46</v>
      </c>
      <c r="I255" s="9">
        <v>1411695300</v>
      </c>
      <c r="J255" s="9">
        <v>1409275671</v>
      </c>
      <c r="K255" s="9" t="b">
        <v>0</v>
      </c>
      <c r="L255" s="9">
        <v>87</v>
      </c>
      <c r="M255" s="9" t="b">
        <v>1</v>
      </c>
      <c r="N255" s="9" t="s">
        <v>40</v>
      </c>
      <c r="O255" s="9">
        <f t="shared" si="12"/>
        <v>102</v>
      </c>
      <c r="P255" s="12">
        <f t="shared" si="13"/>
        <v>58.62</v>
      </c>
      <c r="Q255" s="9" t="s">
        <v>41</v>
      </c>
      <c r="R255" s="9" t="s">
        <v>42</v>
      </c>
      <c r="S255" s="13">
        <f t="shared" si="14"/>
        <v>41880.061006944445</v>
      </c>
      <c r="T255" s="13">
        <f t="shared" si="15"/>
        <v>41908.065972222219</v>
      </c>
    </row>
    <row r="256" spans="1:20" ht="224" x14ac:dyDescent="0.2">
      <c r="A256" s="9">
        <v>2975</v>
      </c>
      <c r="B256" s="10" t="s">
        <v>444</v>
      </c>
      <c r="C256" s="10" t="s">
        <v>445</v>
      </c>
      <c r="D256" s="9">
        <v>8000</v>
      </c>
      <c r="E256" s="11">
        <v>8010</v>
      </c>
      <c r="F256" s="9" t="s">
        <v>37</v>
      </c>
      <c r="G256" s="9" t="s">
        <v>45</v>
      </c>
      <c r="H256" s="9" t="s">
        <v>46</v>
      </c>
      <c r="I256" s="9">
        <v>1417057200</v>
      </c>
      <c r="J256" s="9">
        <v>1414599886</v>
      </c>
      <c r="K256" s="9" t="b">
        <v>0</v>
      </c>
      <c r="L256" s="9">
        <v>113</v>
      </c>
      <c r="M256" s="9" t="b">
        <v>1</v>
      </c>
      <c r="N256" s="9" t="s">
        <v>40</v>
      </c>
      <c r="O256" s="9">
        <f t="shared" si="12"/>
        <v>100</v>
      </c>
      <c r="P256" s="12">
        <f t="shared" si="13"/>
        <v>70.88</v>
      </c>
      <c r="Q256" s="9" t="s">
        <v>41</v>
      </c>
      <c r="R256" s="9" t="s">
        <v>42</v>
      </c>
      <c r="S256" s="13">
        <f t="shared" si="14"/>
        <v>41941.683865740742</v>
      </c>
      <c r="T256" s="13">
        <f t="shared" si="15"/>
        <v>41970.125</v>
      </c>
    </row>
    <row r="257" spans="1:20" ht="160" x14ac:dyDescent="0.2">
      <c r="A257" s="9">
        <v>2976</v>
      </c>
      <c r="B257" s="10" t="s">
        <v>446</v>
      </c>
      <c r="C257" s="10" t="s">
        <v>447</v>
      </c>
      <c r="D257" s="9">
        <v>70</v>
      </c>
      <c r="E257" s="11">
        <v>120</v>
      </c>
      <c r="F257" s="9" t="s">
        <v>37</v>
      </c>
      <c r="G257" s="9" t="s">
        <v>38</v>
      </c>
      <c r="H257" s="9" t="s">
        <v>39</v>
      </c>
      <c r="I257" s="9">
        <v>1457870400</v>
      </c>
      <c r="J257" s="9">
        <v>1456421530</v>
      </c>
      <c r="K257" s="9" t="b">
        <v>0</v>
      </c>
      <c r="L257" s="9">
        <v>14</v>
      </c>
      <c r="M257" s="9" t="b">
        <v>1</v>
      </c>
      <c r="N257" s="9" t="s">
        <v>40</v>
      </c>
      <c r="O257" s="9">
        <f t="shared" si="12"/>
        <v>171</v>
      </c>
      <c r="P257" s="12">
        <f t="shared" si="13"/>
        <v>8.57</v>
      </c>
      <c r="Q257" s="9" t="s">
        <v>41</v>
      </c>
      <c r="R257" s="9" t="s">
        <v>42</v>
      </c>
      <c r="S257" s="13">
        <f t="shared" si="14"/>
        <v>42425.730671296296</v>
      </c>
      <c r="T257" s="13">
        <f t="shared" si="15"/>
        <v>42442.5</v>
      </c>
    </row>
    <row r="258" spans="1:20" ht="272" x14ac:dyDescent="0.2">
      <c r="A258" s="9">
        <v>2977</v>
      </c>
      <c r="B258" s="10" t="s">
        <v>448</v>
      </c>
      <c r="C258" s="10" t="s">
        <v>449</v>
      </c>
      <c r="D258" s="9">
        <v>3000</v>
      </c>
      <c r="E258" s="11">
        <v>3407</v>
      </c>
      <c r="F258" s="9" t="s">
        <v>37</v>
      </c>
      <c r="G258" s="9" t="s">
        <v>45</v>
      </c>
      <c r="H258" s="9" t="s">
        <v>46</v>
      </c>
      <c r="I258" s="9">
        <v>1427076840</v>
      </c>
      <c r="J258" s="9">
        <v>1421960934</v>
      </c>
      <c r="K258" s="9" t="b">
        <v>0</v>
      </c>
      <c r="L258" s="9">
        <v>30</v>
      </c>
      <c r="M258" s="9" t="b">
        <v>1</v>
      </c>
      <c r="N258" s="9" t="s">
        <v>40</v>
      </c>
      <c r="O258" s="9">
        <f t="shared" ref="O258:O321" si="16">ROUND(E258/D258*100,0)</f>
        <v>114</v>
      </c>
      <c r="P258" s="12">
        <f t="shared" ref="P258:P321" si="17">IFERROR(ROUND(E258/L258,2),0)</f>
        <v>113.57</v>
      </c>
      <c r="Q258" s="9" t="s">
        <v>41</v>
      </c>
      <c r="R258" s="9" t="s">
        <v>42</v>
      </c>
      <c r="S258" s="13">
        <f t="shared" ref="S258:S321" si="18">(((J258/60)/60)/24)+DATE(1970,1,1)</f>
        <v>42026.88118055556</v>
      </c>
      <c r="T258" s="13">
        <f t="shared" ref="T258:T321" si="19">(((I258/60)/60)/24)+DATE(1970,1,1)</f>
        <v>42086.093055555553</v>
      </c>
    </row>
    <row r="259" spans="1:20" ht="208" x14ac:dyDescent="0.2">
      <c r="A259" s="9">
        <v>2978</v>
      </c>
      <c r="B259" s="10" t="s">
        <v>450</v>
      </c>
      <c r="C259" s="10" t="s">
        <v>451</v>
      </c>
      <c r="D259" s="9">
        <v>750</v>
      </c>
      <c r="E259" s="11">
        <v>971</v>
      </c>
      <c r="F259" s="9" t="s">
        <v>37</v>
      </c>
      <c r="G259" s="9" t="s">
        <v>45</v>
      </c>
      <c r="H259" s="9" t="s">
        <v>46</v>
      </c>
      <c r="I259" s="9">
        <v>1413784740</v>
      </c>
      <c r="J259" s="9">
        <v>1412954547</v>
      </c>
      <c r="K259" s="9" t="b">
        <v>0</v>
      </c>
      <c r="L259" s="9">
        <v>16</v>
      </c>
      <c r="M259" s="9" t="b">
        <v>1</v>
      </c>
      <c r="N259" s="9" t="s">
        <v>40</v>
      </c>
      <c r="O259" s="9">
        <f t="shared" si="16"/>
        <v>129</v>
      </c>
      <c r="P259" s="12">
        <f t="shared" si="17"/>
        <v>60.69</v>
      </c>
      <c r="Q259" s="9" t="s">
        <v>41</v>
      </c>
      <c r="R259" s="9" t="s">
        <v>42</v>
      </c>
      <c r="S259" s="13">
        <f t="shared" si="18"/>
        <v>41922.640590277777</v>
      </c>
      <c r="T259" s="13">
        <f t="shared" si="19"/>
        <v>41932.249305555553</v>
      </c>
    </row>
    <row r="260" spans="1:20" ht="208" x14ac:dyDescent="0.2">
      <c r="A260" s="9">
        <v>2979</v>
      </c>
      <c r="B260" s="10" t="s">
        <v>452</v>
      </c>
      <c r="C260" s="10" t="s">
        <v>453</v>
      </c>
      <c r="D260" s="9">
        <v>5000</v>
      </c>
      <c r="E260" s="11">
        <v>5070</v>
      </c>
      <c r="F260" s="9" t="s">
        <v>37</v>
      </c>
      <c r="G260" s="9" t="s">
        <v>45</v>
      </c>
      <c r="H260" s="9" t="s">
        <v>46</v>
      </c>
      <c r="I260" s="9">
        <v>1420524000</v>
      </c>
      <c r="J260" s="9">
        <v>1419104823</v>
      </c>
      <c r="K260" s="9" t="b">
        <v>0</v>
      </c>
      <c r="L260" s="9">
        <v>46</v>
      </c>
      <c r="M260" s="9" t="b">
        <v>1</v>
      </c>
      <c r="N260" s="9" t="s">
        <v>40</v>
      </c>
      <c r="O260" s="9">
        <f t="shared" si="16"/>
        <v>101</v>
      </c>
      <c r="P260" s="12">
        <f t="shared" si="17"/>
        <v>110.22</v>
      </c>
      <c r="Q260" s="9" t="s">
        <v>41</v>
      </c>
      <c r="R260" s="9" t="s">
        <v>42</v>
      </c>
      <c r="S260" s="13">
        <f t="shared" si="18"/>
        <v>41993.824340277773</v>
      </c>
      <c r="T260" s="13">
        <f t="shared" si="19"/>
        <v>42010.25</v>
      </c>
    </row>
    <row r="261" spans="1:20" ht="160" x14ac:dyDescent="0.2">
      <c r="A261" s="9">
        <v>2980</v>
      </c>
      <c r="B261" s="10" t="s">
        <v>454</v>
      </c>
      <c r="C261" s="10" t="s">
        <v>455</v>
      </c>
      <c r="D261" s="9">
        <v>3000</v>
      </c>
      <c r="E261" s="11">
        <v>3275</v>
      </c>
      <c r="F261" s="9" t="s">
        <v>37</v>
      </c>
      <c r="G261" s="9" t="s">
        <v>45</v>
      </c>
      <c r="H261" s="9" t="s">
        <v>46</v>
      </c>
      <c r="I261" s="9">
        <v>1440381600</v>
      </c>
      <c r="J261" s="9">
        <v>1438639130</v>
      </c>
      <c r="K261" s="9" t="b">
        <v>0</v>
      </c>
      <c r="L261" s="9">
        <v>24</v>
      </c>
      <c r="M261" s="9" t="b">
        <v>1</v>
      </c>
      <c r="N261" s="9" t="s">
        <v>40</v>
      </c>
      <c r="O261" s="9">
        <f t="shared" si="16"/>
        <v>109</v>
      </c>
      <c r="P261" s="12">
        <f t="shared" si="17"/>
        <v>136.46</v>
      </c>
      <c r="Q261" s="9" t="s">
        <v>41</v>
      </c>
      <c r="R261" s="9" t="s">
        <v>42</v>
      </c>
      <c r="S261" s="13">
        <f t="shared" si="18"/>
        <v>42219.915856481486</v>
      </c>
      <c r="T261" s="13">
        <f t="shared" si="19"/>
        <v>42240.083333333328</v>
      </c>
    </row>
    <row r="262" spans="1:20" ht="208" x14ac:dyDescent="0.2">
      <c r="A262" s="9">
        <v>2981</v>
      </c>
      <c r="B262" s="10" t="s">
        <v>2328</v>
      </c>
      <c r="C262" s="10" t="s">
        <v>2329</v>
      </c>
      <c r="D262" s="9">
        <v>4000</v>
      </c>
      <c r="E262" s="11">
        <v>5157</v>
      </c>
      <c r="F262" s="9" t="s">
        <v>37</v>
      </c>
      <c r="G262" s="9" t="s">
        <v>274</v>
      </c>
      <c r="H262" s="9" t="s">
        <v>259</v>
      </c>
      <c r="I262" s="9">
        <v>1443014756</v>
      </c>
      <c r="J262" s="9">
        <v>1439126756</v>
      </c>
      <c r="K262" s="9" t="b">
        <v>1</v>
      </c>
      <c r="L262" s="9">
        <v>97</v>
      </c>
      <c r="M262" s="9" t="b">
        <v>1</v>
      </c>
      <c r="N262" s="9" t="s">
        <v>2205</v>
      </c>
      <c r="O262" s="9">
        <f t="shared" si="16"/>
        <v>129</v>
      </c>
      <c r="P262" s="12">
        <f t="shared" si="17"/>
        <v>53.16</v>
      </c>
      <c r="Q262" s="9" t="s">
        <v>41</v>
      </c>
      <c r="R262" s="9" t="s">
        <v>2206</v>
      </c>
      <c r="S262" s="13">
        <f t="shared" si="18"/>
        <v>42225.559675925921</v>
      </c>
      <c r="T262" s="13">
        <f t="shared" si="19"/>
        <v>42270.559675925921</v>
      </c>
    </row>
    <row r="263" spans="1:20" ht="144" x14ac:dyDescent="0.2">
      <c r="A263" s="9">
        <v>2982</v>
      </c>
      <c r="B263" s="10" t="s">
        <v>2330</v>
      </c>
      <c r="C263" s="10" t="s">
        <v>2331</v>
      </c>
      <c r="D263" s="9">
        <v>5000</v>
      </c>
      <c r="E263" s="11">
        <v>5103</v>
      </c>
      <c r="F263" s="9" t="s">
        <v>37</v>
      </c>
      <c r="G263" s="9" t="s">
        <v>38</v>
      </c>
      <c r="H263" s="9" t="s">
        <v>39</v>
      </c>
      <c r="I263" s="9">
        <v>1455208143</v>
      </c>
      <c r="J263" s="9">
        <v>1452616143</v>
      </c>
      <c r="K263" s="9" t="b">
        <v>1</v>
      </c>
      <c r="L263" s="9">
        <v>59</v>
      </c>
      <c r="M263" s="9" t="b">
        <v>1</v>
      </c>
      <c r="N263" s="9" t="s">
        <v>2205</v>
      </c>
      <c r="O263" s="9">
        <f t="shared" si="16"/>
        <v>102</v>
      </c>
      <c r="P263" s="12">
        <f t="shared" si="17"/>
        <v>86.49</v>
      </c>
      <c r="Q263" s="9" t="s">
        <v>41</v>
      </c>
      <c r="R263" s="9" t="s">
        <v>2206</v>
      </c>
      <c r="S263" s="13">
        <f t="shared" si="18"/>
        <v>42381.686840277776</v>
      </c>
      <c r="T263" s="13">
        <f t="shared" si="19"/>
        <v>42411.686840277776</v>
      </c>
    </row>
    <row r="264" spans="1:20" ht="192" x14ac:dyDescent="0.2">
      <c r="A264" s="9">
        <v>2983</v>
      </c>
      <c r="B264" s="10" t="s">
        <v>2332</v>
      </c>
      <c r="C264" s="10" t="s">
        <v>2333</v>
      </c>
      <c r="D264" s="9">
        <v>116000</v>
      </c>
      <c r="E264" s="11">
        <v>169985.91</v>
      </c>
      <c r="F264" s="9" t="s">
        <v>37</v>
      </c>
      <c r="G264" s="9" t="s">
        <v>45</v>
      </c>
      <c r="H264" s="9" t="s">
        <v>46</v>
      </c>
      <c r="I264" s="9">
        <v>1415722236</v>
      </c>
      <c r="J264" s="9">
        <v>1410534636</v>
      </c>
      <c r="K264" s="9" t="b">
        <v>1</v>
      </c>
      <c r="L264" s="9">
        <v>1095</v>
      </c>
      <c r="M264" s="9" t="b">
        <v>1</v>
      </c>
      <c r="N264" s="9" t="s">
        <v>2205</v>
      </c>
      <c r="O264" s="9">
        <f t="shared" si="16"/>
        <v>147</v>
      </c>
      <c r="P264" s="12">
        <f t="shared" si="17"/>
        <v>155.24</v>
      </c>
      <c r="Q264" s="9" t="s">
        <v>41</v>
      </c>
      <c r="R264" s="9" t="s">
        <v>2206</v>
      </c>
      <c r="S264" s="13">
        <f t="shared" si="18"/>
        <v>41894.632361111115</v>
      </c>
      <c r="T264" s="13">
        <f t="shared" si="19"/>
        <v>41954.674027777779</v>
      </c>
    </row>
    <row r="265" spans="1:20" ht="224" x14ac:dyDescent="0.2">
      <c r="A265" s="9">
        <v>2984</v>
      </c>
      <c r="B265" s="10" t="s">
        <v>2334</v>
      </c>
      <c r="C265" s="10" t="s">
        <v>2335</v>
      </c>
      <c r="D265" s="9">
        <v>25000</v>
      </c>
      <c r="E265" s="11">
        <v>25088</v>
      </c>
      <c r="F265" s="9" t="s">
        <v>37</v>
      </c>
      <c r="G265" s="9" t="s">
        <v>45</v>
      </c>
      <c r="H265" s="9" t="s">
        <v>46</v>
      </c>
      <c r="I265" s="9">
        <v>1472020881</v>
      </c>
      <c r="J265" s="9">
        <v>1469428881</v>
      </c>
      <c r="K265" s="9" t="b">
        <v>1</v>
      </c>
      <c r="L265" s="9">
        <v>218</v>
      </c>
      <c r="M265" s="9" t="b">
        <v>1</v>
      </c>
      <c r="N265" s="9" t="s">
        <v>2205</v>
      </c>
      <c r="O265" s="9">
        <f t="shared" si="16"/>
        <v>100</v>
      </c>
      <c r="P265" s="12">
        <f t="shared" si="17"/>
        <v>115.08</v>
      </c>
      <c r="Q265" s="9" t="s">
        <v>41</v>
      </c>
      <c r="R265" s="9" t="s">
        <v>2206</v>
      </c>
      <c r="S265" s="13">
        <f t="shared" si="18"/>
        <v>42576.278715277775</v>
      </c>
      <c r="T265" s="13">
        <f t="shared" si="19"/>
        <v>42606.278715277775</v>
      </c>
    </row>
    <row r="266" spans="1:20" ht="208" x14ac:dyDescent="0.2">
      <c r="A266" s="9">
        <v>2985</v>
      </c>
      <c r="B266" s="10" t="s">
        <v>2336</v>
      </c>
      <c r="C266" s="10" t="s">
        <v>2337</v>
      </c>
      <c r="D266" s="9">
        <v>10000</v>
      </c>
      <c r="E266" s="11">
        <v>12165</v>
      </c>
      <c r="F266" s="9" t="s">
        <v>37</v>
      </c>
      <c r="G266" s="9" t="s">
        <v>750</v>
      </c>
      <c r="H266" s="9" t="s">
        <v>751</v>
      </c>
      <c r="I266" s="9">
        <v>1477886400</v>
      </c>
      <c r="J266" s="9">
        <v>1476228128</v>
      </c>
      <c r="K266" s="9" t="b">
        <v>0</v>
      </c>
      <c r="L266" s="9">
        <v>111</v>
      </c>
      <c r="M266" s="9" t="b">
        <v>1</v>
      </c>
      <c r="N266" s="9" t="s">
        <v>2205</v>
      </c>
      <c r="O266" s="9">
        <f t="shared" si="16"/>
        <v>122</v>
      </c>
      <c r="P266" s="12">
        <f t="shared" si="17"/>
        <v>109.59</v>
      </c>
      <c r="Q266" s="9" t="s">
        <v>41</v>
      </c>
      <c r="R266" s="9" t="s">
        <v>2206</v>
      </c>
      <c r="S266" s="13">
        <f t="shared" si="18"/>
        <v>42654.973703703698</v>
      </c>
      <c r="T266" s="13">
        <f t="shared" si="19"/>
        <v>42674.166666666672</v>
      </c>
    </row>
    <row r="267" spans="1:20" ht="192" x14ac:dyDescent="0.2">
      <c r="A267" s="9">
        <v>2986</v>
      </c>
      <c r="B267" s="10" t="s">
        <v>2338</v>
      </c>
      <c r="C267" s="10" t="s">
        <v>2339</v>
      </c>
      <c r="D267" s="9">
        <v>2400</v>
      </c>
      <c r="E267" s="11">
        <v>2532</v>
      </c>
      <c r="F267" s="9" t="s">
        <v>37</v>
      </c>
      <c r="G267" s="9" t="s">
        <v>38</v>
      </c>
      <c r="H267" s="9" t="s">
        <v>39</v>
      </c>
      <c r="I267" s="9">
        <v>1462100406</v>
      </c>
      <c r="J267" s="9">
        <v>1456920006</v>
      </c>
      <c r="K267" s="9" t="b">
        <v>0</v>
      </c>
      <c r="L267" s="9">
        <v>56</v>
      </c>
      <c r="M267" s="9" t="b">
        <v>1</v>
      </c>
      <c r="N267" s="9" t="s">
        <v>2205</v>
      </c>
      <c r="O267" s="9">
        <f t="shared" si="16"/>
        <v>106</v>
      </c>
      <c r="P267" s="12">
        <f t="shared" si="17"/>
        <v>45.21</v>
      </c>
      <c r="Q267" s="9" t="s">
        <v>41</v>
      </c>
      <c r="R267" s="9" t="s">
        <v>2206</v>
      </c>
      <c r="S267" s="13">
        <f t="shared" si="18"/>
        <v>42431.500069444446</v>
      </c>
      <c r="T267" s="13">
        <f t="shared" si="19"/>
        <v>42491.458402777775</v>
      </c>
    </row>
    <row r="268" spans="1:20" ht="208" x14ac:dyDescent="0.2">
      <c r="A268" s="9">
        <v>2987</v>
      </c>
      <c r="B268" s="10" t="s">
        <v>2340</v>
      </c>
      <c r="C268" s="10" t="s">
        <v>2341</v>
      </c>
      <c r="D268" s="9">
        <v>25000</v>
      </c>
      <c r="E268" s="11">
        <v>27600.2</v>
      </c>
      <c r="F268" s="9" t="s">
        <v>37</v>
      </c>
      <c r="G268" s="9" t="s">
        <v>45</v>
      </c>
      <c r="H268" s="9" t="s">
        <v>46</v>
      </c>
      <c r="I268" s="9">
        <v>1476316800</v>
      </c>
      <c r="J268" s="9">
        <v>1473837751</v>
      </c>
      <c r="K268" s="9" t="b">
        <v>0</v>
      </c>
      <c r="L268" s="9">
        <v>265</v>
      </c>
      <c r="M268" s="9" t="b">
        <v>1</v>
      </c>
      <c r="N268" s="9" t="s">
        <v>2205</v>
      </c>
      <c r="O268" s="9">
        <f t="shared" si="16"/>
        <v>110</v>
      </c>
      <c r="P268" s="12">
        <f t="shared" si="17"/>
        <v>104.15</v>
      </c>
      <c r="Q268" s="9" t="s">
        <v>41</v>
      </c>
      <c r="R268" s="9" t="s">
        <v>2206</v>
      </c>
      <c r="S268" s="13">
        <f t="shared" si="18"/>
        <v>42627.307303240741</v>
      </c>
      <c r="T268" s="13">
        <f t="shared" si="19"/>
        <v>42656</v>
      </c>
    </row>
    <row r="269" spans="1:20" ht="208" x14ac:dyDescent="0.2">
      <c r="A269" s="9">
        <v>2988</v>
      </c>
      <c r="B269" s="10" t="s">
        <v>2342</v>
      </c>
      <c r="C269" s="10" t="s">
        <v>2343</v>
      </c>
      <c r="D269" s="9">
        <v>1000</v>
      </c>
      <c r="E269" s="11">
        <v>1000</v>
      </c>
      <c r="F269" s="9" t="s">
        <v>37</v>
      </c>
      <c r="G269" s="9" t="s">
        <v>38</v>
      </c>
      <c r="H269" s="9" t="s">
        <v>39</v>
      </c>
      <c r="I269" s="9">
        <v>1466412081</v>
      </c>
      <c r="J269" s="9">
        <v>1463820081</v>
      </c>
      <c r="K269" s="9" t="b">
        <v>0</v>
      </c>
      <c r="L269" s="9">
        <v>28</v>
      </c>
      <c r="M269" s="9" t="b">
        <v>1</v>
      </c>
      <c r="N269" s="9" t="s">
        <v>2205</v>
      </c>
      <c r="O269" s="9">
        <f t="shared" si="16"/>
        <v>100</v>
      </c>
      <c r="P269" s="12">
        <f t="shared" si="17"/>
        <v>35.71</v>
      </c>
      <c r="Q269" s="9" t="s">
        <v>41</v>
      </c>
      <c r="R269" s="9" t="s">
        <v>2206</v>
      </c>
      <c r="S269" s="13">
        <f t="shared" si="18"/>
        <v>42511.362048611118</v>
      </c>
      <c r="T269" s="13">
        <f t="shared" si="19"/>
        <v>42541.362048611118</v>
      </c>
    </row>
    <row r="270" spans="1:20" ht="64" x14ac:dyDescent="0.2">
      <c r="A270" s="9">
        <v>2989</v>
      </c>
      <c r="B270" s="10" t="s">
        <v>2344</v>
      </c>
      <c r="C270" s="10" t="s">
        <v>2345</v>
      </c>
      <c r="D270" s="9">
        <v>20000</v>
      </c>
      <c r="E270" s="11">
        <v>35307</v>
      </c>
      <c r="F270" s="9" t="s">
        <v>37</v>
      </c>
      <c r="G270" s="9" t="s">
        <v>45</v>
      </c>
      <c r="H270" s="9" t="s">
        <v>46</v>
      </c>
      <c r="I270" s="9">
        <v>1450673940</v>
      </c>
      <c r="J270" s="9">
        <v>1448756962</v>
      </c>
      <c r="K270" s="9" t="b">
        <v>0</v>
      </c>
      <c r="L270" s="9">
        <v>364</v>
      </c>
      <c r="M270" s="9" t="b">
        <v>1</v>
      </c>
      <c r="N270" s="9" t="s">
        <v>2205</v>
      </c>
      <c r="O270" s="9">
        <f t="shared" si="16"/>
        <v>177</v>
      </c>
      <c r="P270" s="12">
        <f t="shared" si="17"/>
        <v>97</v>
      </c>
      <c r="Q270" s="9" t="s">
        <v>41</v>
      </c>
      <c r="R270" s="9" t="s">
        <v>2206</v>
      </c>
      <c r="S270" s="13">
        <f t="shared" si="18"/>
        <v>42337.02039351852</v>
      </c>
      <c r="T270" s="13">
        <f t="shared" si="19"/>
        <v>42359.207638888889</v>
      </c>
    </row>
    <row r="271" spans="1:20" ht="192" x14ac:dyDescent="0.2">
      <c r="A271" s="9">
        <v>2990</v>
      </c>
      <c r="B271" s="10" t="s">
        <v>2346</v>
      </c>
      <c r="C271" s="10" t="s">
        <v>2347</v>
      </c>
      <c r="D271" s="9">
        <v>10000</v>
      </c>
      <c r="E271" s="11">
        <v>10000</v>
      </c>
      <c r="F271" s="9" t="s">
        <v>37</v>
      </c>
      <c r="G271" s="9" t="s">
        <v>45</v>
      </c>
      <c r="H271" s="9" t="s">
        <v>46</v>
      </c>
      <c r="I271" s="9">
        <v>1452174420</v>
      </c>
      <c r="J271" s="9">
        <v>1449150420</v>
      </c>
      <c r="K271" s="9" t="b">
        <v>0</v>
      </c>
      <c r="L271" s="9">
        <v>27</v>
      </c>
      <c r="M271" s="9" t="b">
        <v>1</v>
      </c>
      <c r="N271" s="9" t="s">
        <v>2205</v>
      </c>
      <c r="O271" s="9">
        <f t="shared" si="16"/>
        <v>100</v>
      </c>
      <c r="P271" s="12">
        <f t="shared" si="17"/>
        <v>370.37</v>
      </c>
      <c r="Q271" s="9" t="s">
        <v>41</v>
      </c>
      <c r="R271" s="9" t="s">
        <v>2206</v>
      </c>
      <c r="S271" s="13">
        <f t="shared" si="18"/>
        <v>42341.57430555555</v>
      </c>
      <c r="T271" s="13">
        <f t="shared" si="19"/>
        <v>42376.57430555555</v>
      </c>
    </row>
    <row r="272" spans="1:20" ht="240" x14ac:dyDescent="0.2">
      <c r="A272" s="9">
        <v>2991</v>
      </c>
      <c r="B272" s="10" t="s">
        <v>2348</v>
      </c>
      <c r="C272" s="10" t="s">
        <v>2349</v>
      </c>
      <c r="D272" s="9">
        <v>8500</v>
      </c>
      <c r="E272" s="11">
        <v>8780</v>
      </c>
      <c r="F272" s="9" t="s">
        <v>37</v>
      </c>
      <c r="G272" s="9" t="s">
        <v>45</v>
      </c>
      <c r="H272" s="9" t="s">
        <v>46</v>
      </c>
      <c r="I272" s="9">
        <v>1485547530</v>
      </c>
      <c r="J272" s="9">
        <v>1483646730</v>
      </c>
      <c r="K272" s="9" t="b">
        <v>0</v>
      </c>
      <c r="L272" s="9">
        <v>93</v>
      </c>
      <c r="M272" s="9" t="b">
        <v>1</v>
      </c>
      <c r="N272" s="9" t="s">
        <v>2205</v>
      </c>
      <c r="O272" s="9">
        <f t="shared" si="16"/>
        <v>103</v>
      </c>
      <c r="P272" s="12">
        <f t="shared" si="17"/>
        <v>94.41</v>
      </c>
      <c r="Q272" s="9" t="s">
        <v>41</v>
      </c>
      <c r="R272" s="9" t="s">
        <v>2206</v>
      </c>
      <c r="S272" s="13">
        <f t="shared" si="18"/>
        <v>42740.837152777778</v>
      </c>
      <c r="T272" s="13">
        <f t="shared" si="19"/>
        <v>42762.837152777778</v>
      </c>
    </row>
    <row r="273" spans="1:20" ht="192" x14ac:dyDescent="0.2">
      <c r="A273" s="9">
        <v>2992</v>
      </c>
      <c r="B273" s="10" t="s">
        <v>2350</v>
      </c>
      <c r="C273" s="10" t="s">
        <v>2351</v>
      </c>
      <c r="D273" s="9">
        <v>3000</v>
      </c>
      <c r="E273" s="11">
        <v>3135</v>
      </c>
      <c r="F273" s="9" t="s">
        <v>37</v>
      </c>
      <c r="G273" s="9" t="s">
        <v>45</v>
      </c>
      <c r="H273" s="9" t="s">
        <v>46</v>
      </c>
      <c r="I273" s="9">
        <v>1476037510</v>
      </c>
      <c r="J273" s="9">
        <v>1473445510</v>
      </c>
      <c r="K273" s="9" t="b">
        <v>0</v>
      </c>
      <c r="L273" s="9">
        <v>64</v>
      </c>
      <c r="M273" s="9" t="b">
        <v>1</v>
      </c>
      <c r="N273" s="9" t="s">
        <v>2205</v>
      </c>
      <c r="O273" s="9">
        <f t="shared" si="16"/>
        <v>105</v>
      </c>
      <c r="P273" s="12">
        <f t="shared" si="17"/>
        <v>48.98</v>
      </c>
      <c r="Q273" s="9" t="s">
        <v>41</v>
      </c>
      <c r="R273" s="9" t="s">
        <v>2206</v>
      </c>
      <c r="S273" s="13">
        <f t="shared" si="18"/>
        <v>42622.767476851848</v>
      </c>
      <c r="T273" s="13">
        <f t="shared" si="19"/>
        <v>42652.767476851848</v>
      </c>
    </row>
    <row r="274" spans="1:20" ht="64" x14ac:dyDescent="0.2">
      <c r="A274" s="9">
        <v>2993</v>
      </c>
      <c r="B274" s="10" t="s">
        <v>2352</v>
      </c>
      <c r="C274" s="10" t="s">
        <v>2353</v>
      </c>
      <c r="D274" s="9">
        <v>1000</v>
      </c>
      <c r="E274" s="11">
        <v>1003</v>
      </c>
      <c r="F274" s="9" t="s">
        <v>37</v>
      </c>
      <c r="G274" s="9" t="s">
        <v>45</v>
      </c>
      <c r="H274" s="9" t="s">
        <v>46</v>
      </c>
      <c r="I274" s="9">
        <v>1455998867</v>
      </c>
      <c r="J274" s="9">
        <v>1453406867</v>
      </c>
      <c r="K274" s="9" t="b">
        <v>0</v>
      </c>
      <c r="L274" s="9">
        <v>22</v>
      </c>
      <c r="M274" s="9" t="b">
        <v>1</v>
      </c>
      <c r="N274" s="9" t="s">
        <v>2205</v>
      </c>
      <c r="O274" s="9">
        <f t="shared" si="16"/>
        <v>100</v>
      </c>
      <c r="P274" s="12">
        <f t="shared" si="17"/>
        <v>45.59</v>
      </c>
      <c r="Q274" s="9" t="s">
        <v>41</v>
      </c>
      <c r="R274" s="9" t="s">
        <v>2206</v>
      </c>
      <c r="S274" s="13">
        <f t="shared" si="18"/>
        <v>42390.838738425926</v>
      </c>
      <c r="T274" s="13">
        <f t="shared" si="19"/>
        <v>42420.838738425926</v>
      </c>
    </row>
    <row r="275" spans="1:20" ht="176" x14ac:dyDescent="0.2">
      <c r="A275" s="9">
        <v>2994</v>
      </c>
      <c r="B275" s="10" t="s">
        <v>2354</v>
      </c>
      <c r="C275" s="10" t="s">
        <v>2355</v>
      </c>
      <c r="D275" s="9">
        <v>300</v>
      </c>
      <c r="E275" s="11">
        <v>1373.24</v>
      </c>
      <c r="F275" s="9" t="s">
        <v>37</v>
      </c>
      <c r="G275" s="9" t="s">
        <v>38</v>
      </c>
      <c r="H275" s="9" t="s">
        <v>39</v>
      </c>
      <c r="I275" s="9">
        <v>1412335772</v>
      </c>
      <c r="J275" s="9">
        <v>1409743772</v>
      </c>
      <c r="K275" s="9" t="b">
        <v>0</v>
      </c>
      <c r="L275" s="9">
        <v>59</v>
      </c>
      <c r="M275" s="9" t="b">
        <v>1</v>
      </c>
      <c r="N275" s="9" t="s">
        <v>2205</v>
      </c>
      <c r="O275" s="9">
        <f t="shared" si="16"/>
        <v>458</v>
      </c>
      <c r="P275" s="12">
        <f t="shared" si="17"/>
        <v>23.28</v>
      </c>
      <c r="Q275" s="9" t="s">
        <v>41</v>
      </c>
      <c r="R275" s="9" t="s">
        <v>2206</v>
      </c>
      <c r="S275" s="13">
        <f t="shared" si="18"/>
        <v>41885.478842592594</v>
      </c>
      <c r="T275" s="13">
        <f t="shared" si="19"/>
        <v>41915.478842592594</v>
      </c>
    </row>
    <row r="276" spans="1:20" ht="192" x14ac:dyDescent="0.2">
      <c r="A276" s="9">
        <v>2995</v>
      </c>
      <c r="B276" s="10" t="s">
        <v>2356</v>
      </c>
      <c r="C276" s="10" t="s">
        <v>2357</v>
      </c>
      <c r="D276" s="9">
        <v>15000</v>
      </c>
      <c r="E276" s="11">
        <v>15744</v>
      </c>
      <c r="F276" s="9" t="s">
        <v>37</v>
      </c>
      <c r="G276" s="9" t="s">
        <v>45</v>
      </c>
      <c r="H276" s="9" t="s">
        <v>46</v>
      </c>
      <c r="I276" s="9">
        <v>1484841471</v>
      </c>
      <c r="J276" s="9">
        <v>1482249471</v>
      </c>
      <c r="K276" s="9" t="b">
        <v>0</v>
      </c>
      <c r="L276" s="9">
        <v>249</v>
      </c>
      <c r="M276" s="9" t="b">
        <v>1</v>
      </c>
      <c r="N276" s="9" t="s">
        <v>2205</v>
      </c>
      <c r="O276" s="9">
        <f t="shared" si="16"/>
        <v>105</v>
      </c>
      <c r="P276" s="12">
        <f t="shared" si="17"/>
        <v>63.23</v>
      </c>
      <c r="Q276" s="9" t="s">
        <v>41</v>
      </c>
      <c r="R276" s="9" t="s">
        <v>2206</v>
      </c>
      <c r="S276" s="13">
        <f t="shared" si="18"/>
        <v>42724.665173611109</v>
      </c>
      <c r="T276" s="13">
        <f t="shared" si="19"/>
        <v>42754.665173611109</v>
      </c>
    </row>
    <row r="277" spans="1:20" ht="128" x14ac:dyDescent="0.2">
      <c r="A277" s="9">
        <v>2996</v>
      </c>
      <c r="B277" s="10" t="s">
        <v>2358</v>
      </c>
      <c r="C277" s="10" t="s">
        <v>2359</v>
      </c>
      <c r="D277" s="9">
        <v>35000</v>
      </c>
      <c r="E277" s="11">
        <v>60180</v>
      </c>
      <c r="F277" s="9" t="s">
        <v>37</v>
      </c>
      <c r="G277" s="9" t="s">
        <v>45</v>
      </c>
      <c r="H277" s="9" t="s">
        <v>46</v>
      </c>
      <c r="I277" s="9">
        <v>1432677240</v>
      </c>
      <c r="J277" s="9">
        <v>1427493240</v>
      </c>
      <c r="K277" s="9" t="b">
        <v>0</v>
      </c>
      <c r="L277" s="9">
        <v>392</v>
      </c>
      <c r="M277" s="9" t="b">
        <v>1</v>
      </c>
      <c r="N277" s="9" t="s">
        <v>2205</v>
      </c>
      <c r="O277" s="9">
        <f t="shared" si="16"/>
        <v>172</v>
      </c>
      <c r="P277" s="12">
        <f t="shared" si="17"/>
        <v>153.52000000000001</v>
      </c>
      <c r="Q277" s="9" t="s">
        <v>41</v>
      </c>
      <c r="R277" s="9" t="s">
        <v>2206</v>
      </c>
      <c r="S277" s="13">
        <f t="shared" si="18"/>
        <v>42090.912500000006</v>
      </c>
      <c r="T277" s="13">
        <f t="shared" si="19"/>
        <v>42150.912500000006</v>
      </c>
    </row>
    <row r="278" spans="1:20" ht="208" x14ac:dyDescent="0.2">
      <c r="A278" s="9">
        <v>2997</v>
      </c>
      <c r="B278" s="10" t="s">
        <v>2360</v>
      </c>
      <c r="C278" s="10" t="s">
        <v>2361</v>
      </c>
      <c r="D278" s="9">
        <v>10000</v>
      </c>
      <c r="E278" s="11">
        <v>10373</v>
      </c>
      <c r="F278" s="9" t="s">
        <v>37</v>
      </c>
      <c r="G278" s="9" t="s">
        <v>45</v>
      </c>
      <c r="H278" s="9" t="s">
        <v>46</v>
      </c>
      <c r="I278" s="9">
        <v>1488171540</v>
      </c>
      <c r="J278" s="9">
        <v>1486661793</v>
      </c>
      <c r="K278" s="9" t="b">
        <v>0</v>
      </c>
      <c r="L278" s="9">
        <v>115</v>
      </c>
      <c r="M278" s="9" t="b">
        <v>1</v>
      </c>
      <c r="N278" s="9" t="s">
        <v>2205</v>
      </c>
      <c r="O278" s="9">
        <f t="shared" si="16"/>
        <v>104</v>
      </c>
      <c r="P278" s="12">
        <f t="shared" si="17"/>
        <v>90.2</v>
      </c>
      <c r="Q278" s="9" t="s">
        <v>41</v>
      </c>
      <c r="R278" s="9" t="s">
        <v>2206</v>
      </c>
      <c r="S278" s="13">
        <f t="shared" si="18"/>
        <v>42775.733715277776</v>
      </c>
      <c r="T278" s="13">
        <f t="shared" si="19"/>
        <v>42793.207638888889</v>
      </c>
    </row>
    <row r="279" spans="1:20" ht="192" x14ac:dyDescent="0.2">
      <c r="A279" s="9">
        <v>2998</v>
      </c>
      <c r="B279" s="10" t="s">
        <v>2362</v>
      </c>
      <c r="C279" s="10" t="s">
        <v>2363</v>
      </c>
      <c r="D279" s="9">
        <v>50000</v>
      </c>
      <c r="E279" s="11">
        <v>51514.5</v>
      </c>
      <c r="F279" s="9" t="s">
        <v>37</v>
      </c>
      <c r="G279" s="9" t="s">
        <v>45</v>
      </c>
      <c r="H279" s="9" t="s">
        <v>46</v>
      </c>
      <c r="I279" s="9">
        <v>1402892700</v>
      </c>
      <c r="J279" s="9">
        <v>1400474329</v>
      </c>
      <c r="K279" s="9" t="b">
        <v>0</v>
      </c>
      <c r="L279" s="9">
        <v>433</v>
      </c>
      <c r="M279" s="9" t="b">
        <v>1</v>
      </c>
      <c r="N279" s="9" t="s">
        <v>2205</v>
      </c>
      <c r="O279" s="9">
        <f t="shared" si="16"/>
        <v>103</v>
      </c>
      <c r="P279" s="12">
        <f t="shared" si="17"/>
        <v>118.97</v>
      </c>
      <c r="Q279" s="9" t="s">
        <v>41</v>
      </c>
      <c r="R279" s="9" t="s">
        <v>2206</v>
      </c>
      <c r="S279" s="13">
        <f t="shared" si="18"/>
        <v>41778.193622685183</v>
      </c>
      <c r="T279" s="13">
        <f t="shared" si="19"/>
        <v>41806.184027777781</v>
      </c>
    </row>
    <row r="280" spans="1:20" ht="208" x14ac:dyDescent="0.2">
      <c r="A280" s="9">
        <v>2999</v>
      </c>
      <c r="B280" s="10" t="s">
        <v>2364</v>
      </c>
      <c r="C280" s="10" t="s">
        <v>2365</v>
      </c>
      <c r="D280" s="9">
        <v>1350</v>
      </c>
      <c r="E280" s="11">
        <v>1605</v>
      </c>
      <c r="F280" s="9" t="s">
        <v>37</v>
      </c>
      <c r="G280" s="9" t="s">
        <v>45</v>
      </c>
      <c r="H280" s="9" t="s">
        <v>46</v>
      </c>
      <c r="I280" s="9">
        <v>1488333600</v>
      </c>
      <c r="J280" s="9">
        <v>1487094360</v>
      </c>
      <c r="K280" s="9" t="b">
        <v>0</v>
      </c>
      <c r="L280" s="9">
        <v>20</v>
      </c>
      <c r="M280" s="9" t="b">
        <v>1</v>
      </c>
      <c r="N280" s="9" t="s">
        <v>2205</v>
      </c>
      <c r="O280" s="9">
        <f t="shared" si="16"/>
        <v>119</v>
      </c>
      <c r="P280" s="12">
        <f t="shared" si="17"/>
        <v>80.25</v>
      </c>
      <c r="Q280" s="9" t="s">
        <v>41</v>
      </c>
      <c r="R280" s="9" t="s">
        <v>2206</v>
      </c>
      <c r="S280" s="13">
        <f t="shared" si="18"/>
        <v>42780.740277777775</v>
      </c>
      <c r="T280" s="13">
        <f t="shared" si="19"/>
        <v>42795.083333333328</v>
      </c>
    </row>
    <row r="281" spans="1:20" ht="208" x14ac:dyDescent="0.2">
      <c r="A281" s="9">
        <v>3000</v>
      </c>
      <c r="B281" s="10" t="s">
        <v>2366</v>
      </c>
      <c r="C281" s="10" t="s">
        <v>2367</v>
      </c>
      <c r="D281" s="9">
        <v>500</v>
      </c>
      <c r="E281" s="11">
        <v>500</v>
      </c>
      <c r="F281" s="9" t="s">
        <v>37</v>
      </c>
      <c r="G281" s="9" t="s">
        <v>45</v>
      </c>
      <c r="H281" s="9" t="s">
        <v>46</v>
      </c>
      <c r="I281" s="9">
        <v>1485885600</v>
      </c>
      <c r="J281" s="9">
        <v>1484682670</v>
      </c>
      <c r="K281" s="9" t="b">
        <v>0</v>
      </c>
      <c r="L281" s="9">
        <v>8</v>
      </c>
      <c r="M281" s="9" t="b">
        <v>1</v>
      </c>
      <c r="N281" s="9" t="s">
        <v>2205</v>
      </c>
      <c r="O281" s="9">
        <f t="shared" si="16"/>
        <v>100</v>
      </c>
      <c r="P281" s="12">
        <f t="shared" si="17"/>
        <v>62.5</v>
      </c>
      <c r="Q281" s="9" t="s">
        <v>41</v>
      </c>
      <c r="R281" s="9" t="s">
        <v>2206</v>
      </c>
      <c r="S281" s="13">
        <f t="shared" si="18"/>
        <v>42752.827199074076</v>
      </c>
      <c r="T281" s="13">
        <f t="shared" si="19"/>
        <v>42766.75</v>
      </c>
    </row>
    <row r="282" spans="1:20" ht="192" x14ac:dyDescent="0.2">
      <c r="A282" s="9">
        <v>3001</v>
      </c>
      <c r="B282" s="10" t="s">
        <v>2368</v>
      </c>
      <c r="C282" s="10" t="s">
        <v>2369</v>
      </c>
      <c r="D282" s="9">
        <v>7214</v>
      </c>
      <c r="E282" s="11">
        <v>22991.01</v>
      </c>
      <c r="F282" s="9" t="s">
        <v>37</v>
      </c>
      <c r="G282" s="9" t="s">
        <v>45</v>
      </c>
      <c r="H282" s="9" t="s">
        <v>46</v>
      </c>
      <c r="I282" s="9">
        <v>1468445382</v>
      </c>
      <c r="J282" s="9">
        <v>1465853382</v>
      </c>
      <c r="K282" s="9" t="b">
        <v>0</v>
      </c>
      <c r="L282" s="9">
        <v>175</v>
      </c>
      <c r="M282" s="9" t="b">
        <v>1</v>
      </c>
      <c r="N282" s="9" t="s">
        <v>2205</v>
      </c>
      <c r="O282" s="9">
        <f t="shared" si="16"/>
        <v>319</v>
      </c>
      <c r="P282" s="12">
        <f t="shared" si="17"/>
        <v>131.38</v>
      </c>
      <c r="Q282" s="9" t="s">
        <v>41</v>
      </c>
      <c r="R282" s="9" t="s">
        <v>2206</v>
      </c>
      <c r="S282" s="13">
        <f t="shared" si="18"/>
        <v>42534.895625000005</v>
      </c>
      <c r="T282" s="13">
        <f t="shared" si="19"/>
        <v>42564.895625000005</v>
      </c>
    </row>
    <row r="283" spans="1:20" ht="128" x14ac:dyDescent="0.2">
      <c r="A283" s="9">
        <v>3002</v>
      </c>
      <c r="B283" s="10" t="s">
        <v>2370</v>
      </c>
      <c r="C283" s="10" t="s">
        <v>2371</v>
      </c>
      <c r="D283" s="9">
        <v>7000</v>
      </c>
      <c r="E283" s="11">
        <v>7595.43</v>
      </c>
      <c r="F283" s="9" t="s">
        <v>37</v>
      </c>
      <c r="G283" s="9" t="s">
        <v>45</v>
      </c>
      <c r="H283" s="9" t="s">
        <v>46</v>
      </c>
      <c r="I283" s="9">
        <v>1356552252</v>
      </c>
      <c r="J283" s="9">
        <v>1353960252</v>
      </c>
      <c r="K283" s="9" t="b">
        <v>0</v>
      </c>
      <c r="L283" s="9">
        <v>104</v>
      </c>
      <c r="M283" s="9" t="b">
        <v>1</v>
      </c>
      <c r="N283" s="9" t="s">
        <v>2205</v>
      </c>
      <c r="O283" s="9">
        <f t="shared" si="16"/>
        <v>109</v>
      </c>
      <c r="P283" s="12">
        <f t="shared" si="17"/>
        <v>73.03</v>
      </c>
      <c r="Q283" s="9" t="s">
        <v>41</v>
      </c>
      <c r="R283" s="9" t="s">
        <v>2206</v>
      </c>
      <c r="S283" s="13">
        <f t="shared" si="18"/>
        <v>41239.83625</v>
      </c>
      <c r="T283" s="13">
        <f t="shared" si="19"/>
        <v>41269.83625</v>
      </c>
    </row>
    <row r="284" spans="1:20" ht="208" x14ac:dyDescent="0.2">
      <c r="A284" s="9">
        <v>3003</v>
      </c>
      <c r="B284" s="10" t="s">
        <v>2372</v>
      </c>
      <c r="C284" s="10" t="s">
        <v>2373</v>
      </c>
      <c r="D284" s="9">
        <v>3000</v>
      </c>
      <c r="E284" s="11">
        <v>3035</v>
      </c>
      <c r="F284" s="9" t="s">
        <v>37</v>
      </c>
      <c r="G284" s="9" t="s">
        <v>45</v>
      </c>
      <c r="H284" s="9" t="s">
        <v>46</v>
      </c>
      <c r="I284" s="9">
        <v>1456811940</v>
      </c>
      <c r="J284" s="9">
        <v>1454098976</v>
      </c>
      <c r="K284" s="9" t="b">
        <v>0</v>
      </c>
      <c r="L284" s="9">
        <v>17</v>
      </c>
      <c r="M284" s="9" t="b">
        <v>1</v>
      </c>
      <c r="N284" s="9" t="s">
        <v>2205</v>
      </c>
      <c r="O284" s="9">
        <f t="shared" si="16"/>
        <v>101</v>
      </c>
      <c r="P284" s="12">
        <f t="shared" si="17"/>
        <v>178.53</v>
      </c>
      <c r="Q284" s="9" t="s">
        <v>41</v>
      </c>
      <c r="R284" s="9" t="s">
        <v>2206</v>
      </c>
      <c r="S284" s="13">
        <f t="shared" si="18"/>
        <v>42398.849259259259</v>
      </c>
      <c r="T284" s="13">
        <f t="shared" si="19"/>
        <v>42430.249305555553</v>
      </c>
    </row>
    <row r="285" spans="1:20" ht="208" x14ac:dyDescent="0.2">
      <c r="A285" s="9">
        <v>3004</v>
      </c>
      <c r="B285" s="10" t="s">
        <v>2374</v>
      </c>
      <c r="C285" s="10" t="s">
        <v>2375</v>
      </c>
      <c r="D285" s="9">
        <v>40000</v>
      </c>
      <c r="E285" s="11">
        <v>45126</v>
      </c>
      <c r="F285" s="9" t="s">
        <v>37</v>
      </c>
      <c r="G285" s="9" t="s">
        <v>45</v>
      </c>
      <c r="H285" s="9" t="s">
        <v>46</v>
      </c>
      <c r="I285" s="9">
        <v>1416089324</v>
      </c>
      <c r="J285" s="9">
        <v>1413493724</v>
      </c>
      <c r="K285" s="9" t="b">
        <v>0</v>
      </c>
      <c r="L285" s="9">
        <v>277</v>
      </c>
      <c r="M285" s="9" t="b">
        <v>1</v>
      </c>
      <c r="N285" s="9" t="s">
        <v>2205</v>
      </c>
      <c r="O285" s="9">
        <f t="shared" si="16"/>
        <v>113</v>
      </c>
      <c r="P285" s="12">
        <f t="shared" si="17"/>
        <v>162.91</v>
      </c>
      <c r="Q285" s="9" t="s">
        <v>41</v>
      </c>
      <c r="R285" s="9" t="s">
        <v>2206</v>
      </c>
      <c r="S285" s="13">
        <f t="shared" si="18"/>
        <v>41928.881064814814</v>
      </c>
      <c r="T285" s="13">
        <f t="shared" si="19"/>
        <v>41958.922731481478</v>
      </c>
    </row>
    <row r="286" spans="1:20" ht="208" x14ac:dyDescent="0.2">
      <c r="A286" s="9">
        <v>3005</v>
      </c>
      <c r="B286" s="10" t="s">
        <v>2376</v>
      </c>
      <c r="C286" s="10" t="s">
        <v>2377</v>
      </c>
      <c r="D286" s="9">
        <v>10600</v>
      </c>
      <c r="E286" s="11">
        <v>12772.6</v>
      </c>
      <c r="F286" s="9" t="s">
        <v>37</v>
      </c>
      <c r="G286" s="9" t="s">
        <v>45</v>
      </c>
      <c r="H286" s="9" t="s">
        <v>46</v>
      </c>
      <c r="I286" s="9">
        <v>1412611905</v>
      </c>
      <c r="J286" s="9">
        <v>1410019905</v>
      </c>
      <c r="K286" s="9" t="b">
        <v>0</v>
      </c>
      <c r="L286" s="9">
        <v>118</v>
      </c>
      <c r="M286" s="9" t="b">
        <v>1</v>
      </c>
      <c r="N286" s="9" t="s">
        <v>2205</v>
      </c>
      <c r="O286" s="9">
        <f t="shared" si="16"/>
        <v>120</v>
      </c>
      <c r="P286" s="12">
        <f t="shared" si="17"/>
        <v>108.24</v>
      </c>
      <c r="Q286" s="9" t="s">
        <v>41</v>
      </c>
      <c r="R286" s="9" t="s">
        <v>2206</v>
      </c>
      <c r="S286" s="13">
        <f t="shared" si="18"/>
        <v>41888.674826388888</v>
      </c>
      <c r="T286" s="13">
        <f t="shared" si="19"/>
        <v>41918.674826388888</v>
      </c>
    </row>
    <row r="287" spans="1:20" ht="128" x14ac:dyDescent="0.2">
      <c r="A287" s="9">
        <v>3006</v>
      </c>
      <c r="B287" s="10" t="s">
        <v>2378</v>
      </c>
      <c r="C287" s="10" t="s">
        <v>2379</v>
      </c>
      <c r="D287" s="9">
        <v>8000</v>
      </c>
      <c r="E287" s="11">
        <v>8620</v>
      </c>
      <c r="F287" s="9" t="s">
        <v>37</v>
      </c>
      <c r="G287" s="9" t="s">
        <v>63</v>
      </c>
      <c r="H287" s="9" t="s">
        <v>64</v>
      </c>
      <c r="I287" s="9">
        <v>1418580591</v>
      </c>
      <c r="J287" s="9">
        <v>1415988591</v>
      </c>
      <c r="K287" s="9" t="b">
        <v>0</v>
      </c>
      <c r="L287" s="9">
        <v>97</v>
      </c>
      <c r="M287" s="9" t="b">
        <v>1</v>
      </c>
      <c r="N287" s="9" t="s">
        <v>2205</v>
      </c>
      <c r="O287" s="9">
        <f t="shared" si="16"/>
        <v>108</v>
      </c>
      <c r="P287" s="12">
        <f t="shared" si="17"/>
        <v>88.87</v>
      </c>
      <c r="Q287" s="9" t="s">
        <v>41</v>
      </c>
      <c r="R287" s="9" t="s">
        <v>2206</v>
      </c>
      <c r="S287" s="13">
        <f t="shared" si="18"/>
        <v>41957.756840277783</v>
      </c>
      <c r="T287" s="13">
        <f t="shared" si="19"/>
        <v>41987.756840277783</v>
      </c>
    </row>
    <row r="288" spans="1:20" ht="96" x14ac:dyDescent="0.2">
      <c r="A288" s="9">
        <v>3007</v>
      </c>
      <c r="B288" s="10" t="s">
        <v>2380</v>
      </c>
      <c r="C288" s="10" t="s">
        <v>2381</v>
      </c>
      <c r="D288" s="9">
        <v>600</v>
      </c>
      <c r="E288" s="11">
        <v>1080</v>
      </c>
      <c r="F288" s="9" t="s">
        <v>37</v>
      </c>
      <c r="G288" s="9" t="s">
        <v>45</v>
      </c>
      <c r="H288" s="9" t="s">
        <v>46</v>
      </c>
      <c r="I288" s="9">
        <v>1429938683</v>
      </c>
      <c r="J288" s="9">
        <v>1428124283</v>
      </c>
      <c r="K288" s="9" t="b">
        <v>0</v>
      </c>
      <c r="L288" s="9">
        <v>20</v>
      </c>
      <c r="M288" s="9" t="b">
        <v>1</v>
      </c>
      <c r="N288" s="9" t="s">
        <v>2205</v>
      </c>
      <c r="O288" s="9">
        <f t="shared" si="16"/>
        <v>180</v>
      </c>
      <c r="P288" s="12">
        <f t="shared" si="17"/>
        <v>54</v>
      </c>
      <c r="Q288" s="9" t="s">
        <v>41</v>
      </c>
      <c r="R288" s="9" t="s">
        <v>2206</v>
      </c>
      <c r="S288" s="13">
        <f t="shared" si="18"/>
        <v>42098.216238425928</v>
      </c>
      <c r="T288" s="13">
        <f t="shared" si="19"/>
        <v>42119.216238425928</v>
      </c>
    </row>
    <row r="289" spans="1:20" ht="160" x14ac:dyDescent="0.2">
      <c r="A289" s="9">
        <v>3008</v>
      </c>
      <c r="B289" s="10" t="s">
        <v>2382</v>
      </c>
      <c r="C289" s="10" t="s">
        <v>2383</v>
      </c>
      <c r="D289" s="9">
        <v>3000</v>
      </c>
      <c r="E289" s="11">
        <v>3035</v>
      </c>
      <c r="F289" s="9" t="s">
        <v>37</v>
      </c>
      <c r="G289" s="9" t="s">
        <v>45</v>
      </c>
      <c r="H289" s="9" t="s">
        <v>46</v>
      </c>
      <c r="I289" s="9">
        <v>1453352719</v>
      </c>
      <c r="J289" s="9">
        <v>1450760719</v>
      </c>
      <c r="K289" s="9" t="b">
        <v>0</v>
      </c>
      <c r="L289" s="9">
        <v>26</v>
      </c>
      <c r="M289" s="9" t="b">
        <v>1</v>
      </c>
      <c r="N289" s="9" t="s">
        <v>2205</v>
      </c>
      <c r="O289" s="9">
        <f t="shared" si="16"/>
        <v>101</v>
      </c>
      <c r="P289" s="12">
        <f t="shared" si="17"/>
        <v>116.73</v>
      </c>
      <c r="Q289" s="9" t="s">
        <v>41</v>
      </c>
      <c r="R289" s="9" t="s">
        <v>2206</v>
      </c>
      <c r="S289" s="13">
        <f t="shared" si="18"/>
        <v>42360.212025462963</v>
      </c>
      <c r="T289" s="13">
        <f t="shared" si="19"/>
        <v>42390.212025462963</v>
      </c>
    </row>
    <row r="290" spans="1:20" ht="240" x14ac:dyDescent="0.2">
      <c r="A290" s="9">
        <v>3009</v>
      </c>
      <c r="B290" s="10" t="s">
        <v>2384</v>
      </c>
      <c r="C290" s="10" t="s">
        <v>2385</v>
      </c>
      <c r="D290" s="9">
        <v>25000</v>
      </c>
      <c r="E290" s="11">
        <v>29939</v>
      </c>
      <c r="F290" s="9" t="s">
        <v>37</v>
      </c>
      <c r="G290" s="9" t="s">
        <v>45</v>
      </c>
      <c r="H290" s="9" t="s">
        <v>46</v>
      </c>
      <c r="I290" s="9">
        <v>1417012840</v>
      </c>
      <c r="J290" s="9">
        <v>1414417240</v>
      </c>
      <c r="K290" s="9" t="b">
        <v>0</v>
      </c>
      <c r="L290" s="9">
        <v>128</v>
      </c>
      <c r="M290" s="9" t="b">
        <v>1</v>
      </c>
      <c r="N290" s="9" t="s">
        <v>2205</v>
      </c>
      <c r="O290" s="9">
        <f t="shared" si="16"/>
        <v>120</v>
      </c>
      <c r="P290" s="12">
        <f t="shared" si="17"/>
        <v>233.9</v>
      </c>
      <c r="Q290" s="9" t="s">
        <v>41</v>
      </c>
      <c r="R290" s="9" t="s">
        <v>2206</v>
      </c>
      <c r="S290" s="13">
        <f t="shared" si="18"/>
        <v>41939.569907407407</v>
      </c>
      <c r="T290" s="13">
        <f t="shared" si="19"/>
        <v>41969.611574074079</v>
      </c>
    </row>
    <row r="291" spans="1:20" ht="208" x14ac:dyDescent="0.2">
      <c r="A291" s="9">
        <v>3010</v>
      </c>
      <c r="B291" s="10" t="s">
        <v>2386</v>
      </c>
      <c r="C291" s="10" t="s">
        <v>2387</v>
      </c>
      <c r="D291" s="9">
        <v>1500</v>
      </c>
      <c r="E291" s="11">
        <v>2370</v>
      </c>
      <c r="F291" s="9" t="s">
        <v>37</v>
      </c>
      <c r="G291" s="9" t="s">
        <v>45</v>
      </c>
      <c r="H291" s="9" t="s">
        <v>46</v>
      </c>
      <c r="I291" s="9">
        <v>1424548719</v>
      </c>
      <c r="J291" s="9">
        <v>1419364719</v>
      </c>
      <c r="K291" s="9" t="b">
        <v>0</v>
      </c>
      <c r="L291" s="9">
        <v>15</v>
      </c>
      <c r="M291" s="9" t="b">
        <v>1</v>
      </c>
      <c r="N291" s="9" t="s">
        <v>2205</v>
      </c>
      <c r="O291" s="9">
        <f t="shared" si="16"/>
        <v>158</v>
      </c>
      <c r="P291" s="12">
        <f t="shared" si="17"/>
        <v>158</v>
      </c>
      <c r="Q291" s="9" t="s">
        <v>41</v>
      </c>
      <c r="R291" s="9" t="s">
        <v>2206</v>
      </c>
      <c r="S291" s="13">
        <f t="shared" si="18"/>
        <v>41996.832395833335</v>
      </c>
      <c r="T291" s="13">
        <f t="shared" si="19"/>
        <v>42056.832395833335</v>
      </c>
    </row>
    <row r="292" spans="1:20" ht="192" x14ac:dyDescent="0.2">
      <c r="A292" s="9">
        <v>3011</v>
      </c>
      <c r="B292" s="10" t="s">
        <v>2388</v>
      </c>
      <c r="C292" s="10" t="s">
        <v>2389</v>
      </c>
      <c r="D292" s="9">
        <v>300</v>
      </c>
      <c r="E292" s="11">
        <v>371</v>
      </c>
      <c r="F292" s="9" t="s">
        <v>37</v>
      </c>
      <c r="G292" s="9" t="s">
        <v>770</v>
      </c>
      <c r="H292" s="9" t="s">
        <v>259</v>
      </c>
      <c r="I292" s="9">
        <v>1450911540</v>
      </c>
      <c r="J292" s="9">
        <v>1448536516</v>
      </c>
      <c r="K292" s="9" t="b">
        <v>0</v>
      </c>
      <c r="L292" s="9">
        <v>25</v>
      </c>
      <c r="M292" s="9" t="b">
        <v>1</v>
      </c>
      <c r="N292" s="9" t="s">
        <v>2205</v>
      </c>
      <c r="O292" s="9">
        <f t="shared" si="16"/>
        <v>124</v>
      </c>
      <c r="P292" s="12">
        <f t="shared" si="17"/>
        <v>14.84</v>
      </c>
      <c r="Q292" s="9" t="s">
        <v>41</v>
      </c>
      <c r="R292" s="9" t="s">
        <v>2206</v>
      </c>
      <c r="S292" s="13">
        <f t="shared" si="18"/>
        <v>42334.468935185185</v>
      </c>
      <c r="T292" s="13">
        <f t="shared" si="19"/>
        <v>42361.957638888889</v>
      </c>
    </row>
    <row r="293" spans="1:20" ht="192" x14ac:dyDescent="0.2">
      <c r="A293" s="9">
        <v>3012</v>
      </c>
      <c r="B293" s="10" t="s">
        <v>2390</v>
      </c>
      <c r="C293" s="10" t="s">
        <v>2391</v>
      </c>
      <c r="D293" s="9">
        <v>4000</v>
      </c>
      <c r="E293" s="11">
        <v>4685</v>
      </c>
      <c r="F293" s="9" t="s">
        <v>37</v>
      </c>
      <c r="G293" s="9" t="s">
        <v>45</v>
      </c>
      <c r="H293" s="9" t="s">
        <v>46</v>
      </c>
      <c r="I293" s="9">
        <v>1423587130</v>
      </c>
      <c r="J293" s="9">
        <v>1421772730</v>
      </c>
      <c r="K293" s="9" t="b">
        <v>0</v>
      </c>
      <c r="L293" s="9">
        <v>55</v>
      </c>
      <c r="M293" s="9" t="b">
        <v>1</v>
      </c>
      <c r="N293" s="9" t="s">
        <v>2205</v>
      </c>
      <c r="O293" s="9">
        <f t="shared" si="16"/>
        <v>117</v>
      </c>
      <c r="P293" s="12">
        <f t="shared" si="17"/>
        <v>85.18</v>
      </c>
      <c r="Q293" s="9" t="s">
        <v>41</v>
      </c>
      <c r="R293" s="9" t="s">
        <v>2206</v>
      </c>
      <c r="S293" s="13">
        <f t="shared" si="18"/>
        <v>42024.702893518523</v>
      </c>
      <c r="T293" s="13">
        <f t="shared" si="19"/>
        <v>42045.702893518523</v>
      </c>
    </row>
    <row r="294" spans="1:20" ht="192" x14ac:dyDescent="0.2">
      <c r="A294" s="9">
        <v>3013</v>
      </c>
      <c r="B294" s="10" t="s">
        <v>2392</v>
      </c>
      <c r="C294" s="10" t="s">
        <v>2393</v>
      </c>
      <c r="D294" s="9">
        <v>10000</v>
      </c>
      <c r="E294" s="11">
        <v>15696</v>
      </c>
      <c r="F294" s="9" t="s">
        <v>37</v>
      </c>
      <c r="G294" s="9" t="s">
        <v>45</v>
      </c>
      <c r="H294" s="9" t="s">
        <v>46</v>
      </c>
      <c r="I294" s="9">
        <v>1434917049</v>
      </c>
      <c r="J294" s="9">
        <v>1432325049</v>
      </c>
      <c r="K294" s="9" t="b">
        <v>0</v>
      </c>
      <c r="L294" s="9">
        <v>107</v>
      </c>
      <c r="M294" s="9" t="b">
        <v>1</v>
      </c>
      <c r="N294" s="9" t="s">
        <v>2205</v>
      </c>
      <c r="O294" s="9">
        <f t="shared" si="16"/>
        <v>157</v>
      </c>
      <c r="P294" s="12">
        <f t="shared" si="17"/>
        <v>146.69</v>
      </c>
      <c r="Q294" s="9" t="s">
        <v>41</v>
      </c>
      <c r="R294" s="9" t="s">
        <v>2206</v>
      </c>
      <c r="S294" s="13">
        <f t="shared" si="18"/>
        <v>42146.836215277777</v>
      </c>
      <c r="T294" s="13">
        <f t="shared" si="19"/>
        <v>42176.836215277777</v>
      </c>
    </row>
    <row r="295" spans="1:20" ht="208" x14ac:dyDescent="0.2">
      <c r="A295" s="9">
        <v>3014</v>
      </c>
      <c r="B295" s="10" t="s">
        <v>2394</v>
      </c>
      <c r="C295" s="10" t="s">
        <v>2395</v>
      </c>
      <c r="D295" s="9">
        <v>25000</v>
      </c>
      <c r="E295" s="11">
        <v>28276</v>
      </c>
      <c r="F295" s="9" t="s">
        <v>37</v>
      </c>
      <c r="G295" s="9" t="s">
        <v>45</v>
      </c>
      <c r="H295" s="9" t="s">
        <v>46</v>
      </c>
      <c r="I295" s="9">
        <v>1415163600</v>
      </c>
      <c r="J295" s="9">
        <v>1412737080</v>
      </c>
      <c r="K295" s="9" t="b">
        <v>0</v>
      </c>
      <c r="L295" s="9">
        <v>557</v>
      </c>
      <c r="M295" s="9" t="b">
        <v>1</v>
      </c>
      <c r="N295" s="9" t="s">
        <v>2205</v>
      </c>
      <c r="O295" s="9">
        <f t="shared" si="16"/>
        <v>113</v>
      </c>
      <c r="P295" s="12">
        <f t="shared" si="17"/>
        <v>50.76</v>
      </c>
      <c r="Q295" s="9" t="s">
        <v>41</v>
      </c>
      <c r="R295" s="9" t="s">
        <v>2206</v>
      </c>
      <c r="S295" s="13">
        <f t="shared" si="18"/>
        <v>41920.123611111114</v>
      </c>
      <c r="T295" s="13">
        <f t="shared" si="19"/>
        <v>41948.208333333336</v>
      </c>
    </row>
    <row r="296" spans="1:20" ht="176" x14ac:dyDescent="0.2">
      <c r="A296" s="9">
        <v>3015</v>
      </c>
      <c r="B296" s="10" t="s">
        <v>2396</v>
      </c>
      <c r="C296" s="10" t="s">
        <v>2397</v>
      </c>
      <c r="D296" s="9">
        <v>3400</v>
      </c>
      <c r="E296" s="11">
        <v>3508</v>
      </c>
      <c r="F296" s="9" t="s">
        <v>37</v>
      </c>
      <c r="G296" s="9" t="s">
        <v>45</v>
      </c>
      <c r="H296" s="9" t="s">
        <v>46</v>
      </c>
      <c r="I296" s="9">
        <v>1402459200</v>
      </c>
      <c r="J296" s="9">
        <v>1401125238</v>
      </c>
      <c r="K296" s="9" t="b">
        <v>0</v>
      </c>
      <c r="L296" s="9">
        <v>40</v>
      </c>
      <c r="M296" s="9" t="b">
        <v>1</v>
      </c>
      <c r="N296" s="9" t="s">
        <v>2205</v>
      </c>
      <c r="O296" s="9">
        <f t="shared" si="16"/>
        <v>103</v>
      </c>
      <c r="P296" s="12">
        <f t="shared" si="17"/>
        <v>87.7</v>
      </c>
      <c r="Q296" s="9" t="s">
        <v>41</v>
      </c>
      <c r="R296" s="9" t="s">
        <v>2206</v>
      </c>
      <c r="S296" s="13">
        <f t="shared" si="18"/>
        <v>41785.72729166667</v>
      </c>
      <c r="T296" s="13">
        <f t="shared" si="19"/>
        <v>41801.166666666664</v>
      </c>
    </row>
    <row r="297" spans="1:20" ht="224" x14ac:dyDescent="0.2">
      <c r="A297" s="9">
        <v>3016</v>
      </c>
      <c r="B297" s="10" t="s">
        <v>2398</v>
      </c>
      <c r="C297" s="10" t="s">
        <v>2399</v>
      </c>
      <c r="D297" s="9">
        <v>8500</v>
      </c>
      <c r="E297" s="11">
        <v>8722</v>
      </c>
      <c r="F297" s="9" t="s">
        <v>37</v>
      </c>
      <c r="G297" s="9" t="s">
        <v>45</v>
      </c>
      <c r="H297" s="9" t="s">
        <v>46</v>
      </c>
      <c r="I297" s="9">
        <v>1405688952</v>
      </c>
      <c r="J297" s="9">
        <v>1400504952</v>
      </c>
      <c r="K297" s="9" t="b">
        <v>0</v>
      </c>
      <c r="L297" s="9">
        <v>36</v>
      </c>
      <c r="M297" s="9" t="b">
        <v>1</v>
      </c>
      <c r="N297" s="9" t="s">
        <v>2205</v>
      </c>
      <c r="O297" s="9">
        <f t="shared" si="16"/>
        <v>103</v>
      </c>
      <c r="P297" s="12">
        <f t="shared" si="17"/>
        <v>242.28</v>
      </c>
      <c r="Q297" s="9" t="s">
        <v>41</v>
      </c>
      <c r="R297" s="9" t="s">
        <v>2206</v>
      </c>
      <c r="S297" s="13">
        <f t="shared" si="18"/>
        <v>41778.548055555555</v>
      </c>
      <c r="T297" s="13">
        <f t="shared" si="19"/>
        <v>41838.548055555555</v>
      </c>
    </row>
    <row r="298" spans="1:20" ht="208" x14ac:dyDescent="0.2">
      <c r="A298" s="9">
        <v>3017</v>
      </c>
      <c r="B298" s="10" t="s">
        <v>2400</v>
      </c>
      <c r="C298" s="10" t="s">
        <v>2401</v>
      </c>
      <c r="D298" s="9">
        <v>22000</v>
      </c>
      <c r="E298" s="11">
        <v>23285</v>
      </c>
      <c r="F298" s="9" t="s">
        <v>37</v>
      </c>
      <c r="G298" s="9" t="s">
        <v>45</v>
      </c>
      <c r="H298" s="9" t="s">
        <v>46</v>
      </c>
      <c r="I298" s="9">
        <v>1408566243</v>
      </c>
      <c r="J298" s="9">
        <v>1405974243</v>
      </c>
      <c r="K298" s="9" t="b">
        <v>0</v>
      </c>
      <c r="L298" s="9">
        <v>159</v>
      </c>
      <c r="M298" s="9" t="b">
        <v>1</v>
      </c>
      <c r="N298" s="9" t="s">
        <v>2205</v>
      </c>
      <c r="O298" s="9">
        <f t="shared" si="16"/>
        <v>106</v>
      </c>
      <c r="P298" s="12">
        <f t="shared" si="17"/>
        <v>146.44999999999999</v>
      </c>
      <c r="Q298" s="9" t="s">
        <v>41</v>
      </c>
      <c r="R298" s="9" t="s">
        <v>2206</v>
      </c>
      <c r="S298" s="13">
        <f t="shared" si="18"/>
        <v>41841.850034722222</v>
      </c>
      <c r="T298" s="13">
        <f t="shared" si="19"/>
        <v>41871.850034722222</v>
      </c>
    </row>
    <row r="299" spans="1:20" ht="192" x14ac:dyDescent="0.2">
      <c r="A299" s="9">
        <v>3018</v>
      </c>
      <c r="B299" s="10" t="s">
        <v>2402</v>
      </c>
      <c r="C299" s="10" t="s">
        <v>2403</v>
      </c>
      <c r="D299" s="9">
        <v>4200</v>
      </c>
      <c r="E299" s="11">
        <v>4230</v>
      </c>
      <c r="F299" s="9" t="s">
        <v>37</v>
      </c>
      <c r="G299" s="9" t="s">
        <v>483</v>
      </c>
      <c r="H299" s="9" t="s">
        <v>259</v>
      </c>
      <c r="I299" s="9">
        <v>1437429600</v>
      </c>
      <c r="J299" s="9">
        <v>1433747376</v>
      </c>
      <c r="K299" s="9" t="b">
        <v>0</v>
      </c>
      <c r="L299" s="9">
        <v>41</v>
      </c>
      <c r="M299" s="9" t="b">
        <v>1</v>
      </c>
      <c r="N299" s="9" t="s">
        <v>2205</v>
      </c>
      <c r="O299" s="9">
        <f t="shared" si="16"/>
        <v>101</v>
      </c>
      <c r="P299" s="12">
        <f t="shared" si="17"/>
        <v>103.17</v>
      </c>
      <c r="Q299" s="9" t="s">
        <v>41</v>
      </c>
      <c r="R299" s="9" t="s">
        <v>2206</v>
      </c>
      <c r="S299" s="13">
        <f t="shared" si="18"/>
        <v>42163.29833333334</v>
      </c>
      <c r="T299" s="13">
        <f t="shared" si="19"/>
        <v>42205.916666666672</v>
      </c>
    </row>
    <row r="300" spans="1:20" ht="208" x14ac:dyDescent="0.2">
      <c r="A300" s="9">
        <v>3019</v>
      </c>
      <c r="B300" s="10" t="s">
        <v>2404</v>
      </c>
      <c r="C300" s="10" t="s">
        <v>2405</v>
      </c>
      <c r="D300" s="9">
        <v>15000</v>
      </c>
      <c r="E300" s="11">
        <v>18185</v>
      </c>
      <c r="F300" s="9" t="s">
        <v>37</v>
      </c>
      <c r="G300" s="9" t="s">
        <v>45</v>
      </c>
      <c r="H300" s="9" t="s">
        <v>46</v>
      </c>
      <c r="I300" s="9">
        <v>1401159600</v>
      </c>
      <c r="J300" s="9">
        <v>1398801620</v>
      </c>
      <c r="K300" s="9" t="b">
        <v>0</v>
      </c>
      <c r="L300" s="9">
        <v>226</v>
      </c>
      <c r="M300" s="9" t="b">
        <v>1</v>
      </c>
      <c r="N300" s="9" t="s">
        <v>2205</v>
      </c>
      <c r="O300" s="9">
        <f t="shared" si="16"/>
        <v>121</v>
      </c>
      <c r="P300" s="12">
        <f t="shared" si="17"/>
        <v>80.459999999999994</v>
      </c>
      <c r="Q300" s="9" t="s">
        <v>41</v>
      </c>
      <c r="R300" s="9" t="s">
        <v>2206</v>
      </c>
      <c r="S300" s="13">
        <f t="shared" si="18"/>
        <v>41758.833564814813</v>
      </c>
      <c r="T300" s="13">
        <f t="shared" si="19"/>
        <v>41786.125</v>
      </c>
    </row>
    <row r="301" spans="1:20" ht="192" x14ac:dyDescent="0.2">
      <c r="A301" s="9">
        <v>3020</v>
      </c>
      <c r="B301" s="10" t="s">
        <v>2406</v>
      </c>
      <c r="C301" s="10" t="s">
        <v>2407</v>
      </c>
      <c r="D301" s="9">
        <v>7000</v>
      </c>
      <c r="E301" s="11">
        <v>7040</v>
      </c>
      <c r="F301" s="9" t="s">
        <v>37</v>
      </c>
      <c r="G301" s="9" t="s">
        <v>45</v>
      </c>
      <c r="H301" s="9" t="s">
        <v>46</v>
      </c>
      <c r="I301" s="9">
        <v>1439583533</v>
      </c>
      <c r="J301" s="9">
        <v>1434399533</v>
      </c>
      <c r="K301" s="9" t="b">
        <v>0</v>
      </c>
      <c r="L301" s="9">
        <v>30</v>
      </c>
      <c r="M301" s="9" t="b">
        <v>1</v>
      </c>
      <c r="N301" s="9" t="s">
        <v>2205</v>
      </c>
      <c r="O301" s="9">
        <f t="shared" si="16"/>
        <v>101</v>
      </c>
      <c r="P301" s="12">
        <f t="shared" si="17"/>
        <v>234.67</v>
      </c>
      <c r="Q301" s="9" t="s">
        <v>41</v>
      </c>
      <c r="R301" s="9" t="s">
        <v>2206</v>
      </c>
      <c r="S301" s="13">
        <f t="shared" si="18"/>
        <v>42170.846446759257</v>
      </c>
      <c r="T301" s="13">
        <f t="shared" si="19"/>
        <v>42230.846446759257</v>
      </c>
    </row>
    <row r="302" spans="1:20" ht="192" x14ac:dyDescent="0.2">
      <c r="A302" s="9">
        <v>3021</v>
      </c>
      <c r="B302" s="10" t="s">
        <v>2408</v>
      </c>
      <c r="C302" s="10" t="s">
        <v>2409</v>
      </c>
      <c r="D302" s="9">
        <v>4500</v>
      </c>
      <c r="E302" s="11">
        <v>5221</v>
      </c>
      <c r="F302" s="9" t="s">
        <v>37</v>
      </c>
      <c r="G302" s="9" t="s">
        <v>45</v>
      </c>
      <c r="H302" s="9" t="s">
        <v>46</v>
      </c>
      <c r="I302" s="9">
        <v>1479794340</v>
      </c>
      <c r="J302" s="9">
        <v>1476715869</v>
      </c>
      <c r="K302" s="9" t="b">
        <v>0</v>
      </c>
      <c r="L302" s="9">
        <v>103</v>
      </c>
      <c r="M302" s="9" t="b">
        <v>1</v>
      </c>
      <c r="N302" s="9" t="s">
        <v>2205</v>
      </c>
      <c r="O302" s="9">
        <f t="shared" si="16"/>
        <v>116</v>
      </c>
      <c r="P302" s="12">
        <f t="shared" si="17"/>
        <v>50.69</v>
      </c>
      <c r="Q302" s="9" t="s">
        <v>41</v>
      </c>
      <c r="R302" s="9" t="s">
        <v>2206</v>
      </c>
      <c r="S302" s="13">
        <f t="shared" si="18"/>
        <v>42660.618854166663</v>
      </c>
      <c r="T302" s="13">
        <f t="shared" si="19"/>
        <v>42696.249305555553</v>
      </c>
    </row>
    <row r="303" spans="1:20" ht="240" x14ac:dyDescent="0.2">
      <c r="A303" s="9">
        <v>3022</v>
      </c>
      <c r="B303" s="10" t="s">
        <v>2410</v>
      </c>
      <c r="C303" s="10" t="s">
        <v>2411</v>
      </c>
      <c r="D303" s="9">
        <v>10000</v>
      </c>
      <c r="E303" s="11">
        <v>10088</v>
      </c>
      <c r="F303" s="9" t="s">
        <v>37</v>
      </c>
      <c r="G303" s="9" t="s">
        <v>45</v>
      </c>
      <c r="H303" s="9" t="s">
        <v>46</v>
      </c>
      <c r="I303" s="9">
        <v>1472338409</v>
      </c>
      <c r="J303" s="9">
        <v>1468450409</v>
      </c>
      <c r="K303" s="9" t="b">
        <v>0</v>
      </c>
      <c r="L303" s="9">
        <v>62</v>
      </c>
      <c r="M303" s="9" t="b">
        <v>1</v>
      </c>
      <c r="N303" s="9" t="s">
        <v>2205</v>
      </c>
      <c r="O303" s="9">
        <f t="shared" si="16"/>
        <v>101</v>
      </c>
      <c r="P303" s="12">
        <f t="shared" si="17"/>
        <v>162.71</v>
      </c>
      <c r="Q303" s="9" t="s">
        <v>41</v>
      </c>
      <c r="R303" s="9" t="s">
        <v>2206</v>
      </c>
      <c r="S303" s="13">
        <f t="shared" si="18"/>
        <v>42564.95380787037</v>
      </c>
      <c r="T303" s="13">
        <f t="shared" si="19"/>
        <v>42609.95380787037</v>
      </c>
    </row>
    <row r="304" spans="1:20" ht="224" x14ac:dyDescent="0.2">
      <c r="A304" s="9">
        <v>3023</v>
      </c>
      <c r="B304" s="10" t="s">
        <v>2412</v>
      </c>
      <c r="C304" s="10" t="s">
        <v>2413</v>
      </c>
      <c r="D304" s="9">
        <v>700</v>
      </c>
      <c r="E304" s="11">
        <v>721</v>
      </c>
      <c r="F304" s="9" t="s">
        <v>37</v>
      </c>
      <c r="G304" s="9" t="s">
        <v>38</v>
      </c>
      <c r="H304" s="9" t="s">
        <v>39</v>
      </c>
      <c r="I304" s="9">
        <v>1434039186</v>
      </c>
      <c r="J304" s="9">
        <v>1430151186</v>
      </c>
      <c r="K304" s="9" t="b">
        <v>0</v>
      </c>
      <c r="L304" s="9">
        <v>6</v>
      </c>
      <c r="M304" s="9" t="b">
        <v>1</v>
      </c>
      <c r="N304" s="9" t="s">
        <v>2205</v>
      </c>
      <c r="O304" s="9">
        <f t="shared" si="16"/>
        <v>103</v>
      </c>
      <c r="P304" s="12">
        <f t="shared" si="17"/>
        <v>120.17</v>
      </c>
      <c r="Q304" s="9" t="s">
        <v>41</v>
      </c>
      <c r="R304" s="9" t="s">
        <v>2206</v>
      </c>
      <c r="S304" s="13">
        <f t="shared" si="18"/>
        <v>42121.675763888896</v>
      </c>
      <c r="T304" s="13">
        <f t="shared" si="19"/>
        <v>42166.675763888896</v>
      </c>
    </row>
    <row r="305" spans="1:20" ht="208" x14ac:dyDescent="0.2">
      <c r="A305" s="9">
        <v>3024</v>
      </c>
      <c r="B305" s="10" t="s">
        <v>2414</v>
      </c>
      <c r="C305" s="10" t="s">
        <v>2415</v>
      </c>
      <c r="D305" s="9">
        <v>5000</v>
      </c>
      <c r="E305" s="11">
        <v>12321</v>
      </c>
      <c r="F305" s="9" t="s">
        <v>37</v>
      </c>
      <c r="G305" s="9" t="s">
        <v>45</v>
      </c>
      <c r="H305" s="9" t="s">
        <v>46</v>
      </c>
      <c r="I305" s="9">
        <v>1349567475</v>
      </c>
      <c r="J305" s="9">
        <v>1346975475</v>
      </c>
      <c r="K305" s="9" t="b">
        <v>0</v>
      </c>
      <c r="L305" s="9">
        <v>182</v>
      </c>
      <c r="M305" s="9" t="b">
        <v>1</v>
      </c>
      <c r="N305" s="9" t="s">
        <v>2205</v>
      </c>
      <c r="O305" s="9">
        <f t="shared" si="16"/>
        <v>246</v>
      </c>
      <c r="P305" s="12">
        <f t="shared" si="17"/>
        <v>67.7</v>
      </c>
      <c r="Q305" s="9" t="s">
        <v>41</v>
      </c>
      <c r="R305" s="9" t="s">
        <v>2206</v>
      </c>
      <c r="S305" s="13">
        <f t="shared" si="18"/>
        <v>41158.993923611109</v>
      </c>
      <c r="T305" s="13">
        <f t="shared" si="19"/>
        <v>41188.993923611109</v>
      </c>
    </row>
    <row r="306" spans="1:20" ht="160" x14ac:dyDescent="0.2">
      <c r="A306" s="9">
        <v>3025</v>
      </c>
      <c r="B306" s="10" t="s">
        <v>2416</v>
      </c>
      <c r="C306" s="10" t="s">
        <v>2417</v>
      </c>
      <c r="D306" s="9">
        <v>2500</v>
      </c>
      <c r="E306" s="11">
        <v>7555</v>
      </c>
      <c r="F306" s="9" t="s">
        <v>37</v>
      </c>
      <c r="G306" s="9" t="s">
        <v>38</v>
      </c>
      <c r="H306" s="9" t="s">
        <v>39</v>
      </c>
      <c r="I306" s="9">
        <v>1401465600</v>
      </c>
      <c r="J306" s="9">
        <v>1399032813</v>
      </c>
      <c r="K306" s="9" t="b">
        <v>0</v>
      </c>
      <c r="L306" s="9">
        <v>145</v>
      </c>
      <c r="M306" s="9" t="b">
        <v>1</v>
      </c>
      <c r="N306" s="9" t="s">
        <v>2205</v>
      </c>
      <c r="O306" s="9">
        <f t="shared" si="16"/>
        <v>302</v>
      </c>
      <c r="P306" s="12">
        <f t="shared" si="17"/>
        <v>52.1</v>
      </c>
      <c r="Q306" s="9" t="s">
        <v>41</v>
      </c>
      <c r="R306" s="9" t="s">
        <v>2206</v>
      </c>
      <c r="S306" s="13">
        <f t="shared" si="18"/>
        <v>41761.509409722225</v>
      </c>
      <c r="T306" s="13">
        <f t="shared" si="19"/>
        <v>41789.666666666664</v>
      </c>
    </row>
    <row r="307" spans="1:20" ht="224" x14ac:dyDescent="0.2">
      <c r="A307" s="9">
        <v>3026</v>
      </c>
      <c r="B307" s="10" t="s">
        <v>2418</v>
      </c>
      <c r="C307" s="10" t="s">
        <v>2419</v>
      </c>
      <c r="D307" s="9">
        <v>900</v>
      </c>
      <c r="E307" s="11">
        <v>1290</v>
      </c>
      <c r="F307" s="9" t="s">
        <v>37</v>
      </c>
      <c r="G307" s="9" t="s">
        <v>38</v>
      </c>
      <c r="H307" s="9" t="s">
        <v>39</v>
      </c>
      <c r="I307" s="9">
        <v>1488538892</v>
      </c>
      <c r="J307" s="9">
        <v>1487329292</v>
      </c>
      <c r="K307" s="9" t="b">
        <v>0</v>
      </c>
      <c r="L307" s="9">
        <v>25</v>
      </c>
      <c r="M307" s="9" t="b">
        <v>1</v>
      </c>
      <c r="N307" s="9" t="s">
        <v>2205</v>
      </c>
      <c r="O307" s="9">
        <f t="shared" si="16"/>
        <v>143</v>
      </c>
      <c r="P307" s="12">
        <f t="shared" si="17"/>
        <v>51.6</v>
      </c>
      <c r="Q307" s="9" t="s">
        <v>41</v>
      </c>
      <c r="R307" s="9" t="s">
        <v>2206</v>
      </c>
      <c r="S307" s="13">
        <f t="shared" si="18"/>
        <v>42783.459398148145</v>
      </c>
      <c r="T307" s="13">
        <f t="shared" si="19"/>
        <v>42797.459398148145</v>
      </c>
    </row>
    <row r="308" spans="1:20" ht="144" x14ac:dyDescent="0.2">
      <c r="A308" s="9">
        <v>3027</v>
      </c>
      <c r="B308" s="10" t="s">
        <v>2420</v>
      </c>
      <c r="C308" s="10" t="s">
        <v>2421</v>
      </c>
      <c r="D308" s="9">
        <v>40000</v>
      </c>
      <c r="E308" s="11">
        <v>52576</v>
      </c>
      <c r="F308" s="9" t="s">
        <v>37</v>
      </c>
      <c r="G308" s="9" t="s">
        <v>45</v>
      </c>
      <c r="H308" s="9" t="s">
        <v>46</v>
      </c>
      <c r="I308" s="9">
        <v>1426866851</v>
      </c>
      <c r="J308" s="9">
        <v>1424278451</v>
      </c>
      <c r="K308" s="9" t="b">
        <v>0</v>
      </c>
      <c r="L308" s="9">
        <v>320</v>
      </c>
      <c r="M308" s="9" t="b">
        <v>1</v>
      </c>
      <c r="N308" s="9" t="s">
        <v>2205</v>
      </c>
      <c r="O308" s="9">
        <f t="shared" si="16"/>
        <v>131</v>
      </c>
      <c r="P308" s="12">
        <f t="shared" si="17"/>
        <v>164.3</v>
      </c>
      <c r="Q308" s="9" t="s">
        <v>41</v>
      </c>
      <c r="R308" s="9" t="s">
        <v>2206</v>
      </c>
      <c r="S308" s="13">
        <f t="shared" si="18"/>
        <v>42053.704293981486</v>
      </c>
      <c r="T308" s="13">
        <f t="shared" si="19"/>
        <v>42083.662627314814</v>
      </c>
    </row>
    <row r="309" spans="1:20" ht="128" x14ac:dyDescent="0.2">
      <c r="A309" s="9">
        <v>3028</v>
      </c>
      <c r="B309" s="10" t="s">
        <v>2422</v>
      </c>
      <c r="C309" s="10" t="s">
        <v>2423</v>
      </c>
      <c r="D309" s="9">
        <v>5000</v>
      </c>
      <c r="E309" s="11">
        <v>8401</v>
      </c>
      <c r="F309" s="9" t="s">
        <v>37</v>
      </c>
      <c r="G309" s="9" t="s">
        <v>45</v>
      </c>
      <c r="H309" s="9" t="s">
        <v>46</v>
      </c>
      <c r="I309" s="9">
        <v>1471242025</v>
      </c>
      <c r="J309" s="9">
        <v>1468650025</v>
      </c>
      <c r="K309" s="9" t="b">
        <v>0</v>
      </c>
      <c r="L309" s="9">
        <v>99</v>
      </c>
      <c r="M309" s="9" t="b">
        <v>1</v>
      </c>
      <c r="N309" s="9" t="s">
        <v>2205</v>
      </c>
      <c r="O309" s="9">
        <f t="shared" si="16"/>
        <v>168</v>
      </c>
      <c r="P309" s="12">
        <f t="shared" si="17"/>
        <v>84.86</v>
      </c>
      <c r="Q309" s="9" t="s">
        <v>41</v>
      </c>
      <c r="R309" s="9" t="s">
        <v>2206</v>
      </c>
      <c r="S309" s="13">
        <f t="shared" si="18"/>
        <v>42567.264178240745</v>
      </c>
      <c r="T309" s="13">
        <f t="shared" si="19"/>
        <v>42597.264178240745</v>
      </c>
    </row>
    <row r="310" spans="1:20" ht="208" x14ac:dyDescent="0.2">
      <c r="A310" s="9">
        <v>3029</v>
      </c>
      <c r="B310" s="10" t="s">
        <v>2424</v>
      </c>
      <c r="C310" s="10" t="s">
        <v>2425</v>
      </c>
      <c r="D310" s="9">
        <v>30000</v>
      </c>
      <c r="E310" s="11">
        <v>32903</v>
      </c>
      <c r="F310" s="9" t="s">
        <v>37</v>
      </c>
      <c r="G310" s="9" t="s">
        <v>45</v>
      </c>
      <c r="H310" s="9" t="s">
        <v>46</v>
      </c>
      <c r="I310" s="9">
        <v>1416285300</v>
      </c>
      <c r="J310" s="9">
        <v>1413824447</v>
      </c>
      <c r="K310" s="9" t="b">
        <v>0</v>
      </c>
      <c r="L310" s="9">
        <v>348</v>
      </c>
      <c r="M310" s="9" t="b">
        <v>1</v>
      </c>
      <c r="N310" s="9" t="s">
        <v>2205</v>
      </c>
      <c r="O310" s="9">
        <f t="shared" si="16"/>
        <v>110</v>
      </c>
      <c r="P310" s="12">
        <f t="shared" si="17"/>
        <v>94.55</v>
      </c>
      <c r="Q310" s="9" t="s">
        <v>41</v>
      </c>
      <c r="R310" s="9" t="s">
        <v>2206</v>
      </c>
      <c r="S310" s="13">
        <f t="shared" si="18"/>
        <v>41932.708877314813</v>
      </c>
      <c r="T310" s="13">
        <f t="shared" si="19"/>
        <v>41961.190972222219</v>
      </c>
    </row>
    <row r="311" spans="1:20" ht="224" x14ac:dyDescent="0.2">
      <c r="A311" s="9">
        <v>3030</v>
      </c>
      <c r="B311" s="10" t="s">
        <v>2426</v>
      </c>
      <c r="C311" s="10" t="s">
        <v>2427</v>
      </c>
      <c r="D311" s="9">
        <v>1750</v>
      </c>
      <c r="E311" s="11">
        <v>1867</v>
      </c>
      <c r="F311" s="9" t="s">
        <v>37</v>
      </c>
      <c r="G311" s="9" t="s">
        <v>45</v>
      </c>
      <c r="H311" s="9" t="s">
        <v>46</v>
      </c>
      <c r="I311" s="9">
        <v>1442426171</v>
      </c>
      <c r="J311" s="9">
        <v>1439834171</v>
      </c>
      <c r="K311" s="9" t="b">
        <v>0</v>
      </c>
      <c r="L311" s="9">
        <v>41</v>
      </c>
      <c r="M311" s="9" t="b">
        <v>1</v>
      </c>
      <c r="N311" s="9" t="s">
        <v>2205</v>
      </c>
      <c r="O311" s="9">
        <f t="shared" si="16"/>
        <v>107</v>
      </c>
      <c r="P311" s="12">
        <f t="shared" si="17"/>
        <v>45.54</v>
      </c>
      <c r="Q311" s="9" t="s">
        <v>41</v>
      </c>
      <c r="R311" s="9" t="s">
        <v>2206</v>
      </c>
      <c r="S311" s="13">
        <f t="shared" si="18"/>
        <v>42233.747349537036</v>
      </c>
      <c r="T311" s="13">
        <f t="shared" si="19"/>
        <v>42263.747349537036</v>
      </c>
    </row>
    <row r="312" spans="1:20" ht="224" x14ac:dyDescent="0.2">
      <c r="A312" s="9">
        <v>3031</v>
      </c>
      <c r="B312" s="10" t="s">
        <v>2428</v>
      </c>
      <c r="C312" s="10" t="s">
        <v>2429</v>
      </c>
      <c r="D312" s="9">
        <v>1500</v>
      </c>
      <c r="E312" s="11">
        <v>1500</v>
      </c>
      <c r="F312" s="9" t="s">
        <v>37</v>
      </c>
      <c r="G312" s="9" t="s">
        <v>45</v>
      </c>
      <c r="H312" s="9" t="s">
        <v>46</v>
      </c>
      <c r="I312" s="9">
        <v>1476479447</v>
      </c>
      <c r="J312" s="9">
        <v>1471295447</v>
      </c>
      <c r="K312" s="9" t="b">
        <v>0</v>
      </c>
      <c r="L312" s="9">
        <v>29</v>
      </c>
      <c r="M312" s="9" t="b">
        <v>1</v>
      </c>
      <c r="N312" s="9" t="s">
        <v>2205</v>
      </c>
      <c r="O312" s="9">
        <f t="shared" si="16"/>
        <v>100</v>
      </c>
      <c r="P312" s="12">
        <f t="shared" si="17"/>
        <v>51.72</v>
      </c>
      <c r="Q312" s="9" t="s">
        <v>41</v>
      </c>
      <c r="R312" s="9" t="s">
        <v>2206</v>
      </c>
      <c r="S312" s="13">
        <f t="shared" si="18"/>
        <v>42597.882488425923</v>
      </c>
      <c r="T312" s="13">
        <f t="shared" si="19"/>
        <v>42657.882488425923</v>
      </c>
    </row>
    <row r="313" spans="1:20" ht="176" x14ac:dyDescent="0.2">
      <c r="A313" s="9">
        <v>3032</v>
      </c>
      <c r="B313" s="10" t="s">
        <v>2430</v>
      </c>
      <c r="C313" s="10" t="s">
        <v>2431</v>
      </c>
      <c r="D313" s="9">
        <v>1000</v>
      </c>
      <c r="E313" s="11">
        <v>1272</v>
      </c>
      <c r="F313" s="9" t="s">
        <v>37</v>
      </c>
      <c r="G313" s="9" t="s">
        <v>45</v>
      </c>
      <c r="H313" s="9" t="s">
        <v>46</v>
      </c>
      <c r="I313" s="9">
        <v>1441933459</v>
      </c>
      <c r="J313" s="9">
        <v>1439341459</v>
      </c>
      <c r="K313" s="9" t="b">
        <v>0</v>
      </c>
      <c r="L313" s="9">
        <v>25</v>
      </c>
      <c r="M313" s="9" t="b">
        <v>1</v>
      </c>
      <c r="N313" s="9" t="s">
        <v>2205</v>
      </c>
      <c r="O313" s="9">
        <f t="shared" si="16"/>
        <v>127</v>
      </c>
      <c r="P313" s="12">
        <f t="shared" si="17"/>
        <v>50.88</v>
      </c>
      <c r="Q313" s="9" t="s">
        <v>41</v>
      </c>
      <c r="R313" s="9" t="s">
        <v>2206</v>
      </c>
      <c r="S313" s="13">
        <f t="shared" si="18"/>
        <v>42228.044664351852</v>
      </c>
      <c r="T313" s="13">
        <f t="shared" si="19"/>
        <v>42258.044664351852</v>
      </c>
    </row>
    <row r="314" spans="1:20" ht="176" x14ac:dyDescent="0.2">
      <c r="A314" s="9">
        <v>3033</v>
      </c>
      <c r="B314" s="10" t="s">
        <v>2432</v>
      </c>
      <c r="C314" s="10" t="s">
        <v>2433</v>
      </c>
      <c r="D314" s="9">
        <v>3000</v>
      </c>
      <c r="E314" s="11">
        <v>4396</v>
      </c>
      <c r="F314" s="9" t="s">
        <v>37</v>
      </c>
      <c r="G314" s="9" t="s">
        <v>45</v>
      </c>
      <c r="H314" s="9" t="s">
        <v>46</v>
      </c>
      <c r="I314" s="9">
        <v>1471487925</v>
      </c>
      <c r="J314" s="9">
        <v>1468895925</v>
      </c>
      <c r="K314" s="9" t="b">
        <v>0</v>
      </c>
      <c r="L314" s="9">
        <v>23</v>
      </c>
      <c r="M314" s="9" t="b">
        <v>1</v>
      </c>
      <c r="N314" s="9" t="s">
        <v>2205</v>
      </c>
      <c r="O314" s="9">
        <f t="shared" si="16"/>
        <v>147</v>
      </c>
      <c r="P314" s="12">
        <f t="shared" si="17"/>
        <v>191.13</v>
      </c>
      <c r="Q314" s="9" t="s">
        <v>41</v>
      </c>
      <c r="R314" s="9" t="s">
        <v>2206</v>
      </c>
      <c r="S314" s="13">
        <f t="shared" si="18"/>
        <v>42570.110243055555</v>
      </c>
      <c r="T314" s="13">
        <f t="shared" si="19"/>
        <v>42600.110243055555</v>
      </c>
    </row>
    <row r="315" spans="1:20" ht="224" x14ac:dyDescent="0.2">
      <c r="A315" s="9">
        <v>3034</v>
      </c>
      <c r="B315" s="10" t="s">
        <v>2434</v>
      </c>
      <c r="C315" s="10" t="s">
        <v>2435</v>
      </c>
      <c r="D315" s="9">
        <v>100000</v>
      </c>
      <c r="E315" s="11">
        <v>112536</v>
      </c>
      <c r="F315" s="9" t="s">
        <v>37</v>
      </c>
      <c r="G315" s="9" t="s">
        <v>45</v>
      </c>
      <c r="H315" s="9" t="s">
        <v>46</v>
      </c>
      <c r="I315" s="9">
        <v>1477972740</v>
      </c>
      <c r="J315" s="9">
        <v>1475326255</v>
      </c>
      <c r="K315" s="9" t="b">
        <v>0</v>
      </c>
      <c r="L315" s="9">
        <v>1260</v>
      </c>
      <c r="M315" s="9" t="b">
        <v>1</v>
      </c>
      <c r="N315" s="9" t="s">
        <v>2205</v>
      </c>
      <c r="O315" s="9">
        <f t="shared" si="16"/>
        <v>113</v>
      </c>
      <c r="P315" s="12">
        <f t="shared" si="17"/>
        <v>89.31</v>
      </c>
      <c r="Q315" s="9" t="s">
        <v>41</v>
      </c>
      <c r="R315" s="9" t="s">
        <v>2206</v>
      </c>
      <c r="S315" s="13">
        <f t="shared" si="18"/>
        <v>42644.535358796296</v>
      </c>
      <c r="T315" s="13">
        <f t="shared" si="19"/>
        <v>42675.165972222225</v>
      </c>
    </row>
    <row r="316" spans="1:20" ht="128" x14ac:dyDescent="0.2">
      <c r="A316" s="9">
        <v>3035</v>
      </c>
      <c r="B316" s="10" t="s">
        <v>2436</v>
      </c>
      <c r="C316" s="10" t="s">
        <v>2437</v>
      </c>
      <c r="D316" s="9">
        <v>25000</v>
      </c>
      <c r="E316" s="11">
        <v>27196.71</v>
      </c>
      <c r="F316" s="9" t="s">
        <v>37</v>
      </c>
      <c r="G316" s="9" t="s">
        <v>45</v>
      </c>
      <c r="H316" s="9" t="s">
        <v>46</v>
      </c>
      <c r="I316" s="9">
        <v>1367674009</v>
      </c>
      <c r="J316" s="9">
        <v>1365082009</v>
      </c>
      <c r="K316" s="9" t="b">
        <v>0</v>
      </c>
      <c r="L316" s="9">
        <v>307</v>
      </c>
      <c r="M316" s="9" t="b">
        <v>1</v>
      </c>
      <c r="N316" s="9" t="s">
        <v>2205</v>
      </c>
      <c r="O316" s="9">
        <f t="shared" si="16"/>
        <v>109</v>
      </c>
      <c r="P316" s="12">
        <f t="shared" si="17"/>
        <v>88.59</v>
      </c>
      <c r="Q316" s="9" t="s">
        <v>41</v>
      </c>
      <c r="R316" s="9" t="s">
        <v>2206</v>
      </c>
      <c r="S316" s="13">
        <f t="shared" si="18"/>
        <v>41368.560289351852</v>
      </c>
      <c r="T316" s="13">
        <f t="shared" si="19"/>
        <v>41398.560289351852</v>
      </c>
    </row>
    <row r="317" spans="1:20" ht="208" x14ac:dyDescent="0.2">
      <c r="A317" s="9">
        <v>3036</v>
      </c>
      <c r="B317" s="10" t="s">
        <v>2438</v>
      </c>
      <c r="C317" s="10" t="s">
        <v>2439</v>
      </c>
      <c r="D317" s="9">
        <v>25000</v>
      </c>
      <c r="E317" s="11">
        <v>31683</v>
      </c>
      <c r="F317" s="9" t="s">
        <v>37</v>
      </c>
      <c r="G317" s="9" t="s">
        <v>45</v>
      </c>
      <c r="H317" s="9" t="s">
        <v>46</v>
      </c>
      <c r="I317" s="9">
        <v>1376654340</v>
      </c>
      <c r="J317" s="9">
        <v>1373568644</v>
      </c>
      <c r="K317" s="9" t="b">
        <v>0</v>
      </c>
      <c r="L317" s="9">
        <v>329</v>
      </c>
      <c r="M317" s="9" t="b">
        <v>1</v>
      </c>
      <c r="N317" s="9" t="s">
        <v>2205</v>
      </c>
      <c r="O317" s="9">
        <f t="shared" si="16"/>
        <v>127</v>
      </c>
      <c r="P317" s="12">
        <f t="shared" si="17"/>
        <v>96.3</v>
      </c>
      <c r="Q317" s="9" t="s">
        <v>41</v>
      </c>
      <c r="R317" s="9" t="s">
        <v>2206</v>
      </c>
      <c r="S317" s="13">
        <f t="shared" si="18"/>
        <v>41466.785231481481</v>
      </c>
      <c r="T317" s="13">
        <f t="shared" si="19"/>
        <v>41502.499305555553</v>
      </c>
    </row>
    <row r="318" spans="1:20" ht="240" x14ac:dyDescent="0.2">
      <c r="A318" s="9">
        <v>3037</v>
      </c>
      <c r="B318" s="10" t="s">
        <v>2440</v>
      </c>
      <c r="C318" s="10" t="s">
        <v>2441</v>
      </c>
      <c r="D318" s="9">
        <v>500</v>
      </c>
      <c r="E318" s="11">
        <v>1066</v>
      </c>
      <c r="F318" s="9" t="s">
        <v>37</v>
      </c>
      <c r="G318" s="9" t="s">
        <v>45</v>
      </c>
      <c r="H318" s="9" t="s">
        <v>46</v>
      </c>
      <c r="I318" s="9">
        <v>1285995540</v>
      </c>
      <c r="J318" s="9">
        <v>1279574773</v>
      </c>
      <c r="K318" s="9" t="b">
        <v>0</v>
      </c>
      <c r="L318" s="9">
        <v>32</v>
      </c>
      <c r="M318" s="9" t="b">
        <v>1</v>
      </c>
      <c r="N318" s="9" t="s">
        <v>2205</v>
      </c>
      <c r="O318" s="9">
        <f t="shared" si="16"/>
        <v>213</v>
      </c>
      <c r="P318" s="12">
        <f t="shared" si="17"/>
        <v>33.31</v>
      </c>
      <c r="Q318" s="9" t="s">
        <v>41</v>
      </c>
      <c r="R318" s="9" t="s">
        <v>2206</v>
      </c>
      <c r="S318" s="13">
        <f t="shared" si="18"/>
        <v>40378.893206018518</v>
      </c>
      <c r="T318" s="13">
        <f t="shared" si="19"/>
        <v>40453.207638888889</v>
      </c>
    </row>
    <row r="319" spans="1:20" ht="192" x14ac:dyDescent="0.2">
      <c r="A319" s="9">
        <v>3038</v>
      </c>
      <c r="B319" s="10" t="s">
        <v>2442</v>
      </c>
      <c r="C319" s="10" t="s">
        <v>2443</v>
      </c>
      <c r="D319" s="9">
        <v>1000</v>
      </c>
      <c r="E319" s="11">
        <v>1005</v>
      </c>
      <c r="F319" s="9" t="s">
        <v>37</v>
      </c>
      <c r="G319" s="9" t="s">
        <v>45</v>
      </c>
      <c r="H319" s="9" t="s">
        <v>46</v>
      </c>
      <c r="I319" s="9">
        <v>1457071397</v>
      </c>
      <c r="J319" s="9">
        <v>1451887397</v>
      </c>
      <c r="K319" s="9" t="b">
        <v>0</v>
      </c>
      <c r="L319" s="9">
        <v>27</v>
      </c>
      <c r="M319" s="9" t="b">
        <v>1</v>
      </c>
      <c r="N319" s="9" t="s">
        <v>2205</v>
      </c>
      <c r="O319" s="9">
        <f t="shared" si="16"/>
        <v>101</v>
      </c>
      <c r="P319" s="12">
        <f t="shared" si="17"/>
        <v>37.22</v>
      </c>
      <c r="Q319" s="9" t="s">
        <v>41</v>
      </c>
      <c r="R319" s="9" t="s">
        <v>2206</v>
      </c>
      <c r="S319" s="13">
        <f t="shared" si="18"/>
        <v>42373.252280092594</v>
      </c>
      <c r="T319" s="13">
        <f t="shared" si="19"/>
        <v>42433.252280092594</v>
      </c>
    </row>
    <row r="320" spans="1:20" ht="192" x14ac:dyDescent="0.2">
      <c r="A320" s="9">
        <v>3039</v>
      </c>
      <c r="B320" s="10" t="s">
        <v>2444</v>
      </c>
      <c r="C320" s="10" t="s">
        <v>2445</v>
      </c>
      <c r="D320" s="9">
        <v>20000</v>
      </c>
      <c r="E320" s="11">
        <v>21742.78</v>
      </c>
      <c r="F320" s="9" t="s">
        <v>37</v>
      </c>
      <c r="G320" s="9" t="s">
        <v>45</v>
      </c>
      <c r="H320" s="9" t="s">
        <v>46</v>
      </c>
      <c r="I320" s="9">
        <v>1388303940</v>
      </c>
      <c r="J320" s="9">
        <v>1386011038</v>
      </c>
      <c r="K320" s="9" t="b">
        <v>0</v>
      </c>
      <c r="L320" s="9">
        <v>236</v>
      </c>
      <c r="M320" s="9" t="b">
        <v>1</v>
      </c>
      <c r="N320" s="9" t="s">
        <v>2205</v>
      </c>
      <c r="O320" s="9">
        <f t="shared" si="16"/>
        <v>109</v>
      </c>
      <c r="P320" s="12">
        <f t="shared" si="17"/>
        <v>92.13</v>
      </c>
      <c r="Q320" s="9" t="s">
        <v>41</v>
      </c>
      <c r="R320" s="9" t="s">
        <v>2206</v>
      </c>
      <c r="S320" s="13">
        <f t="shared" si="18"/>
        <v>41610.794421296298</v>
      </c>
      <c r="T320" s="13">
        <f t="shared" si="19"/>
        <v>41637.332638888889</v>
      </c>
    </row>
    <row r="321" spans="1:20" ht="160" x14ac:dyDescent="0.2">
      <c r="A321" s="9">
        <v>3040</v>
      </c>
      <c r="B321" s="10" t="s">
        <v>2446</v>
      </c>
      <c r="C321" s="10" t="s">
        <v>2447</v>
      </c>
      <c r="D321" s="9">
        <v>3000</v>
      </c>
      <c r="E321" s="11">
        <v>3225</v>
      </c>
      <c r="F321" s="9" t="s">
        <v>37</v>
      </c>
      <c r="G321" s="9" t="s">
        <v>45</v>
      </c>
      <c r="H321" s="9" t="s">
        <v>46</v>
      </c>
      <c r="I321" s="9">
        <v>1435359600</v>
      </c>
      <c r="J321" s="9">
        <v>1434999621</v>
      </c>
      <c r="K321" s="9" t="b">
        <v>0</v>
      </c>
      <c r="L321" s="9">
        <v>42</v>
      </c>
      <c r="M321" s="9" t="b">
        <v>1</v>
      </c>
      <c r="N321" s="9" t="s">
        <v>2205</v>
      </c>
      <c r="O321" s="9">
        <f t="shared" si="16"/>
        <v>108</v>
      </c>
      <c r="P321" s="12">
        <f t="shared" si="17"/>
        <v>76.790000000000006</v>
      </c>
      <c r="Q321" s="9" t="s">
        <v>41</v>
      </c>
      <c r="R321" s="9" t="s">
        <v>2206</v>
      </c>
      <c r="S321" s="13">
        <f t="shared" si="18"/>
        <v>42177.791909722218</v>
      </c>
      <c r="T321" s="13">
        <f t="shared" si="19"/>
        <v>42181.958333333328</v>
      </c>
    </row>
    <row r="322" spans="1:20" ht="128" x14ac:dyDescent="0.2">
      <c r="A322" s="9">
        <v>3041</v>
      </c>
      <c r="B322" s="10" t="s">
        <v>2448</v>
      </c>
      <c r="C322" s="10" t="s">
        <v>2449</v>
      </c>
      <c r="D322" s="9">
        <v>8300</v>
      </c>
      <c r="E322" s="11">
        <v>9170</v>
      </c>
      <c r="F322" s="9" t="s">
        <v>37</v>
      </c>
      <c r="G322" s="9" t="s">
        <v>45</v>
      </c>
      <c r="H322" s="9" t="s">
        <v>46</v>
      </c>
      <c r="I322" s="9">
        <v>1453323048</v>
      </c>
      <c r="J322" s="9">
        <v>1450731048</v>
      </c>
      <c r="K322" s="9" t="b">
        <v>0</v>
      </c>
      <c r="L322" s="9">
        <v>95</v>
      </c>
      <c r="M322" s="9" t="b">
        <v>1</v>
      </c>
      <c r="N322" s="9" t="s">
        <v>2205</v>
      </c>
      <c r="O322" s="9">
        <f t="shared" ref="O322:O385" si="20">ROUND(E322/D322*100,0)</f>
        <v>110</v>
      </c>
      <c r="P322" s="12">
        <f t="shared" ref="P322:P385" si="21">IFERROR(ROUND(E322/L322,2),0)</f>
        <v>96.53</v>
      </c>
      <c r="Q322" s="9" t="s">
        <v>41</v>
      </c>
      <c r="R322" s="9" t="s">
        <v>2206</v>
      </c>
      <c r="S322" s="13">
        <f t="shared" ref="S322:S385" si="22">(((J322/60)/60)/24)+DATE(1970,1,1)</f>
        <v>42359.868611111116</v>
      </c>
      <c r="T322" s="13">
        <f t="shared" ref="T322:T385" si="23">(((I322/60)/60)/24)+DATE(1970,1,1)</f>
        <v>42389.868611111116</v>
      </c>
    </row>
    <row r="323" spans="1:20" ht="224" x14ac:dyDescent="0.2">
      <c r="A323" s="9">
        <v>3042</v>
      </c>
      <c r="B323" s="10" t="s">
        <v>2450</v>
      </c>
      <c r="C323" s="10" t="s">
        <v>2451</v>
      </c>
      <c r="D323" s="9">
        <v>1500</v>
      </c>
      <c r="E323" s="11">
        <v>1920</v>
      </c>
      <c r="F323" s="9" t="s">
        <v>37</v>
      </c>
      <c r="G323" s="9" t="s">
        <v>38</v>
      </c>
      <c r="H323" s="9" t="s">
        <v>39</v>
      </c>
      <c r="I323" s="9">
        <v>1444149047</v>
      </c>
      <c r="J323" s="9">
        <v>1441557047</v>
      </c>
      <c r="K323" s="9" t="b">
        <v>0</v>
      </c>
      <c r="L323" s="9">
        <v>37</v>
      </c>
      <c r="M323" s="9" t="b">
        <v>1</v>
      </c>
      <c r="N323" s="9" t="s">
        <v>2205</v>
      </c>
      <c r="O323" s="9">
        <f t="shared" si="20"/>
        <v>128</v>
      </c>
      <c r="P323" s="12">
        <f t="shared" si="21"/>
        <v>51.89</v>
      </c>
      <c r="Q323" s="9" t="s">
        <v>41</v>
      </c>
      <c r="R323" s="9" t="s">
        <v>2206</v>
      </c>
      <c r="S323" s="13">
        <f t="shared" si="22"/>
        <v>42253.688043981485</v>
      </c>
      <c r="T323" s="13">
        <f t="shared" si="23"/>
        <v>42283.688043981485</v>
      </c>
    </row>
    <row r="324" spans="1:20" ht="192" x14ac:dyDescent="0.2">
      <c r="A324" s="9">
        <v>3043</v>
      </c>
      <c r="B324" s="10" t="s">
        <v>2452</v>
      </c>
      <c r="C324" s="10" t="s">
        <v>2453</v>
      </c>
      <c r="D324" s="9">
        <v>15000</v>
      </c>
      <c r="E324" s="11">
        <v>16501</v>
      </c>
      <c r="F324" s="9" t="s">
        <v>37</v>
      </c>
      <c r="G324" s="9" t="s">
        <v>63</v>
      </c>
      <c r="H324" s="9" t="s">
        <v>64</v>
      </c>
      <c r="I324" s="9">
        <v>1429152600</v>
      </c>
      <c r="J324" s="9">
        <v>1426815699</v>
      </c>
      <c r="K324" s="9" t="b">
        <v>0</v>
      </c>
      <c r="L324" s="9">
        <v>128</v>
      </c>
      <c r="M324" s="9" t="b">
        <v>1</v>
      </c>
      <c r="N324" s="9" t="s">
        <v>2205</v>
      </c>
      <c r="O324" s="9">
        <f t="shared" si="20"/>
        <v>110</v>
      </c>
      <c r="P324" s="12">
        <f t="shared" si="21"/>
        <v>128.91</v>
      </c>
      <c r="Q324" s="9" t="s">
        <v>41</v>
      </c>
      <c r="R324" s="9" t="s">
        <v>2206</v>
      </c>
      <c r="S324" s="13">
        <f t="shared" si="22"/>
        <v>42083.070590277777</v>
      </c>
      <c r="T324" s="13">
        <f t="shared" si="23"/>
        <v>42110.118055555555</v>
      </c>
    </row>
    <row r="325" spans="1:20" ht="208" x14ac:dyDescent="0.2">
      <c r="A325" s="9">
        <v>3044</v>
      </c>
      <c r="B325" s="10" t="s">
        <v>2454</v>
      </c>
      <c r="C325" s="10" t="s">
        <v>2455</v>
      </c>
      <c r="D325" s="9">
        <v>12000</v>
      </c>
      <c r="E325" s="11">
        <v>13121</v>
      </c>
      <c r="F325" s="9" t="s">
        <v>37</v>
      </c>
      <c r="G325" s="9" t="s">
        <v>45</v>
      </c>
      <c r="H325" s="9" t="s">
        <v>46</v>
      </c>
      <c r="I325" s="9">
        <v>1454433998</v>
      </c>
      <c r="J325" s="9">
        <v>1453137998</v>
      </c>
      <c r="K325" s="9" t="b">
        <v>0</v>
      </c>
      <c r="L325" s="9">
        <v>156</v>
      </c>
      <c r="M325" s="9" t="b">
        <v>1</v>
      </c>
      <c r="N325" s="9" t="s">
        <v>2205</v>
      </c>
      <c r="O325" s="9">
        <f t="shared" si="20"/>
        <v>109</v>
      </c>
      <c r="P325" s="12">
        <f t="shared" si="21"/>
        <v>84.11</v>
      </c>
      <c r="Q325" s="9" t="s">
        <v>41</v>
      </c>
      <c r="R325" s="9" t="s">
        <v>2206</v>
      </c>
      <c r="S325" s="13">
        <f t="shared" si="22"/>
        <v>42387.7268287037</v>
      </c>
      <c r="T325" s="13">
        <f t="shared" si="23"/>
        <v>42402.7268287037</v>
      </c>
    </row>
    <row r="326" spans="1:20" ht="208" x14ac:dyDescent="0.2">
      <c r="A326" s="9">
        <v>3045</v>
      </c>
      <c r="B326" s="10" t="s">
        <v>2456</v>
      </c>
      <c r="C326" s="10" t="s">
        <v>2457</v>
      </c>
      <c r="D326" s="9">
        <v>4000</v>
      </c>
      <c r="E326" s="11">
        <v>5308.26</v>
      </c>
      <c r="F326" s="9" t="s">
        <v>37</v>
      </c>
      <c r="G326" s="9" t="s">
        <v>45</v>
      </c>
      <c r="H326" s="9" t="s">
        <v>46</v>
      </c>
      <c r="I326" s="9">
        <v>1408679055</v>
      </c>
      <c r="J326" s="9">
        <v>1406087055</v>
      </c>
      <c r="K326" s="9" t="b">
        <v>0</v>
      </c>
      <c r="L326" s="9">
        <v>64</v>
      </c>
      <c r="M326" s="9" t="b">
        <v>1</v>
      </c>
      <c r="N326" s="9" t="s">
        <v>2205</v>
      </c>
      <c r="O326" s="9">
        <f t="shared" si="20"/>
        <v>133</v>
      </c>
      <c r="P326" s="12">
        <f t="shared" si="21"/>
        <v>82.94</v>
      </c>
      <c r="Q326" s="9" t="s">
        <v>41</v>
      </c>
      <c r="R326" s="9" t="s">
        <v>2206</v>
      </c>
      <c r="S326" s="13">
        <f t="shared" si="22"/>
        <v>41843.155729166669</v>
      </c>
      <c r="T326" s="13">
        <f t="shared" si="23"/>
        <v>41873.155729166669</v>
      </c>
    </row>
    <row r="327" spans="1:20" ht="240" x14ac:dyDescent="0.2">
      <c r="A327" s="9">
        <v>3046</v>
      </c>
      <c r="B327" s="10" t="s">
        <v>2458</v>
      </c>
      <c r="C327" s="10" t="s">
        <v>2459</v>
      </c>
      <c r="D327" s="9">
        <v>7900</v>
      </c>
      <c r="E327" s="11">
        <v>15077</v>
      </c>
      <c r="F327" s="9" t="s">
        <v>37</v>
      </c>
      <c r="G327" s="9" t="s">
        <v>45</v>
      </c>
      <c r="H327" s="9" t="s">
        <v>46</v>
      </c>
      <c r="I327" s="9">
        <v>1410324720</v>
      </c>
      <c r="J327" s="9">
        <v>1407784586</v>
      </c>
      <c r="K327" s="9" t="b">
        <v>0</v>
      </c>
      <c r="L327" s="9">
        <v>58</v>
      </c>
      <c r="M327" s="9" t="b">
        <v>1</v>
      </c>
      <c r="N327" s="9" t="s">
        <v>2205</v>
      </c>
      <c r="O327" s="9">
        <f t="shared" si="20"/>
        <v>191</v>
      </c>
      <c r="P327" s="12">
        <f t="shared" si="21"/>
        <v>259.95</v>
      </c>
      <c r="Q327" s="9" t="s">
        <v>41</v>
      </c>
      <c r="R327" s="9" t="s">
        <v>2206</v>
      </c>
      <c r="S327" s="13">
        <f t="shared" si="22"/>
        <v>41862.803078703706</v>
      </c>
      <c r="T327" s="13">
        <f t="shared" si="23"/>
        <v>41892.202777777777</v>
      </c>
    </row>
    <row r="328" spans="1:20" ht="176" x14ac:dyDescent="0.2">
      <c r="A328" s="9">
        <v>3047</v>
      </c>
      <c r="B328" s="10" t="s">
        <v>2460</v>
      </c>
      <c r="C328" s="10" t="s">
        <v>2461</v>
      </c>
      <c r="D328" s="9">
        <v>500</v>
      </c>
      <c r="E328" s="11">
        <v>745</v>
      </c>
      <c r="F328" s="9" t="s">
        <v>37</v>
      </c>
      <c r="G328" s="9" t="s">
        <v>45</v>
      </c>
      <c r="H328" s="9" t="s">
        <v>46</v>
      </c>
      <c r="I328" s="9">
        <v>1461762960</v>
      </c>
      <c r="J328" s="9">
        <v>1457999054</v>
      </c>
      <c r="K328" s="9" t="b">
        <v>0</v>
      </c>
      <c r="L328" s="9">
        <v>20</v>
      </c>
      <c r="M328" s="9" t="b">
        <v>1</v>
      </c>
      <c r="N328" s="9" t="s">
        <v>2205</v>
      </c>
      <c r="O328" s="9">
        <f t="shared" si="20"/>
        <v>149</v>
      </c>
      <c r="P328" s="12">
        <f t="shared" si="21"/>
        <v>37.25</v>
      </c>
      <c r="Q328" s="9" t="s">
        <v>41</v>
      </c>
      <c r="R328" s="9" t="s">
        <v>2206</v>
      </c>
      <c r="S328" s="13">
        <f t="shared" si="22"/>
        <v>42443.989050925928</v>
      </c>
      <c r="T328" s="13">
        <f t="shared" si="23"/>
        <v>42487.552777777775</v>
      </c>
    </row>
    <row r="329" spans="1:20" ht="224" x14ac:dyDescent="0.2">
      <c r="A329" s="9">
        <v>3048</v>
      </c>
      <c r="B329" s="10" t="s">
        <v>2462</v>
      </c>
      <c r="C329" s="10" t="s">
        <v>2463</v>
      </c>
      <c r="D329" s="9">
        <v>5000</v>
      </c>
      <c r="E329" s="11">
        <v>8320</v>
      </c>
      <c r="F329" s="9" t="s">
        <v>37</v>
      </c>
      <c r="G329" s="9" t="s">
        <v>45</v>
      </c>
      <c r="H329" s="9" t="s">
        <v>46</v>
      </c>
      <c r="I329" s="9">
        <v>1420060920</v>
      </c>
      <c r="J329" s="9">
        <v>1417556262</v>
      </c>
      <c r="K329" s="9" t="b">
        <v>0</v>
      </c>
      <c r="L329" s="9">
        <v>47</v>
      </c>
      <c r="M329" s="9" t="b">
        <v>1</v>
      </c>
      <c r="N329" s="9" t="s">
        <v>2205</v>
      </c>
      <c r="O329" s="9">
        <f t="shared" si="20"/>
        <v>166</v>
      </c>
      <c r="P329" s="12">
        <f t="shared" si="21"/>
        <v>177.02</v>
      </c>
      <c r="Q329" s="9" t="s">
        <v>41</v>
      </c>
      <c r="R329" s="9" t="s">
        <v>2206</v>
      </c>
      <c r="S329" s="13">
        <f t="shared" si="22"/>
        <v>41975.901180555549</v>
      </c>
      <c r="T329" s="13">
        <f t="shared" si="23"/>
        <v>42004.890277777777</v>
      </c>
    </row>
    <row r="330" spans="1:20" ht="224" x14ac:dyDescent="0.2">
      <c r="A330" s="9">
        <v>3049</v>
      </c>
      <c r="B330" s="10" t="s">
        <v>2464</v>
      </c>
      <c r="C330" s="10" t="s">
        <v>2465</v>
      </c>
      <c r="D330" s="9">
        <v>3750</v>
      </c>
      <c r="E330" s="11">
        <v>4000</v>
      </c>
      <c r="F330" s="9" t="s">
        <v>37</v>
      </c>
      <c r="G330" s="9" t="s">
        <v>45</v>
      </c>
      <c r="H330" s="9" t="s">
        <v>46</v>
      </c>
      <c r="I330" s="9">
        <v>1434241255</v>
      </c>
      <c r="J330" s="9">
        <v>1431649255</v>
      </c>
      <c r="K330" s="9" t="b">
        <v>0</v>
      </c>
      <c r="L330" s="9">
        <v>54</v>
      </c>
      <c r="M330" s="9" t="b">
        <v>1</v>
      </c>
      <c r="N330" s="9" t="s">
        <v>2205</v>
      </c>
      <c r="O330" s="9">
        <f t="shared" si="20"/>
        <v>107</v>
      </c>
      <c r="P330" s="12">
        <f t="shared" si="21"/>
        <v>74.069999999999993</v>
      </c>
      <c r="Q330" s="9" t="s">
        <v>41</v>
      </c>
      <c r="R330" s="9" t="s">
        <v>2206</v>
      </c>
      <c r="S330" s="13">
        <f t="shared" si="22"/>
        <v>42139.014525462961</v>
      </c>
      <c r="T330" s="13">
        <f t="shared" si="23"/>
        <v>42169.014525462961</v>
      </c>
    </row>
    <row r="331" spans="1:20" ht="128" x14ac:dyDescent="0.2">
      <c r="A331" s="9">
        <v>3050</v>
      </c>
      <c r="B331" s="10" t="s">
        <v>2466</v>
      </c>
      <c r="C331" s="10" t="s">
        <v>2467</v>
      </c>
      <c r="D331" s="9">
        <v>600</v>
      </c>
      <c r="E331" s="11">
        <v>636</v>
      </c>
      <c r="F331" s="9" t="s">
        <v>37</v>
      </c>
      <c r="G331" s="9" t="s">
        <v>45</v>
      </c>
      <c r="H331" s="9" t="s">
        <v>46</v>
      </c>
      <c r="I331" s="9">
        <v>1462420960</v>
      </c>
      <c r="J331" s="9">
        <v>1459828960</v>
      </c>
      <c r="K331" s="9" t="b">
        <v>0</v>
      </c>
      <c r="L331" s="9">
        <v>9</v>
      </c>
      <c r="M331" s="9" t="b">
        <v>1</v>
      </c>
      <c r="N331" s="9" t="s">
        <v>2205</v>
      </c>
      <c r="O331" s="9">
        <f t="shared" si="20"/>
        <v>106</v>
      </c>
      <c r="P331" s="12">
        <f t="shared" si="21"/>
        <v>70.67</v>
      </c>
      <c r="Q331" s="9" t="s">
        <v>41</v>
      </c>
      <c r="R331" s="9" t="s">
        <v>2206</v>
      </c>
      <c r="S331" s="13">
        <f t="shared" si="22"/>
        <v>42465.16851851852</v>
      </c>
      <c r="T331" s="13">
        <f t="shared" si="23"/>
        <v>42495.16851851852</v>
      </c>
    </row>
    <row r="332" spans="1:20" ht="224" x14ac:dyDescent="0.2">
      <c r="A332" s="9">
        <v>3051</v>
      </c>
      <c r="B332" s="10" t="s">
        <v>2468</v>
      </c>
      <c r="C332" s="10" t="s">
        <v>2469</v>
      </c>
      <c r="D332" s="9">
        <v>3500</v>
      </c>
      <c r="E332" s="11">
        <v>827</v>
      </c>
      <c r="F332" s="9" t="s">
        <v>251</v>
      </c>
      <c r="G332" s="9" t="s">
        <v>38</v>
      </c>
      <c r="H332" s="9" t="s">
        <v>39</v>
      </c>
      <c r="I332" s="9">
        <v>1486547945</v>
      </c>
      <c r="J332" s="9">
        <v>1483955945</v>
      </c>
      <c r="K332" s="9" t="b">
        <v>1</v>
      </c>
      <c r="L332" s="9">
        <v>35</v>
      </c>
      <c r="M332" s="9" t="b">
        <v>0</v>
      </c>
      <c r="N332" s="9" t="s">
        <v>2205</v>
      </c>
      <c r="O332" s="9">
        <f t="shared" si="20"/>
        <v>24</v>
      </c>
      <c r="P332" s="12">
        <f t="shared" si="21"/>
        <v>23.63</v>
      </c>
      <c r="Q332" s="9" t="s">
        <v>41</v>
      </c>
      <c r="R332" s="9" t="s">
        <v>2206</v>
      </c>
      <c r="S332" s="13">
        <f t="shared" si="22"/>
        <v>42744.416030092587</v>
      </c>
      <c r="T332" s="13">
        <f t="shared" si="23"/>
        <v>42774.416030092587</v>
      </c>
    </row>
    <row r="333" spans="1:20" ht="160" x14ac:dyDescent="0.2">
      <c r="A333" s="9">
        <v>3052</v>
      </c>
      <c r="B333" s="10" t="s">
        <v>2470</v>
      </c>
      <c r="C333" s="10" t="s">
        <v>2471</v>
      </c>
      <c r="D333" s="9">
        <v>50000</v>
      </c>
      <c r="E333" s="11">
        <v>75</v>
      </c>
      <c r="F333" s="9" t="s">
        <v>251</v>
      </c>
      <c r="G333" s="9" t="s">
        <v>45</v>
      </c>
      <c r="H333" s="9" t="s">
        <v>46</v>
      </c>
      <c r="I333" s="9">
        <v>1432828740</v>
      </c>
      <c r="J333" s="9">
        <v>1430237094</v>
      </c>
      <c r="K333" s="9" t="b">
        <v>0</v>
      </c>
      <c r="L333" s="9">
        <v>2</v>
      </c>
      <c r="M333" s="9" t="b">
        <v>0</v>
      </c>
      <c r="N333" s="9" t="s">
        <v>2205</v>
      </c>
      <c r="O333" s="9">
        <f t="shared" si="20"/>
        <v>0</v>
      </c>
      <c r="P333" s="12">
        <f t="shared" si="21"/>
        <v>37.5</v>
      </c>
      <c r="Q333" s="9" t="s">
        <v>41</v>
      </c>
      <c r="R333" s="9" t="s">
        <v>2206</v>
      </c>
      <c r="S333" s="13">
        <f t="shared" si="22"/>
        <v>42122.670069444444</v>
      </c>
      <c r="T333" s="13">
        <f t="shared" si="23"/>
        <v>42152.665972222225</v>
      </c>
    </row>
    <row r="334" spans="1:20" ht="208" x14ac:dyDescent="0.2">
      <c r="A334" s="9">
        <v>3053</v>
      </c>
      <c r="B334" s="10" t="s">
        <v>2472</v>
      </c>
      <c r="C334" s="10" t="s">
        <v>2473</v>
      </c>
      <c r="D334" s="9">
        <v>10000</v>
      </c>
      <c r="E334" s="11">
        <v>40</v>
      </c>
      <c r="F334" s="9" t="s">
        <v>251</v>
      </c>
      <c r="G334" s="9" t="s">
        <v>45</v>
      </c>
      <c r="H334" s="9" t="s">
        <v>46</v>
      </c>
      <c r="I334" s="9">
        <v>1412222340</v>
      </c>
      <c r="J334" s="9">
        <v>1407781013</v>
      </c>
      <c r="K334" s="9" t="b">
        <v>0</v>
      </c>
      <c r="L334" s="9">
        <v>3</v>
      </c>
      <c r="M334" s="9" t="b">
        <v>0</v>
      </c>
      <c r="N334" s="9" t="s">
        <v>2205</v>
      </c>
      <c r="O334" s="9">
        <f t="shared" si="20"/>
        <v>0</v>
      </c>
      <c r="P334" s="12">
        <f t="shared" si="21"/>
        <v>13.33</v>
      </c>
      <c r="Q334" s="9" t="s">
        <v>41</v>
      </c>
      <c r="R334" s="9" t="s">
        <v>2206</v>
      </c>
      <c r="S334" s="13">
        <f t="shared" si="22"/>
        <v>41862.761724537035</v>
      </c>
      <c r="T334" s="13">
        <f t="shared" si="23"/>
        <v>41914.165972222225</v>
      </c>
    </row>
    <row r="335" spans="1:20" ht="208" x14ac:dyDescent="0.2">
      <c r="A335" s="9">
        <v>3054</v>
      </c>
      <c r="B335" s="10" t="s">
        <v>2474</v>
      </c>
      <c r="C335" s="10" t="s">
        <v>2475</v>
      </c>
      <c r="D335" s="9">
        <v>300</v>
      </c>
      <c r="E335" s="11">
        <v>0</v>
      </c>
      <c r="F335" s="9" t="s">
        <v>251</v>
      </c>
      <c r="G335" s="9" t="s">
        <v>45</v>
      </c>
      <c r="H335" s="9" t="s">
        <v>46</v>
      </c>
      <c r="I335" s="9">
        <v>1425258240</v>
      </c>
      <c r="J335" s="9">
        <v>1422043154</v>
      </c>
      <c r="K335" s="9" t="b">
        <v>0</v>
      </c>
      <c r="L335" s="9">
        <v>0</v>
      </c>
      <c r="M335" s="9" t="b">
        <v>0</v>
      </c>
      <c r="N335" s="9" t="s">
        <v>2205</v>
      </c>
      <c r="O335" s="9">
        <f t="shared" si="20"/>
        <v>0</v>
      </c>
      <c r="P335" s="12">
        <f t="shared" si="21"/>
        <v>0</v>
      </c>
      <c r="Q335" s="9" t="s">
        <v>41</v>
      </c>
      <c r="R335" s="9" t="s">
        <v>2206</v>
      </c>
      <c r="S335" s="13">
        <f t="shared" si="22"/>
        <v>42027.832800925928</v>
      </c>
      <c r="T335" s="13">
        <f t="shared" si="23"/>
        <v>42065.044444444444</v>
      </c>
    </row>
    <row r="336" spans="1:20" ht="208" x14ac:dyDescent="0.2">
      <c r="A336" s="9">
        <v>3055</v>
      </c>
      <c r="B336" s="10" t="s">
        <v>2476</v>
      </c>
      <c r="C336" s="10" t="s">
        <v>2477</v>
      </c>
      <c r="D336" s="9">
        <v>20000</v>
      </c>
      <c r="E336" s="11">
        <v>1</v>
      </c>
      <c r="F336" s="9" t="s">
        <v>251</v>
      </c>
      <c r="G336" s="9" t="s">
        <v>45</v>
      </c>
      <c r="H336" s="9" t="s">
        <v>46</v>
      </c>
      <c r="I336" s="9">
        <v>1420844390</v>
      </c>
      <c r="J336" s="9">
        <v>1415660390</v>
      </c>
      <c r="K336" s="9" t="b">
        <v>0</v>
      </c>
      <c r="L336" s="9">
        <v>1</v>
      </c>
      <c r="M336" s="9" t="b">
        <v>0</v>
      </c>
      <c r="N336" s="9" t="s">
        <v>2205</v>
      </c>
      <c r="O336" s="9">
        <f t="shared" si="20"/>
        <v>0</v>
      </c>
      <c r="P336" s="12">
        <f t="shared" si="21"/>
        <v>1</v>
      </c>
      <c r="Q336" s="9" t="s">
        <v>41</v>
      </c>
      <c r="R336" s="9" t="s">
        <v>2206</v>
      </c>
      <c r="S336" s="13">
        <f t="shared" si="22"/>
        <v>41953.95821759259</v>
      </c>
      <c r="T336" s="13">
        <f t="shared" si="23"/>
        <v>42013.95821759259</v>
      </c>
    </row>
    <row r="337" spans="1:20" ht="224" x14ac:dyDescent="0.2">
      <c r="A337" s="9">
        <v>3056</v>
      </c>
      <c r="B337" s="10" t="s">
        <v>2478</v>
      </c>
      <c r="C337" s="10" t="s">
        <v>2479</v>
      </c>
      <c r="D337" s="9">
        <v>25000</v>
      </c>
      <c r="E337" s="11">
        <v>0</v>
      </c>
      <c r="F337" s="9" t="s">
        <v>251</v>
      </c>
      <c r="G337" s="9" t="s">
        <v>45</v>
      </c>
      <c r="H337" s="9" t="s">
        <v>46</v>
      </c>
      <c r="I337" s="9">
        <v>1412003784</v>
      </c>
      <c r="J337" s="9">
        <v>1406819784</v>
      </c>
      <c r="K337" s="9" t="b">
        <v>0</v>
      </c>
      <c r="L337" s="9">
        <v>0</v>
      </c>
      <c r="M337" s="9" t="b">
        <v>0</v>
      </c>
      <c r="N337" s="9" t="s">
        <v>2205</v>
      </c>
      <c r="O337" s="9">
        <f t="shared" si="20"/>
        <v>0</v>
      </c>
      <c r="P337" s="12">
        <f t="shared" si="21"/>
        <v>0</v>
      </c>
      <c r="Q337" s="9" t="s">
        <v>41</v>
      </c>
      <c r="R337" s="9" t="s">
        <v>2206</v>
      </c>
      <c r="S337" s="13">
        <f t="shared" si="22"/>
        <v>41851.636388888888</v>
      </c>
      <c r="T337" s="13">
        <f t="shared" si="23"/>
        <v>41911.636388888888</v>
      </c>
    </row>
    <row r="338" spans="1:20" ht="176" x14ac:dyDescent="0.2">
      <c r="A338" s="9">
        <v>3057</v>
      </c>
      <c r="B338" s="10" t="s">
        <v>2480</v>
      </c>
      <c r="C338" s="10" t="s">
        <v>2481</v>
      </c>
      <c r="D338" s="9">
        <v>50000</v>
      </c>
      <c r="E338" s="11">
        <v>0</v>
      </c>
      <c r="F338" s="9" t="s">
        <v>251</v>
      </c>
      <c r="G338" s="9" t="s">
        <v>38</v>
      </c>
      <c r="H338" s="9" t="s">
        <v>39</v>
      </c>
      <c r="I338" s="9">
        <v>1459694211</v>
      </c>
      <c r="J338" s="9">
        <v>1457105811</v>
      </c>
      <c r="K338" s="9" t="b">
        <v>0</v>
      </c>
      <c r="L338" s="9">
        <v>0</v>
      </c>
      <c r="M338" s="9" t="b">
        <v>0</v>
      </c>
      <c r="N338" s="9" t="s">
        <v>2205</v>
      </c>
      <c r="O338" s="9">
        <f t="shared" si="20"/>
        <v>0</v>
      </c>
      <c r="P338" s="12">
        <f t="shared" si="21"/>
        <v>0</v>
      </c>
      <c r="Q338" s="9" t="s">
        <v>41</v>
      </c>
      <c r="R338" s="9" t="s">
        <v>2206</v>
      </c>
      <c r="S338" s="13">
        <f t="shared" si="22"/>
        <v>42433.650590277779</v>
      </c>
      <c r="T338" s="13">
        <f t="shared" si="23"/>
        <v>42463.608923611115</v>
      </c>
    </row>
    <row r="339" spans="1:20" ht="176" x14ac:dyDescent="0.2">
      <c r="A339" s="9">
        <v>3058</v>
      </c>
      <c r="B339" s="10" t="s">
        <v>2482</v>
      </c>
      <c r="C339" s="10" t="s">
        <v>2483</v>
      </c>
      <c r="D339" s="9">
        <v>18000</v>
      </c>
      <c r="E339" s="11">
        <v>3</v>
      </c>
      <c r="F339" s="9" t="s">
        <v>251</v>
      </c>
      <c r="G339" s="9" t="s">
        <v>1280</v>
      </c>
      <c r="H339" s="9" t="s">
        <v>259</v>
      </c>
      <c r="I339" s="9">
        <v>1463734740</v>
      </c>
      <c r="J339" s="9">
        <v>1459414740</v>
      </c>
      <c r="K339" s="9" t="b">
        <v>0</v>
      </c>
      <c r="L339" s="9">
        <v>3</v>
      </c>
      <c r="M339" s="9" t="b">
        <v>0</v>
      </c>
      <c r="N339" s="9" t="s">
        <v>2205</v>
      </c>
      <c r="O339" s="9">
        <f t="shared" si="20"/>
        <v>0</v>
      </c>
      <c r="P339" s="12">
        <f t="shared" si="21"/>
        <v>1</v>
      </c>
      <c r="Q339" s="9" t="s">
        <v>41</v>
      </c>
      <c r="R339" s="9" t="s">
        <v>2206</v>
      </c>
      <c r="S339" s="13">
        <f t="shared" si="22"/>
        <v>42460.374305555553</v>
      </c>
      <c r="T339" s="13">
        <f t="shared" si="23"/>
        <v>42510.374305555553</v>
      </c>
    </row>
    <row r="340" spans="1:20" ht="192" x14ac:dyDescent="0.2">
      <c r="A340" s="9">
        <v>3059</v>
      </c>
      <c r="B340" s="10" t="s">
        <v>2484</v>
      </c>
      <c r="C340" s="10" t="s">
        <v>2485</v>
      </c>
      <c r="D340" s="9">
        <v>15000</v>
      </c>
      <c r="E340" s="11">
        <v>451</v>
      </c>
      <c r="F340" s="9" t="s">
        <v>251</v>
      </c>
      <c r="G340" s="9" t="s">
        <v>45</v>
      </c>
      <c r="H340" s="9" t="s">
        <v>46</v>
      </c>
      <c r="I340" s="9">
        <v>1407536846</v>
      </c>
      <c r="J340" s="9">
        <v>1404944846</v>
      </c>
      <c r="K340" s="9" t="b">
        <v>0</v>
      </c>
      <c r="L340" s="9">
        <v>11</v>
      </c>
      <c r="M340" s="9" t="b">
        <v>0</v>
      </c>
      <c r="N340" s="9" t="s">
        <v>2205</v>
      </c>
      <c r="O340" s="9">
        <f t="shared" si="20"/>
        <v>3</v>
      </c>
      <c r="P340" s="12">
        <f t="shared" si="21"/>
        <v>41</v>
      </c>
      <c r="Q340" s="9" t="s">
        <v>41</v>
      </c>
      <c r="R340" s="9" t="s">
        <v>2206</v>
      </c>
      <c r="S340" s="13">
        <f t="shared" si="22"/>
        <v>41829.935717592591</v>
      </c>
      <c r="T340" s="13">
        <f t="shared" si="23"/>
        <v>41859.935717592591</v>
      </c>
    </row>
    <row r="341" spans="1:20" ht="160" x14ac:dyDescent="0.2">
      <c r="A341" s="9">
        <v>3060</v>
      </c>
      <c r="B341" s="10" t="s">
        <v>2486</v>
      </c>
      <c r="C341" s="10" t="s">
        <v>2487</v>
      </c>
      <c r="D341" s="9">
        <v>220000</v>
      </c>
      <c r="E341" s="11">
        <v>335</v>
      </c>
      <c r="F341" s="9" t="s">
        <v>251</v>
      </c>
      <c r="G341" s="9" t="s">
        <v>45</v>
      </c>
      <c r="H341" s="9" t="s">
        <v>46</v>
      </c>
      <c r="I341" s="9">
        <v>1443422134</v>
      </c>
      <c r="J341" s="9">
        <v>1440830134</v>
      </c>
      <c r="K341" s="9" t="b">
        <v>0</v>
      </c>
      <c r="L341" s="9">
        <v>6</v>
      </c>
      <c r="M341" s="9" t="b">
        <v>0</v>
      </c>
      <c r="N341" s="9" t="s">
        <v>2205</v>
      </c>
      <c r="O341" s="9">
        <f t="shared" si="20"/>
        <v>0</v>
      </c>
      <c r="P341" s="12">
        <f t="shared" si="21"/>
        <v>55.83</v>
      </c>
      <c r="Q341" s="9" t="s">
        <v>41</v>
      </c>
      <c r="R341" s="9" t="s">
        <v>2206</v>
      </c>
      <c r="S341" s="13">
        <f t="shared" si="22"/>
        <v>42245.274699074071</v>
      </c>
      <c r="T341" s="13">
        <f t="shared" si="23"/>
        <v>42275.274699074071</v>
      </c>
    </row>
    <row r="342" spans="1:20" ht="64" x14ac:dyDescent="0.2">
      <c r="A342" s="9">
        <v>3061</v>
      </c>
      <c r="B342" s="10" t="s">
        <v>2488</v>
      </c>
      <c r="C342" s="10" t="s">
        <v>2489</v>
      </c>
      <c r="D342" s="9">
        <v>1000000</v>
      </c>
      <c r="E342" s="11">
        <v>0</v>
      </c>
      <c r="F342" s="9" t="s">
        <v>251</v>
      </c>
      <c r="G342" s="9" t="s">
        <v>45</v>
      </c>
      <c r="H342" s="9" t="s">
        <v>46</v>
      </c>
      <c r="I342" s="9">
        <v>1407955748</v>
      </c>
      <c r="J342" s="9">
        <v>1405363748</v>
      </c>
      <c r="K342" s="9" t="b">
        <v>0</v>
      </c>
      <c r="L342" s="9">
        <v>0</v>
      </c>
      <c r="M342" s="9" t="b">
        <v>0</v>
      </c>
      <c r="N342" s="9" t="s">
        <v>2205</v>
      </c>
      <c r="O342" s="9">
        <f t="shared" si="20"/>
        <v>0</v>
      </c>
      <c r="P342" s="12">
        <f t="shared" si="21"/>
        <v>0</v>
      </c>
      <c r="Q342" s="9" t="s">
        <v>41</v>
      </c>
      <c r="R342" s="9" t="s">
        <v>2206</v>
      </c>
      <c r="S342" s="13">
        <f t="shared" si="22"/>
        <v>41834.784120370372</v>
      </c>
      <c r="T342" s="13">
        <f t="shared" si="23"/>
        <v>41864.784120370372</v>
      </c>
    </row>
    <row r="343" spans="1:20" ht="208" x14ac:dyDescent="0.2">
      <c r="A343" s="9">
        <v>3062</v>
      </c>
      <c r="B343" s="10" t="s">
        <v>2490</v>
      </c>
      <c r="C343" s="10" t="s">
        <v>2491</v>
      </c>
      <c r="D343" s="9">
        <v>10000</v>
      </c>
      <c r="E343" s="11">
        <v>6684</v>
      </c>
      <c r="F343" s="9" t="s">
        <v>251</v>
      </c>
      <c r="G343" s="9" t="s">
        <v>45</v>
      </c>
      <c r="H343" s="9" t="s">
        <v>46</v>
      </c>
      <c r="I343" s="9">
        <v>1443636000</v>
      </c>
      <c r="J343" s="9">
        <v>1441111892</v>
      </c>
      <c r="K343" s="9" t="b">
        <v>0</v>
      </c>
      <c r="L343" s="9">
        <v>67</v>
      </c>
      <c r="M343" s="9" t="b">
        <v>0</v>
      </c>
      <c r="N343" s="9" t="s">
        <v>2205</v>
      </c>
      <c r="O343" s="9">
        <f t="shared" si="20"/>
        <v>67</v>
      </c>
      <c r="P343" s="12">
        <f t="shared" si="21"/>
        <v>99.76</v>
      </c>
      <c r="Q343" s="9" t="s">
        <v>41</v>
      </c>
      <c r="R343" s="9" t="s">
        <v>2206</v>
      </c>
      <c r="S343" s="13">
        <f t="shared" si="22"/>
        <v>42248.535787037035</v>
      </c>
      <c r="T343" s="13">
        <f t="shared" si="23"/>
        <v>42277.75</v>
      </c>
    </row>
    <row r="344" spans="1:20" ht="144" x14ac:dyDescent="0.2">
      <c r="A344" s="9">
        <v>3063</v>
      </c>
      <c r="B344" s="10" t="s">
        <v>2492</v>
      </c>
      <c r="C344" s="10" t="s">
        <v>2493</v>
      </c>
      <c r="D344" s="9">
        <v>3000</v>
      </c>
      <c r="E344" s="11">
        <v>587</v>
      </c>
      <c r="F344" s="9" t="s">
        <v>251</v>
      </c>
      <c r="G344" s="9" t="s">
        <v>45</v>
      </c>
      <c r="H344" s="9" t="s">
        <v>46</v>
      </c>
      <c r="I344" s="9">
        <v>1477174138</v>
      </c>
      <c r="J344" s="9">
        <v>1474150138</v>
      </c>
      <c r="K344" s="9" t="b">
        <v>0</v>
      </c>
      <c r="L344" s="9">
        <v>23</v>
      </c>
      <c r="M344" s="9" t="b">
        <v>0</v>
      </c>
      <c r="N344" s="9" t="s">
        <v>2205</v>
      </c>
      <c r="O344" s="9">
        <f t="shared" si="20"/>
        <v>20</v>
      </c>
      <c r="P344" s="12">
        <f t="shared" si="21"/>
        <v>25.52</v>
      </c>
      <c r="Q344" s="9" t="s">
        <v>41</v>
      </c>
      <c r="R344" s="9" t="s">
        <v>2206</v>
      </c>
      <c r="S344" s="13">
        <f t="shared" si="22"/>
        <v>42630.922893518517</v>
      </c>
      <c r="T344" s="13">
        <f t="shared" si="23"/>
        <v>42665.922893518517</v>
      </c>
    </row>
    <row r="345" spans="1:20" ht="112" x14ac:dyDescent="0.2">
      <c r="A345" s="9">
        <v>3064</v>
      </c>
      <c r="B345" s="10" t="s">
        <v>2494</v>
      </c>
      <c r="C345" s="10" t="s">
        <v>2495</v>
      </c>
      <c r="D345" s="9">
        <v>75000</v>
      </c>
      <c r="E345" s="11">
        <v>8471</v>
      </c>
      <c r="F345" s="9" t="s">
        <v>251</v>
      </c>
      <c r="G345" s="9" t="s">
        <v>45</v>
      </c>
      <c r="H345" s="9" t="s">
        <v>46</v>
      </c>
      <c r="I345" s="9">
        <v>1448175540</v>
      </c>
      <c r="J345" s="9">
        <v>1445483246</v>
      </c>
      <c r="K345" s="9" t="b">
        <v>0</v>
      </c>
      <c r="L345" s="9">
        <v>72</v>
      </c>
      <c r="M345" s="9" t="b">
        <v>0</v>
      </c>
      <c r="N345" s="9" t="s">
        <v>2205</v>
      </c>
      <c r="O345" s="9">
        <f t="shared" si="20"/>
        <v>11</v>
      </c>
      <c r="P345" s="12">
        <f t="shared" si="21"/>
        <v>117.65</v>
      </c>
      <c r="Q345" s="9" t="s">
        <v>41</v>
      </c>
      <c r="R345" s="9" t="s">
        <v>2206</v>
      </c>
      <c r="S345" s="13">
        <f t="shared" si="22"/>
        <v>42299.130162037036</v>
      </c>
      <c r="T345" s="13">
        <f t="shared" si="23"/>
        <v>42330.290972222225</v>
      </c>
    </row>
    <row r="346" spans="1:20" ht="224" x14ac:dyDescent="0.2">
      <c r="A346" s="9">
        <v>3065</v>
      </c>
      <c r="B346" s="10" t="s">
        <v>2496</v>
      </c>
      <c r="C346" s="10" t="s">
        <v>2497</v>
      </c>
      <c r="D346" s="9">
        <v>25000</v>
      </c>
      <c r="E346" s="11">
        <v>10</v>
      </c>
      <c r="F346" s="9" t="s">
        <v>251</v>
      </c>
      <c r="G346" s="9" t="s">
        <v>45</v>
      </c>
      <c r="H346" s="9" t="s">
        <v>46</v>
      </c>
      <c r="I346" s="9">
        <v>1406683172</v>
      </c>
      <c r="J346" s="9">
        <v>1404523172</v>
      </c>
      <c r="K346" s="9" t="b">
        <v>0</v>
      </c>
      <c r="L346" s="9">
        <v>2</v>
      </c>
      <c r="M346" s="9" t="b">
        <v>0</v>
      </c>
      <c r="N346" s="9" t="s">
        <v>2205</v>
      </c>
      <c r="O346" s="9">
        <f t="shared" si="20"/>
        <v>0</v>
      </c>
      <c r="P346" s="12">
        <f t="shared" si="21"/>
        <v>5</v>
      </c>
      <c r="Q346" s="9" t="s">
        <v>41</v>
      </c>
      <c r="R346" s="9" t="s">
        <v>2206</v>
      </c>
      <c r="S346" s="13">
        <f t="shared" si="22"/>
        <v>41825.055231481485</v>
      </c>
      <c r="T346" s="13">
        <f t="shared" si="23"/>
        <v>41850.055231481485</v>
      </c>
    </row>
    <row r="347" spans="1:20" ht="176" x14ac:dyDescent="0.2">
      <c r="A347" s="9">
        <v>3066</v>
      </c>
      <c r="B347" s="10" t="s">
        <v>2498</v>
      </c>
      <c r="C347" s="10" t="s">
        <v>2499</v>
      </c>
      <c r="D347" s="9">
        <v>350000</v>
      </c>
      <c r="E347" s="11">
        <v>41950</v>
      </c>
      <c r="F347" s="9" t="s">
        <v>251</v>
      </c>
      <c r="G347" s="9" t="s">
        <v>153</v>
      </c>
      <c r="H347" s="9" t="s">
        <v>154</v>
      </c>
      <c r="I347" s="9">
        <v>1468128537</v>
      </c>
      <c r="J347" s="9">
        <v>1465536537</v>
      </c>
      <c r="K347" s="9" t="b">
        <v>0</v>
      </c>
      <c r="L347" s="9">
        <v>15</v>
      </c>
      <c r="M347" s="9" t="b">
        <v>0</v>
      </c>
      <c r="N347" s="9" t="s">
        <v>2205</v>
      </c>
      <c r="O347" s="9">
        <f t="shared" si="20"/>
        <v>12</v>
      </c>
      <c r="P347" s="12">
        <f t="shared" si="21"/>
        <v>2796.67</v>
      </c>
      <c r="Q347" s="9" t="s">
        <v>41</v>
      </c>
      <c r="R347" s="9" t="s">
        <v>2206</v>
      </c>
      <c r="S347" s="13">
        <f t="shared" si="22"/>
        <v>42531.228437500002</v>
      </c>
      <c r="T347" s="13">
        <f t="shared" si="23"/>
        <v>42561.228437500002</v>
      </c>
    </row>
    <row r="348" spans="1:20" ht="224" x14ac:dyDescent="0.2">
      <c r="A348" s="9">
        <v>3067</v>
      </c>
      <c r="B348" s="10" t="s">
        <v>2500</v>
      </c>
      <c r="C348" s="10" t="s">
        <v>2501</v>
      </c>
      <c r="D348" s="9">
        <v>8000</v>
      </c>
      <c r="E348" s="11">
        <v>200</v>
      </c>
      <c r="F348" s="9" t="s">
        <v>251</v>
      </c>
      <c r="G348" s="9" t="s">
        <v>750</v>
      </c>
      <c r="H348" s="9" t="s">
        <v>751</v>
      </c>
      <c r="I348" s="9">
        <v>1441837879</v>
      </c>
      <c r="J348" s="9">
        <v>1439245879</v>
      </c>
      <c r="K348" s="9" t="b">
        <v>0</v>
      </c>
      <c r="L348" s="9">
        <v>1</v>
      </c>
      <c r="M348" s="9" t="b">
        <v>0</v>
      </c>
      <c r="N348" s="9" t="s">
        <v>2205</v>
      </c>
      <c r="O348" s="9">
        <f t="shared" si="20"/>
        <v>3</v>
      </c>
      <c r="P348" s="12">
        <f t="shared" si="21"/>
        <v>200</v>
      </c>
      <c r="Q348" s="9" t="s">
        <v>41</v>
      </c>
      <c r="R348" s="9" t="s">
        <v>2206</v>
      </c>
      <c r="S348" s="13">
        <f t="shared" si="22"/>
        <v>42226.938414351855</v>
      </c>
      <c r="T348" s="13">
        <f t="shared" si="23"/>
        <v>42256.938414351855</v>
      </c>
    </row>
    <row r="349" spans="1:20" ht="208" x14ac:dyDescent="0.2">
      <c r="A349" s="9">
        <v>3068</v>
      </c>
      <c r="B349" s="10" t="s">
        <v>2502</v>
      </c>
      <c r="C349" s="10" t="s">
        <v>2503</v>
      </c>
      <c r="D349" s="9">
        <v>250000</v>
      </c>
      <c r="E349" s="11">
        <v>175</v>
      </c>
      <c r="F349" s="9" t="s">
        <v>251</v>
      </c>
      <c r="G349" s="9" t="s">
        <v>45</v>
      </c>
      <c r="H349" s="9" t="s">
        <v>46</v>
      </c>
      <c r="I349" s="9">
        <v>1445013352</v>
      </c>
      <c r="J349" s="9">
        <v>1442421352</v>
      </c>
      <c r="K349" s="9" t="b">
        <v>0</v>
      </c>
      <c r="L349" s="9">
        <v>2</v>
      </c>
      <c r="M349" s="9" t="b">
        <v>0</v>
      </c>
      <c r="N349" s="9" t="s">
        <v>2205</v>
      </c>
      <c r="O349" s="9">
        <f t="shared" si="20"/>
        <v>0</v>
      </c>
      <c r="P349" s="12">
        <f t="shared" si="21"/>
        <v>87.5</v>
      </c>
      <c r="Q349" s="9" t="s">
        <v>41</v>
      </c>
      <c r="R349" s="9" t="s">
        <v>2206</v>
      </c>
      <c r="S349" s="13">
        <f t="shared" si="22"/>
        <v>42263.691574074073</v>
      </c>
      <c r="T349" s="13">
        <f t="shared" si="23"/>
        <v>42293.691574074073</v>
      </c>
    </row>
    <row r="350" spans="1:20" ht="240" x14ac:dyDescent="0.2">
      <c r="A350" s="9">
        <v>3069</v>
      </c>
      <c r="B350" s="10" t="s">
        <v>2504</v>
      </c>
      <c r="C350" s="10" t="s">
        <v>2505</v>
      </c>
      <c r="D350" s="9">
        <v>1000</v>
      </c>
      <c r="E350" s="11">
        <v>141</v>
      </c>
      <c r="F350" s="9" t="s">
        <v>251</v>
      </c>
      <c r="G350" s="9" t="s">
        <v>45</v>
      </c>
      <c r="H350" s="9" t="s">
        <v>46</v>
      </c>
      <c r="I350" s="9">
        <v>1418587234</v>
      </c>
      <c r="J350" s="9">
        <v>1415995234</v>
      </c>
      <c r="K350" s="9" t="b">
        <v>0</v>
      </c>
      <c r="L350" s="9">
        <v>7</v>
      </c>
      <c r="M350" s="9" t="b">
        <v>0</v>
      </c>
      <c r="N350" s="9" t="s">
        <v>2205</v>
      </c>
      <c r="O350" s="9">
        <f t="shared" si="20"/>
        <v>14</v>
      </c>
      <c r="P350" s="12">
        <f t="shared" si="21"/>
        <v>20.14</v>
      </c>
      <c r="Q350" s="9" t="s">
        <v>41</v>
      </c>
      <c r="R350" s="9" t="s">
        <v>2206</v>
      </c>
      <c r="S350" s="13">
        <f t="shared" si="22"/>
        <v>41957.833726851852</v>
      </c>
      <c r="T350" s="13">
        <f t="shared" si="23"/>
        <v>41987.833726851852</v>
      </c>
    </row>
    <row r="351" spans="1:20" ht="160" x14ac:dyDescent="0.2">
      <c r="A351" s="9">
        <v>3070</v>
      </c>
      <c r="B351" s="10" t="s">
        <v>2506</v>
      </c>
      <c r="C351" s="10" t="s">
        <v>2507</v>
      </c>
      <c r="D351" s="9">
        <v>10000</v>
      </c>
      <c r="E351" s="11">
        <v>334</v>
      </c>
      <c r="F351" s="9" t="s">
        <v>251</v>
      </c>
      <c r="G351" s="9" t="s">
        <v>38</v>
      </c>
      <c r="H351" s="9" t="s">
        <v>39</v>
      </c>
      <c r="I351" s="9">
        <v>1481132169</v>
      </c>
      <c r="J351" s="9">
        <v>1479317769</v>
      </c>
      <c r="K351" s="9" t="b">
        <v>0</v>
      </c>
      <c r="L351" s="9">
        <v>16</v>
      </c>
      <c r="M351" s="9" t="b">
        <v>0</v>
      </c>
      <c r="N351" s="9" t="s">
        <v>2205</v>
      </c>
      <c r="O351" s="9">
        <f t="shared" si="20"/>
        <v>3</v>
      </c>
      <c r="P351" s="12">
        <f t="shared" si="21"/>
        <v>20.88</v>
      </c>
      <c r="Q351" s="9" t="s">
        <v>41</v>
      </c>
      <c r="R351" s="9" t="s">
        <v>2206</v>
      </c>
      <c r="S351" s="13">
        <f t="shared" si="22"/>
        <v>42690.733437499999</v>
      </c>
      <c r="T351" s="13">
        <f t="shared" si="23"/>
        <v>42711.733437499999</v>
      </c>
    </row>
    <row r="352" spans="1:20" ht="192" x14ac:dyDescent="0.2">
      <c r="A352" s="9">
        <v>3071</v>
      </c>
      <c r="B352" s="10" t="s">
        <v>2508</v>
      </c>
      <c r="C352" s="10" t="s">
        <v>2509</v>
      </c>
      <c r="D352" s="9">
        <v>12000</v>
      </c>
      <c r="E352" s="11">
        <v>7173</v>
      </c>
      <c r="F352" s="9" t="s">
        <v>251</v>
      </c>
      <c r="G352" s="9" t="s">
        <v>45</v>
      </c>
      <c r="H352" s="9" t="s">
        <v>46</v>
      </c>
      <c r="I352" s="9">
        <v>1429595940</v>
      </c>
      <c r="J352" s="9">
        <v>1428082481</v>
      </c>
      <c r="K352" s="9" t="b">
        <v>0</v>
      </c>
      <c r="L352" s="9">
        <v>117</v>
      </c>
      <c r="M352" s="9" t="b">
        <v>0</v>
      </c>
      <c r="N352" s="9" t="s">
        <v>2205</v>
      </c>
      <c r="O352" s="9">
        <f t="shared" si="20"/>
        <v>60</v>
      </c>
      <c r="P352" s="12">
        <f t="shared" si="21"/>
        <v>61.31</v>
      </c>
      <c r="Q352" s="9" t="s">
        <v>41</v>
      </c>
      <c r="R352" s="9" t="s">
        <v>2206</v>
      </c>
      <c r="S352" s="13">
        <f t="shared" si="22"/>
        <v>42097.732418981483</v>
      </c>
      <c r="T352" s="13">
        <f t="shared" si="23"/>
        <v>42115.249305555553</v>
      </c>
    </row>
    <row r="353" spans="1:20" ht="208" x14ac:dyDescent="0.2">
      <c r="A353" s="9">
        <v>3072</v>
      </c>
      <c r="B353" s="10" t="s">
        <v>2510</v>
      </c>
      <c r="C353" s="10" t="s">
        <v>2511</v>
      </c>
      <c r="D353" s="9">
        <v>12000</v>
      </c>
      <c r="E353" s="11">
        <v>2</v>
      </c>
      <c r="F353" s="9" t="s">
        <v>251</v>
      </c>
      <c r="G353" s="9" t="s">
        <v>45</v>
      </c>
      <c r="H353" s="9" t="s">
        <v>46</v>
      </c>
      <c r="I353" s="9">
        <v>1477791960</v>
      </c>
      <c r="J353" s="9">
        <v>1476549262</v>
      </c>
      <c r="K353" s="9" t="b">
        <v>0</v>
      </c>
      <c r="L353" s="9">
        <v>2</v>
      </c>
      <c r="M353" s="9" t="b">
        <v>0</v>
      </c>
      <c r="N353" s="9" t="s">
        <v>2205</v>
      </c>
      <c r="O353" s="9">
        <f t="shared" si="20"/>
        <v>0</v>
      </c>
      <c r="P353" s="12">
        <f t="shared" si="21"/>
        <v>1</v>
      </c>
      <c r="Q353" s="9" t="s">
        <v>41</v>
      </c>
      <c r="R353" s="9" t="s">
        <v>2206</v>
      </c>
      <c r="S353" s="13">
        <f t="shared" si="22"/>
        <v>42658.690532407403</v>
      </c>
      <c r="T353" s="13">
        <f t="shared" si="23"/>
        <v>42673.073611111111</v>
      </c>
    </row>
    <row r="354" spans="1:20" ht="176" x14ac:dyDescent="0.2">
      <c r="A354" s="9">
        <v>3073</v>
      </c>
      <c r="B354" s="10" t="s">
        <v>2512</v>
      </c>
      <c r="C354" s="10" t="s">
        <v>2513</v>
      </c>
      <c r="D354" s="9">
        <v>2800000</v>
      </c>
      <c r="E354" s="11">
        <v>645</v>
      </c>
      <c r="F354" s="9" t="s">
        <v>251</v>
      </c>
      <c r="G354" s="9" t="s">
        <v>45</v>
      </c>
      <c r="H354" s="9" t="s">
        <v>46</v>
      </c>
      <c r="I354" s="9">
        <v>1434309540</v>
      </c>
      <c r="J354" s="9">
        <v>1429287900</v>
      </c>
      <c r="K354" s="9" t="b">
        <v>0</v>
      </c>
      <c r="L354" s="9">
        <v>7</v>
      </c>
      <c r="M354" s="9" t="b">
        <v>0</v>
      </c>
      <c r="N354" s="9" t="s">
        <v>2205</v>
      </c>
      <c r="O354" s="9">
        <f t="shared" si="20"/>
        <v>0</v>
      </c>
      <c r="P354" s="12">
        <f t="shared" si="21"/>
        <v>92.14</v>
      </c>
      <c r="Q354" s="9" t="s">
        <v>41</v>
      </c>
      <c r="R354" s="9" t="s">
        <v>2206</v>
      </c>
      <c r="S354" s="13">
        <f t="shared" si="22"/>
        <v>42111.684027777781</v>
      </c>
      <c r="T354" s="13">
        <f t="shared" si="23"/>
        <v>42169.804861111115</v>
      </c>
    </row>
    <row r="355" spans="1:20" ht="256" x14ac:dyDescent="0.2">
      <c r="A355" s="9">
        <v>3074</v>
      </c>
      <c r="B355" s="10" t="s">
        <v>2514</v>
      </c>
      <c r="C355" s="10" t="s">
        <v>2515</v>
      </c>
      <c r="D355" s="9">
        <v>25000</v>
      </c>
      <c r="E355" s="11">
        <v>22</v>
      </c>
      <c r="F355" s="9" t="s">
        <v>251</v>
      </c>
      <c r="G355" s="9" t="s">
        <v>483</v>
      </c>
      <c r="H355" s="9" t="s">
        <v>259</v>
      </c>
      <c r="I355" s="9">
        <v>1457617359</v>
      </c>
      <c r="J355" s="9">
        <v>1455025359</v>
      </c>
      <c r="K355" s="9" t="b">
        <v>0</v>
      </c>
      <c r="L355" s="9">
        <v>3</v>
      </c>
      <c r="M355" s="9" t="b">
        <v>0</v>
      </c>
      <c r="N355" s="9" t="s">
        <v>2205</v>
      </c>
      <c r="O355" s="9">
        <f t="shared" si="20"/>
        <v>0</v>
      </c>
      <c r="P355" s="12">
        <f t="shared" si="21"/>
        <v>7.33</v>
      </c>
      <c r="Q355" s="9" t="s">
        <v>41</v>
      </c>
      <c r="R355" s="9" t="s">
        <v>2206</v>
      </c>
      <c r="S355" s="13">
        <f t="shared" si="22"/>
        <v>42409.571284722217</v>
      </c>
      <c r="T355" s="13">
        <f t="shared" si="23"/>
        <v>42439.571284722217</v>
      </c>
    </row>
    <row r="356" spans="1:20" ht="160" x14ac:dyDescent="0.2">
      <c r="A356" s="9">
        <v>3075</v>
      </c>
      <c r="B356" s="10" t="s">
        <v>2516</v>
      </c>
      <c r="C356" s="10" t="s">
        <v>2517</v>
      </c>
      <c r="D356" s="9">
        <v>15000</v>
      </c>
      <c r="E356" s="11">
        <v>1296</v>
      </c>
      <c r="F356" s="9" t="s">
        <v>251</v>
      </c>
      <c r="G356" s="9" t="s">
        <v>45</v>
      </c>
      <c r="H356" s="9" t="s">
        <v>46</v>
      </c>
      <c r="I356" s="9">
        <v>1471573640</v>
      </c>
      <c r="J356" s="9">
        <v>1467253640</v>
      </c>
      <c r="K356" s="9" t="b">
        <v>0</v>
      </c>
      <c r="L356" s="9">
        <v>20</v>
      </c>
      <c r="M356" s="9" t="b">
        <v>0</v>
      </c>
      <c r="N356" s="9" t="s">
        <v>2205</v>
      </c>
      <c r="O356" s="9">
        <f t="shared" si="20"/>
        <v>9</v>
      </c>
      <c r="P356" s="12">
        <f t="shared" si="21"/>
        <v>64.8</v>
      </c>
      <c r="Q356" s="9" t="s">
        <v>41</v>
      </c>
      <c r="R356" s="9" t="s">
        <v>2206</v>
      </c>
      <c r="S356" s="13">
        <f t="shared" si="22"/>
        <v>42551.102314814809</v>
      </c>
      <c r="T356" s="13">
        <f t="shared" si="23"/>
        <v>42601.102314814809</v>
      </c>
    </row>
    <row r="357" spans="1:20" ht="112" x14ac:dyDescent="0.2">
      <c r="A357" s="9">
        <v>3076</v>
      </c>
      <c r="B357" s="10" t="s">
        <v>2518</v>
      </c>
      <c r="C357" s="10" t="s">
        <v>2519</v>
      </c>
      <c r="D357" s="9">
        <v>10000</v>
      </c>
      <c r="E357" s="11">
        <v>1506</v>
      </c>
      <c r="F357" s="9" t="s">
        <v>251</v>
      </c>
      <c r="G357" s="9" t="s">
        <v>45</v>
      </c>
      <c r="H357" s="9" t="s">
        <v>46</v>
      </c>
      <c r="I357" s="9">
        <v>1444405123</v>
      </c>
      <c r="J357" s="9">
        <v>1439221123</v>
      </c>
      <c r="K357" s="9" t="b">
        <v>0</v>
      </c>
      <c r="L357" s="9">
        <v>50</v>
      </c>
      <c r="M357" s="9" t="b">
        <v>0</v>
      </c>
      <c r="N357" s="9" t="s">
        <v>2205</v>
      </c>
      <c r="O357" s="9">
        <f t="shared" si="20"/>
        <v>15</v>
      </c>
      <c r="P357" s="12">
        <f t="shared" si="21"/>
        <v>30.12</v>
      </c>
      <c r="Q357" s="9" t="s">
        <v>41</v>
      </c>
      <c r="R357" s="9" t="s">
        <v>2206</v>
      </c>
      <c r="S357" s="13">
        <f t="shared" si="22"/>
        <v>42226.651886574073</v>
      </c>
      <c r="T357" s="13">
        <f t="shared" si="23"/>
        <v>42286.651886574073</v>
      </c>
    </row>
    <row r="358" spans="1:20" ht="208" x14ac:dyDescent="0.2">
      <c r="A358" s="9">
        <v>3077</v>
      </c>
      <c r="B358" s="10" t="s">
        <v>2520</v>
      </c>
      <c r="C358" s="10" t="s">
        <v>2521</v>
      </c>
      <c r="D358" s="9">
        <v>22000</v>
      </c>
      <c r="E358" s="11">
        <v>105</v>
      </c>
      <c r="F358" s="9" t="s">
        <v>251</v>
      </c>
      <c r="G358" s="9" t="s">
        <v>63</v>
      </c>
      <c r="H358" s="9" t="s">
        <v>64</v>
      </c>
      <c r="I358" s="9">
        <v>1488495478</v>
      </c>
      <c r="J358" s="9">
        <v>1485903478</v>
      </c>
      <c r="K358" s="9" t="b">
        <v>0</v>
      </c>
      <c r="L358" s="9">
        <v>2</v>
      </c>
      <c r="M358" s="9" t="b">
        <v>0</v>
      </c>
      <c r="N358" s="9" t="s">
        <v>2205</v>
      </c>
      <c r="O358" s="9">
        <f t="shared" si="20"/>
        <v>0</v>
      </c>
      <c r="P358" s="12">
        <f t="shared" si="21"/>
        <v>52.5</v>
      </c>
      <c r="Q358" s="9" t="s">
        <v>41</v>
      </c>
      <c r="R358" s="9" t="s">
        <v>2206</v>
      </c>
      <c r="S358" s="13">
        <f t="shared" si="22"/>
        <v>42766.956921296296</v>
      </c>
      <c r="T358" s="13">
        <f t="shared" si="23"/>
        <v>42796.956921296296</v>
      </c>
    </row>
    <row r="359" spans="1:20" ht="224" x14ac:dyDescent="0.2">
      <c r="A359" s="9">
        <v>3078</v>
      </c>
      <c r="B359" s="10" t="s">
        <v>2522</v>
      </c>
      <c r="C359" s="10" t="s">
        <v>2523</v>
      </c>
      <c r="D359" s="9">
        <v>60000</v>
      </c>
      <c r="E359" s="11">
        <v>71</v>
      </c>
      <c r="F359" s="9" t="s">
        <v>251</v>
      </c>
      <c r="G359" s="9" t="s">
        <v>45</v>
      </c>
      <c r="H359" s="9" t="s">
        <v>46</v>
      </c>
      <c r="I359" s="9">
        <v>1424920795</v>
      </c>
      <c r="J359" s="9">
        <v>1422328795</v>
      </c>
      <c r="K359" s="9" t="b">
        <v>0</v>
      </c>
      <c r="L359" s="9">
        <v>3</v>
      </c>
      <c r="M359" s="9" t="b">
        <v>0</v>
      </c>
      <c r="N359" s="9" t="s">
        <v>2205</v>
      </c>
      <c r="O359" s="9">
        <f t="shared" si="20"/>
        <v>0</v>
      </c>
      <c r="P359" s="12">
        <f t="shared" si="21"/>
        <v>23.67</v>
      </c>
      <c r="Q359" s="9" t="s">
        <v>41</v>
      </c>
      <c r="R359" s="9" t="s">
        <v>2206</v>
      </c>
      <c r="S359" s="13">
        <f t="shared" si="22"/>
        <v>42031.138831018514</v>
      </c>
      <c r="T359" s="13">
        <f t="shared" si="23"/>
        <v>42061.138831018514</v>
      </c>
    </row>
    <row r="360" spans="1:20" ht="192" x14ac:dyDescent="0.2">
      <c r="A360" s="9">
        <v>3079</v>
      </c>
      <c r="B360" s="10" t="s">
        <v>2524</v>
      </c>
      <c r="C360" s="10" t="s">
        <v>2525</v>
      </c>
      <c r="D360" s="9">
        <v>1333666</v>
      </c>
      <c r="E360" s="11">
        <v>11226</v>
      </c>
      <c r="F360" s="9" t="s">
        <v>251</v>
      </c>
      <c r="G360" s="9" t="s">
        <v>45</v>
      </c>
      <c r="H360" s="9" t="s">
        <v>46</v>
      </c>
      <c r="I360" s="9">
        <v>1427040435</v>
      </c>
      <c r="J360" s="9">
        <v>1424452035</v>
      </c>
      <c r="K360" s="9" t="b">
        <v>0</v>
      </c>
      <c r="L360" s="9">
        <v>27</v>
      </c>
      <c r="M360" s="9" t="b">
        <v>0</v>
      </c>
      <c r="N360" s="9" t="s">
        <v>2205</v>
      </c>
      <c r="O360" s="9">
        <f t="shared" si="20"/>
        <v>1</v>
      </c>
      <c r="P360" s="12">
        <f t="shared" si="21"/>
        <v>415.78</v>
      </c>
      <c r="Q360" s="9" t="s">
        <v>41</v>
      </c>
      <c r="R360" s="9" t="s">
        <v>2206</v>
      </c>
      <c r="S360" s="13">
        <f t="shared" si="22"/>
        <v>42055.713368055556</v>
      </c>
      <c r="T360" s="13">
        <f t="shared" si="23"/>
        <v>42085.671701388885</v>
      </c>
    </row>
    <row r="361" spans="1:20" ht="224" x14ac:dyDescent="0.2">
      <c r="A361" s="9">
        <v>3080</v>
      </c>
      <c r="B361" s="10" t="s">
        <v>2526</v>
      </c>
      <c r="C361" s="10" t="s">
        <v>2527</v>
      </c>
      <c r="D361" s="9">
        <v>2000000</v>
      </c>
      <c r="E361" s="11">
        <v>376</v>
      </c>
      <c r="F361" s="9" t="s">
        <v>251</v>
      </c>
      <c r="G361" s="9" t="s">
        <v>45</v>
      </c>
      <c r="H361" s="9" t="s">
        <v>46</v>
      </c>
      <c r="I361" s="9">
        <v>1419644444</v>
      </c>
      <c r="J361" s="9">
        <v>1414456844</v>
      </c>
      <c r="K361" s="9" t="b">
        <v>0</v>
      </c>
      <c r="L361" s="9">
        <v>7</v>
      </c>
      <c r="M361" s="9" t="b">
        <v>0</v>
      </c>
      <c r="N361" s="9" t="s">
        <v>2205</v>
      </c>
      <c r="O361" s="9">
        <f t="shared" si="20"/>
        <v>0</v>
      </c>
      <c r="P361" s="12">
        <f t="shared" si="21"/>
        <v>53.71</v>
      </c>
      <c r="Q361" s="9" t="s">
        <v>41</v>
      </c>
      <c r="R361" s="9" t="s">
        <v>2206</v>
      </c>
      <c r="S361" s="13">
        <f t="shared" si="22"/>
        <v>41940.028287037036</v>
      </c>
      <c r="T361" s="13">
        <f t="shared" si="23"/>
        <v>42000.0699537037</v>
      </c>
    </row>
    <row r="362" spans="1:20" ht="208" x14ac:dyDescent="0.2">
      <c r="A362" s="9">
        <v>3081</v>
      </c>
      <c r="B362" s="10" t="s">
        <v>2528</v>
      </c>
      <c r="C362" s="10" t="s">
        <v>2529</v>
      </c>
      <c r="D362" s="9">
        <v>1000000</v>
      </c>
      <c r="E362" s="11">
        <v>2103</v>
      </c>
      <c r="F362" s="9" t="s">
        <v>251</v>
      </c>
      <c r="G362" s="9" t="s">
        <v>45</v>
      </c>
      <c r="H362" s="9" t="s">
        <v>46</v>
      </c>
      <c r="I362" s="9">
        <v>1442722891</v>
      </c>
      <c r="J362" s="9">
        <v>1440130891</v>
      </c>
      <c r="K362" s="9" t="b">
        <v>0</v>
      </c>
      <c r="L362" s="9">
        <v>5</v>
      </c>
      <c r="M362" s="9" t="b">
        <v>0</v>
      </c>
      <c r="N362" s="9" t="s">
        <v>2205</v>
      </c>
      <c r="O362" s="9">
        <f t="shared" si="20"/>
        <v>0</v>
      </c>
      <c r="P362" s="12">
        <f t="shared" si="21"/>
        <v>420.6</v>
      </c>
      <c r="Q362" s="9" t="s">
        <v>41</v>
      </c>
      <c r="R362" s="9" t="s">
        <v>2206</v>
      </c>
      <c r="S362" s="13">
        <f t="shared" si="22"/>
        <v>42237.181608796294</v>
      </c>
      <c r="T362" s="13">
        <f t="shared" si="23"/>
        <v>42267.181608796294</v>
      </c>
    </row>
    <row r="363" spans="1:20" ht="192" x14ac:dyDescent="0.2">
      <c r="A363" s="9">
        <v>3082</v>
      </c>
      <c r="B363" s="10" t="s">
        <v>2530</v>
      </c>
      <c r="C363" s="10" t="s">
        <v>2531</v>
      </c>
      <c r="D363" s="9">
        <v>9000</v>
      </c>
      <c r="E363" s="11">
        <v>0</v>
      </c>
      <c r="F363" s="9" t="s">
        <v>251</v>
      </c>
      <c r="G363" s="9" t="s">
        <v>45</v>
      </c>
      <c r="H363" s="9" t="s">
        <v>46</v>
      </c>
      <c r="I363" s="9">
        <v>1447628946</v>
      </c>
      <c r="J363" s="9">
        <v>1445033346</v>
      </c>
      <c r="K363" s="9" t="b">
        <v>0</v>
      </c>
      <c r="L363" s="9">
        <v>0</v>
      </c>
      <c r="M363" s="9" t="b">
        <v>0</v>
      </c>
      <c r="N363" s="9" t="s">
        <v>2205</v>
      </c>
      <c r="O363" s="9">
        <f t="shared" si="20"/>
        <v>0</v>
      </c>
      <c r="P363" s="12">
        <f t="shared" si="21"/>
        <v>0</v>
      </c>
      <c r="Q363" s="9" t="s">
        <v>41</v>
      </c>
      <c r="R363" s="9" t="s">
        <v>2206</v>
      </c>
      <c r="S363" s="13">
        <f t="shared" si="22"/>
        <v>42293.922986111109</v>
      </c>
      <c r="T363" s="13">
        <f t="shared" si="23"/>
        <v>42323.96465277778</v>
      </c>
    </row>
    <row r="364" spans="1:20" ht="208" x14ac:dyDescent="0.2">
      <c r="A364" s="9">
        <v>3083</v>
      </c>
      <c r="B364" s="10" t="s">
        <v>2532</v>
      </c>
      <c r="C364" s="10" t="s">
        <v>2533</v>
      </c>
      <c r="D364" s="9">
        <v>20000</v>
      </c>
      <c r="E364" s="11">
        <v>56</v>
      </c>
      <c r="F364" s="9" t="s">
        <v>251</v>
      </c>
      <c r="G364" s="9" t="s">
        <v>45</v>
      </c>
      <c r="H364" s="9" t="s">
        <v>46</v>
      </c>
      <c r="I364" s="9">
        <v>1409547600</v>
      </c>
      <c r="J364" s="9">
        <v>1406986278</v>
      </c>
      <c r="K364" s="9" t="b">
        <v>0</v>
      </c>
      <c r="L364" s="9">
        <v>3</v>
      </c>
      <c r="M364" s="9" t="b">
        <v>0</v>
      </c>
      <c r="N364" s="9" t="s">
        <v>2205</v>
      </c>
      <c r="O364" s="9">
        <f t="shared" si="20"/>
        <v>0</v>
      </c>
      <c r="P364" s="12">
        <f t="shared" si="21"/>
        <v>18.670000000000002</v>
      </c>
      <c r="Q364" s="9" t="s">
        <v>41</v>
      </c>
      <c r="R364" s="9" t="s">
        <v>2206</v>
      </c>
      <c r="S364" s="13">
        <f t="shared" si="22"/>
        <v>41853.563402777778</v>
      </c>
      <c r="T364" s="13">
        <f t="shared" si="23"/>
        <v>41883.208333333336</v>
      </c>
    </row>
    <row r="365" spans="1:20" ht="224" x14ac:dyDescent="0.2">
      <c r="A365" s="9">
        <v>3084</v>
      </c>
      <c r="B365" s="10" t="s">
        <v>2534</v>
      </c>
      <c r="C365" s="10" t="s">
        <v>2535</v>
      </c>
      <c r="D365" s="9">
        <v>4059</v>
      </c>
      <c r="E365" s="11">
        <v>470</v>
      </c>
      <c r="F365" s="9" t="s">
        <v>251</v>
      </c>
      <c r="G365" s="9" t="s">
        <v>45</v>
      </c>
      <c r="H365" s="9" t="s">
        <v>46</v>
      </c>
      <c r="I365" s="9">
        <v>1430851680</v>
      </c>
      <c r="J365" s="9">
        <v>1428340931</v>
      </c>
      <c r="K365" s="9" t="b">
        <v>0</v>
      </c>
      <c r="L365" s="9">
        <v>6</v>
      </c>
      <c r="M365" s="9" t="b">
        <v>0</v>
      </c>
      <c r="N365" s="9" t="s">
        <v>2205</v>
      </c>
      <c r="O365" s="9">
        <f t="shared" si="20"/>
        <v>12</v>
      </c>
      <c r="P365" s="12">
        <f t="shared" si="21"/>
        <v>78.33</v>
      </c>
      <c r="Q365" s="9" t="s">
        <v>41</v>
      </c>
      <c r="R365" s="9" t="s">
        <v>2206</v>
      </c>
      <c r="S365" s="13">
        <f t="shared" si="22"/>
        <v>42100.723738425921</v>
      </c>
      <c r="T365" s="13">
        <f t="shared" si="23"/>
        <v>42129.783333333333</v>
      </c>
    </row>
    <row r="366" spans="1:20" ht="192" x14ac:dyDescent="0.2">
      <c r="A366" s="9">
        <v>3085</v>
      </c>
      <c r="B366" s="10" t="s">
        <v>2536</v>
      </c>
      <c r="C366" s="10" t="s">
        <v>2537</v>
      </c>
      <c r="D366" s="9">
        <v>25000</v>
      </c>
      <c r="E366" s="11">
        <v>610</v>
      </c>
      <c r="F366" s="9" t="s">
        <v>251</v>
      </c>
      <c r="G366" s="9" t="s">
        <v>45</v>
      </c>
      <c r="H366" s="9" t="s">
        <v>46</v>
      </c>
      <c r="I366" s="9">
        <v>1443561159</v>
      </c>
      <c r="J366" s="9">
        <v>1440969159</v>
      </c>
      <c r="K366" s="9" t="b">
        <v>0</v>
      </c>
      <c r="L366" s="9">
        <v>9</v>
      </c>
      <c r="M366" s="9" t="b">
        <v>0</v>
      </c>
      <c r="N366" s="9" t="s">
        <v>2205</v>
      </c>
      <c r="O366" s="9">
        <f t="shared" si="20"/>
        <v>2</v>
      </c>
      <c r="P366" s="12">
        <f t="shared" si="21"/>
        <v>67.78</v>
      </c>
      <c r="Q366" s="9" t="s">
        <v>41</v>
      </c>
      <c r="R366" s="9" t="s">
        <v>2206</v>
      </c>
      <c r="S366" s="13">
        <f t="shared" si="22"/>
        <v>42246.883784722217</v>
      </c>
      <c r="T366" s="13">
        <f t="shared" si="23"/>
        <v>42276.883784722217</v>
      </c>
    </row>
    <row r="367" spans="1:20" ht="224" x14ac:dyDescent="0.2">
      <c r="A367" s="9">
        <v>3086</v>
      </c>
      <c r="B367" s="10" t="s">
        <v>2538</v>
      </c>
      <c r="C367" s="10" t="s">
        <v>2539</v>
      </c>
      <c r="D367" s="9">
        <v>20000</v>
      </c>
      <c r="E367" s="11">
        <v>50</v>
      </c>
      <c r="F367" s="9" t="s">
        <v>251</v>
      </c>
      <c r="G367" s="9" t="s">
        <v>1280</v>
      </c>
      <c r="H367" s="9" t="s">
        <v>259</v>
      </c>
      <c r="I367" s="9">
        <v>1439827559</v>
      </c>
      <c r="J367" s="9">
        <v>1434643559</v>
      </c>
      <c r="K367" s="9" t="b">
        <v>0</v>
      </c>
      <c r="L367" s="9">
        <v>3</v>
      </c>
      <c r="M367" s="9" t="b">
        <v>0</v>
      </c>
      <c r="N367" s="9" t="s">
        <v>2205</v>
      </c>
      <c r="O367" s="9">
        <f t="shared" si="20"/>
        <v>0</v>
      </c>
      <c r="P367" s="12">
        <f t="shared" si="21"/>
        <v>16.670000000000002</v>
      </c>
      <c r="Q367" s="9" t="s">
        <v>41</v>
      </c>
      <c r="R367" s="9" t="s">
        <v>2206</v>
      </c>
      <c r="S367" s="13">
        <f t="shared" si="22"/>
        <v>42173.67082175926</v>
      </c>
      <c r="T367" s="13">
        <f t="shared" si="23"/>
        <v>42233.67082175926</v>
      </c>
    </row>
    <row r="368" spans="1:20" ht="208" x14ac:dyDescent="0.2">
      <c r="A368" s="9">
        <v>3087</v>
      </c>
      <c r="B368" s="10" t="s">
        <v>2540</v>
      </c>
      <c r="C368" s="10" t="s">
        <v>2541</v>
      </c>
      <c r="D368" s="9">
        <v>20000</v>
      </c>
      <c r="E368" s="11">
        <v>125</v>
      </c>
      <c r="F368" s="9" t="s">
        <v>251</v>
      </c>
      <c r="G368" s="9" t="s">
        <v>45</v>
      </c>
      <c r="H368" s="9" t="s">
        <v>46</v>
      </c>
      <c r="I368" s="9">
        <v>1482294990</v>
      </c>
      <c r="J368" s="9">
        <v>1477107390</v>
      </c>
      <c r="K368" s="9" t="b">
        <v>0</v>
      </c>
      <c r="L368" s="9">
        <v>2</v>
      </c>
      <c r="M368" s="9" t="b">
        <v>0</v>
      </c>
      <c r="N368" s="9" t="s">
        <v>2205</v>
      </c>
      <c r="O368" s="9">
        <f t="shared" si="20"/>
        <v>1</v>
      </c>
      <c r="P368" s="12">
        <f t="shared" si="21"/>
        <v>62.5</v>
      </c>
      <c r="Q368" s="9" t="s">
        <v>41</v>
      </c>
      <c r="R368" s="9" t="s">
        <v>2206</v>
      </c>
      <c r="S368" s="13">
        <f t="shared" si="22"/>
        <v>42665.150347222225</v>
      </c>
      <c r="T368" s="13">
        <f t="shared" si="23"/>
        <v>42725.192013888889</v>
      </c>
    </row>
    <row r="369" spans="1:20" ht="160" x14ac:dyDescent="0.2">
      <c r="A369" s="9">
        <v>3088</v>
      </c>
      <c r="B369" s="10" t="s">
        <v>2542</v>
      </c>
      <c r="C369" s="10" t="s">
        <v>2543</v>
      </c>
      <c r="D369" s="9">
        <v>65000</v>
      </c>
      <c r="E369" s="11">
        <v>126</v>
      </c>
      <c r="F369" s="9" t="s">
        <v>251</v>
      </c>
      <c r="G369" s="9" t="s">
        <v>45</v>
      </c>
      <c r="H369" s="9" t="s">
        <v>46</v>
      </c>
      <c r="I369" s="9">
        <v>1420724460</v>
      </c>
      <c r="J369" s="9">
        <v>1418046247</v>
      </c>
      <c r="K369" s="9" t="b">
        <v>0</v>
      </c>
      <c r="L369" s="9">
        <v>3</v>
      </c>
      <c r="M369" s="9" t="b">
        <v>0</v>
      </c>
      <c r="N369" s="9" t="s">
        <v>2205</v>
      </c>
      <c r="O369" s="9">
        <f t="shared" si="20"/>
        <v>0</v>
      </c>
      <c r="P369" s="12">
        <f t="shared" si="21"/>
        <v>42</v>
      </c>
      <c r="Q369" s="9" t="s">
        <v>41</v>
      </c>
      <c r="R369" s="9" t="s">
        <v>2206</v>
      </c>
      <c r="S369" s="13">
        <f t="shared" si="22"/>
        <v>41981.57230324074</v>
      </c>
      <c r="T369" s="13">
        <f t="shared" si="23"/>
        <v>42012.570138888885</v>
      </c>
    </row>
    <row r="370" spans="1:20" ht="160" x14ac:dyDescent="0.2">
      <c r="A370" s="9">
        <v>3089</v>
      </c>
      <c r="B370" s="10" t="s">
        <v>2544</v>
      </c>
      <c r="C370" s="10" t="s">
        <v>2545</v>
      </c>
      <c r="D370" s="9">
        <v>25000</v>
      </c>
      <c r="E370" s="11">
        <v>5854</v>
      </c>
      <c r="F370" s="9" t="s">
        <v>251</v>
      </c>
      <c r="G370" s="9" t="s">
        <v>45</v>
      </c>
      <c r="H370" s="9" t="s">
        <v>46</v>
      </c>
      <c r="I370" s="9">
        <v>1468029540</v>
      </c>
      <c r="J370" s="9">
        <v>1465304483</v>
      </c>
      <c r="K370" s="9" t="b">
        <v>0</v>
      </c>
      <c r="L370" s="9">
        <v>45</v>
      </c>
      <c r="M370" s="9" t="b">
        <v>0</v>
      </c>
      <c r="N370" s="9" t="s">
        <v>2205</v>
      </c>
      <c r="O370" s="9">
        <f t="shared" si="20"/>
        <v>23</v>
      </c>
      <c r="P370" s="12">
        <f t="shared" si="21"/>
        <v>130.09</v>
      </c>
      <c r="Q370" s="9" t="s">
        <v>41</v>
      </c>
      <c r="R370" s="9" t="s">
        <v>2206</v>
      </c>
      <c r="S370" s="13">
        <f t="shared" si="22"/>
        <v>42528.542627314819</v>
      </c>
      <c r="T370" s="13">
        <f t="shared" si="23"/>
        <v>42560.082638888889</v>
      </c>
    </row>
    <row r="371" spans="1:20" ht="208" x14ac:dyDescent="0.2">
      <c r="A371" s="9">
        <v>3090</v>
      </c>
      <c r="B371" s="10" t="s">
        <v>2546</v>
      </c>
      <c r="C371" s="10" t="s">
        <v>2547</v>
      </c>
      <c r="D371" s="9">
        <v>225000</v>
      </c>
      <c r="E371" s="11">
        <v>11432</v>
      </c>
      <c r="F371" s="9" t="s">
        <v>251</v>
      </c>
      <c r="G371" s="9" t="s">
        <v>45</v>
      </c>
      <c r="H371" s="9" t="s">
        <v>46</v>
      </c>
      <c r="I371" s="9">
        <v>1430505545</v>
      </c>
      <c r="J371" s="9">
        <v>1425325145</v>
      </c>
      <c r="K371" s="9" t="b">
        <v>0</v>
      </c>
      <c r="L371" s="9">
        <v>9</v>
      </c>
      <c r="M371" s="9" t="b">
        <v>0</v>
      </c>
      <c r="N371" s="9" t="s">
        <v>2205</v>
      </c>
      <c r="O371" s="9">
        <f t="shared" si="20"/>
        <v>5</v>
      </c>
      <c r="P371" s="12">
        <f t="shared" si="21"/>
        <v>1270.22</v>
      </c>
      <c r="Q371" s="9" t="s">
        <v>41</v>
      </c>
      <c r="R371" s="9" t="s">
        <v>2206</v>
      </c>
      <c r="S371" s="13">
        <f t="shared" si="22"/>
        <v>42065.818807870368</v>
      </c>
      <c r="T371" s="13">
        <f t="shared" si="23"/>
        <v>42125.777141203704</v>
      </c>
    </row>
    <row r="372" spans="1:20" ht="224" x14ac:dyDescent="0.2">
      <c r="A372" s="9">
        <v>3091</v>
      </c>
      <c r="B372" s="10" t="s">
        <v>2548</v>
      </c>
      <c r="C372" s="10" t="s">
        <v>2549</v>
      </c>
      <c r="D372" s="9">
        <v>5000</v>
      </c>
      <c r="E372" s="11">
        <v>796</v>
      </c>
      <c r="F372" s="9" t="s">
        <v>251</v>
      </c>
      <c r="G372" s="9" t="s">
        <v>45</v>
      </c>
      <c r="H372" s="9" t="s">
        <v>46</v>
      </c>
      <c r="I372" s="9">
        <v>1471214743</v>
      </c>
      <c r="J372" s="9">
        <v>1468622743</v>
      </c>
      <c r="K372" s="9" t="b">
        <v>0</v>
      </c>
      <c r="L372" s="9">
        <v>9</v>
      </c>
      <c r="M372" s="9" t="b">
        <v>0</v>
      </c>
      <c r="N372" s="9" t="s">
        <v>2205</v>
      </c>
      <c r="O372" s="9">
        <f t="shared" si="20"/>
        <v>16</v>
      </c>
      <c r="P372" s="12">
        <f t="shared" si="21"/>
        <v>88.44</v>
      </c>
      <c r="Q372" s="9" t="s">
        <v>41</v>
      </c>
      <c r="R372" s="9" t="s">
        <v>2206</v>
      </c>
      <c r="S372" s="13">
        <f t="shared" si="22"/>
        <v>42566.948414351849</v>
      </c>
      <c r="T372" s="13">
        <f t="shared" si="23"/>
        <v>42596.948414351849</v>
      </c>
    </row>
    <row r="373" spans="1:20" ht="176" x14ac:dyDescent="0.2">
      <c r="A373" s="9">
        <v>3092</v>
      </c>
      <c r="B373" s="10" t="s">
        <v>2550</v>
      </c>
      <c r="C373" s="10" t="s">
        <v>2551</v>
      </c>
      <c r="D373" s="9">
        <v>100000</v>
      </c>
      <c r="E373" s="11">
        <v>1183.19</v>
      </c>
      <c r="F373" s="9" t="s">
        <v>251</v>
      </c>
      <c r="G373" s="9" t="s">
        <v>45</v>
      </c>
      <c r="H373" s="9" t="s">
        <v>46</v>
      </c>
      <c r="I373" s="9">
        <v>1444946400</v>
      </c>
      <c r="J373" s="9">
        <v>1441723912</v>
      </c>
      <c r="K373" s="9" t="b">
        <v>0</v>
      </c>
      <c r="L373" s="9">
        <v>21</v>
      </c>
      <c r="M373" s="9" t="b">
        <v>0</v>
      </c>
      <c r="N373" s="9" t="s">
        <v>2205</v>
      </c>
      <c r="O373" s="9">
        <f t="shared" si="20"/>
        <v>1</v>
      </c>
      <c r="P373" s="12">
        <f t="shared" si="21"/>
        <v>56.34</v>
      </c>
      <c r="Q373" s="9" t="s">
        <v>41</v>
      </c>
      <c r="R373" s="9" t="s">
        <v>2206</v>
      </c>
      <c r="S373" s="13">
        <f t="shared" si="22"/>
        <v>42255.619351851856</v>
      </c>
      <c r="T373" s="13">
        <f t="shared" si="23"/>
        <v>42292.916666666672</v>
      </c>
    </row>
    <row r="374" spans="1:20" ht="224" x14ac:dyDescent="0.2">
      <c r="A374" s="9">
        <v>3093</v>
      </c>
      <c r="B374" s="10" t="s">
        <v>2552</v>
      </c>
      <c r="C374" s="10" t="s">
        <v>2553</v>
      </c>
      <c r="D374" s="9">
        <v>4000</v>
      </c>
      <c r="E374" s="11">
        <v>910</v>
      </c>
      <c r="F374" s="9" t="s">
        <v>251</v>
      </c>
      <c r="G374" s="9" t="s">
        <v>63</v>
      </c>
      <c r="H374" s="9" t="s">
        <v>64</v>
      </c>
      <c r="I374" s="9">
        <v>1401595140</v>
      </c>
      <c r="J374" s="9">
        <v>1398980941</v>
      </c>
      <c r="K374" s="9" t="b">
        <v>0</v>
      </c>
      <c r="L374" s="9">
        <v>17</v>
      </c>
      <c r="M374" s="9" t="b">
        <v>0</v>
      </c>
      <c r="N374" s="9" t="s">
        <v>2205</v>
      </c>
      <c r="O374" s="9">
        <f t="shared" si="20"/>
        <v>23</v>
      </c>
      <c r="P374" s="12">
        <f t="shared" si="21"/>
        <v>53.53</v>
      </c>
      <c r="Q374" s="9" t="s">
        <v>41</v>
      </c>
      <c r="R374" s="9" t="s">
        <v>2206</v>
      </c>
      <c r="S374" s="13">
        <f t="shared" si="22"/>
        <v>41760.909039351849</v>
      </c>
      <c r="T374" s="13">
        <f t="shared" si="23"/>
        <v>41791.165972222225</v>
      </c>
    </row>
    <row r="375" spans="1:20" ht="160" x14ac:dyDescent="0.2">
      <c r="A375" s="9">
        <v>3094</v>
      </c>
      <c r="B375" s="10" t="s">
        <v>2554</v>
      </c>
      <c r="C375" s="10" t="s">
        <v>2555</v>
      </c>
      <c r="D375" s="9">
        <v>100000</v>
      </c>
      <c r="E375" s="11">
        <v>25</v>
      </c>
      <c r="F375" s="9" t="s">
        <v>251</v>
      </c>
      <c r="G375" s="9" t="s">
        <v>45</v>
      </c>
      <c r="H375" s="9" t="s">
        <v>46</v>
      </c>
      <c r="I375" s="9">
        <v>1442775956</v>
      </c>
      <c r="J375" s="9">
        <v>1437591956</v>
      </c>
      <c r="K375" s="9" t="b">
        <v>0</v>
      </c>
      <c r="L375" s="9">
        <v>1</v>
      </c>
      <c r="M375" s="9" t="b">
        <v>0</v>
      </c>
      <c r="N375" s="9" t="s">
        <v>2205</v>
      </c>
      <c r="O375" s="9">
        <f t="shared" si="20"/>
        <v>0</v>
      </c>
      <c r="P375" s="12">
        <f t="shared" si="21"/>
        <v>25</v>
      </c>
      <c r="Q375" s="9" t="s">
        <v>41</v>
      </c>
      <c r="R375" s="9" t="s">
        <v>2206</v>
      </c>
      <c r="S375" s="13">
        <f t="shared" si="22"/>
        <v>42207.795787037037</v>
      </c>
      <c r="T375" s="13">
        <f t="shared" si="23"/>
        <v>42267.795787037037</v>
      </c>
    </row>
    <row r="376" spans="1:20" ht="192" x14ac:dyDescent="0.2">
      <c r="A376" s="9">
        <v>3095</v>
      </c>
      <c r="B376" s="10" t="s">
        <v>2556</v>
      </c>
      <c r="C376" s="10" t="s">
        <v>2557</v>
      </c>
      <c r="D376" s="9">
        <v>14920</v>
      </c>
      <c r="E376" s="11">
        <v>50</v>
      </c>
      <c r="F376" s="9" t="s">
        <v>251</v>
      </c>
      <c r="G376" s="9" t="s">
        <v>45</v>
      </c>
      <c r="H376" s="9" t="s">
        <v>46</v>
      </c>
      <c r="I376" s="9">
        <v>1470011780</v>
      </c>
      <c r="J376" s="9">
        <v>1464827780</v>
      </c>
      <c r="K376" s="9" t="b">
        <v>0</v>
      </c>
      <c r="L376" s="9">
        <v>1</v>
      </c>
      <c r="M376" s="9" t="b">
        <v>0</v>
      </c>
      <c r="N376" s="9" t="s">
        <v>2205</v>
      </c>
      <c r="O376" s="9">
        <f t="shared" si="20"/>
        <v>0</v>
      </c>
      <c r="P376" s="12">
        <f t="shared" si="21"/>
        <v>50</v>
      </c>
      <c r="Q376" s="9" t="s">
        <v>41</v>
      </c>
      <c r="R376" s="9" t="s">
        <v>2206</v>
      </c>
      <c r="S376" s="13">
        <f t="shared" si="22"/>
        <v>42523.025231481486</v>
      </c>
      <c r="T376" s="13">
        <f t="shared" si="23"/>
        <v>42583.025231481486</v>
      </c>
    </row>
    <row r="377" spans="1:20" ht="208" x14ac:dyDescent="0.2">
      <c r="A377" s="9">
        <v>3096</v>
      </c>
      <c r="B377" s="10" t="s">
        <v>2558</v>
      </c>
      <c r="C377" s="10" t="s">
        <v>2559</v>
      </c>
      <c r="D377" s="9">
        <v>20000</v>
      </c>
      <c r="E377" s="11">
        <v>795</v>
      </c>
      <c r="F377" s="9" t="s">
        <v>251</v>
      </c>
      <c r="G377" s="9" t="s">
        <v>45</v>
      </c>
      <c r="H377" s="9" t="s">
        <v>46</v>
      </c>
      <c r="I377" s="9">
        <v>1432151326</v>
      </c>
      <c r="J377" s="9">
        <v>1429559326</v>
      </c>
      <c r="K377" s="9" t="b">
        <v>0</v>
      </c>
      <c r="L377" s="9">
        <v>14</v>
      </c>
      <c r="M377" s="9" t="b">
        <v>0</v>
      </c>
      <c r="N377" s="9" t="s">
        <v>2205</v>
      </c>
      <c r="O377" s="9">
        <f t="shared" si="20"/>
        <v>4</v>
      </c>
      <c r="P377" s="12">
        <f t="shared" si="21"/>
        <v>56.79</v>
      </c>
      <c r="Q377" s="9" t="s">
        <v>41</v>
      </c>
      <c r="R377" s="9" t="s">
        <v>2206</v>
      </c>
      <c r="S377" s="13">
        <f t="shared" si="22"/>
        <v>42114.825532407413</v>
      </c>
      <c r="T377" s="13">
        <f t="shared" si="23"/>
        <v>42144.825532407413</v>
      </c>
    </row>
    <row r="378" spans="1:20" ht="208" x14ac:dyDescent="0.2">
      <c r="A378" s="9">
        <v>3097</v>
      </c>
      <c r="B378" s="10" t="s">
        <v>2560</v>
      </c>
      <c r="C378" s="10" t="s">
        <v>2561</v>
      </c>
      <c r="D378" s="9">
        <v>10000</v>
      </c>
      <c r="E378" s="11">
        <v>1715</v>
      </c>
      <c r="F378" s="9" t="s">
        <v>251</v>
      </c>
      <c r="G378" s="9" t="s">
        <v>38</v>
      </c>
      <c r="H378" s="9" t="s">
        <v>39</v>
      </c>
      <c r="I378" s="9">
        <v>1475848800</v>
      </c>
      <c r="J378" s="9">
        <v>1474027501</v>
      </c>
      <c r="K378" s="9" t="b">
        <v>0</v>
      </c>
      <c r="L378" s="9">
        <v>42</v>
      </c>
      <c r="M378" s="9" t="b">
        <v>0</v>
      </c>
      <c r="N378" s="9" t="s">
        <v>2205</v>
      </c>
      <c r="O378" s="9">
        <f t="shared" si="20"/>
        <v>17</v>
      </c>
      <c r="P378" s="12">
        <f t="shared" si="21"/>
        <v>40.83</v>
      </c>
      <c r="Q378" s="9" t="s">
        <v>41</v>
      </c>
      <c r="R378" s="9" t="s">
        <v>2206</v>
      </c>
      <c r="S378" s="13">
        <f t="shared" si="22"/>
        <v>42629.503483796296</v>
      </c>
      <c r="T378" s="13">
        <f t="shared" si="23"/>
        <v>42650.583333333328</v>
      </c>
    </row>
    <row r="379" spans="1:20" ht="208" x14ac:dyDescent="0.2">
      <c r="A379" s="9">
        <v>3098</v>
      </c>
      <c r="B379" s="10" t="s">
        <v>2562</v>
      </c>
      <c r="C379" s="10" t="s">
        <v>2563</v>
      </c>
      <c r="D379" s="9">
        <v>48725</v>
      </c>
      <c r="E379" s="11">
        <v>1758</v>
      </c>
      <c r="F379" s="9" t="s">
        <v>251</v>
      </c>
      <c r="G379" s="9" t="s">
        <v>45</v>
      </c>
      <c r="H379" s="9" t="s">
        <v>46</v>
      </c>
      <c r="I379" s="9">
        <v>1454890620</v>
      </c>
      <c r="J379" s="9">
        <v>1450724449</v>
      </c>
      <c r="K379" s="9" t="b">
        <v>0</v>
      </c>
      <c r="L379" s="9">
        <v>27</v>
      </c>
      <c r="M379" s="9" t="b">
        <v>0</v>
      </c>
      <c r="N379" s="9" t="s">
        <v>2205</v>
      </c>
      <c r="O379" s="9">
        <f t="shared" si="20"/>
        <v>4</v>
      </c>
      <c r="P379" s="12">
        <f t="shared" si="21"/>
        <v>65.11</v>
      </c>
      <c r="Q379" s="9" t="s">
        <v>41</v>
      </c>
      <c r="R379" s="9" t="s">
        <v>2206</v>
      </c>
      <c r="S379" s="13">
        <f t="shared" si="22"/>
        <v>42359.792233796295</v>
      </c>
      <c r="T379" s="13">
        <f t="shared" si="23"/>
        <v>42408.01180555555</v>
      </c>
    </row>
    <row r="380" spans="1:20" ht="224" x14ac:dyDescent="0.2">
      <c r="A380" s="9">
        <v>3099</v>
      </c>
      <c r="B380" s="10" t="s">
        <v>2564</v>
      </c>
      <c r="C380" s="10" t="s">
        <v>2565</v>
      </c>
      <c r="D380" s="9">
        <v>2000</v>
      </c>
      <c r="E380" s="11">
        <v>278</v>
      </c>
      <c r="F380" s="9" t="s">
        <v>251</v>
      </c>
      <c r="G380" s="9" t="s">
        <v>45</v>
      </c>
      <c r="H380" s="9" t="s">
        <v>46</v>
      </c>
      <c r="I380" s="9">
        <v>1455251591</v>
      </c>
      <c r="J380" s="9">
        <v>1452659591</v>
      </c>
      <c r="K380" s="9" t="b">
        <v>0</v>
      </c>
      <c r="L380" s="9">
        <v>5</v>
      </c>
      <c r="M380" s="9" t="b">
        <v>0</v>
      </c>
      <c r="N380" s="9" t="s">
        <v>2205</v>
      </c>
      <c r="O380" s="9">
        <f t="shared" si="20"/>
        <v>14</v>
      </c>
      <c r="P380" s="12">
        <f t="shared" si="21"/>
        <v>55.6</v>
      </c>
      <c r="Q380" s="9" t="s">
        <v>41</v>
      </c>
      <c r="R380" s="9" t="s">
        <v>2206</v>
      </c>
      <c r="S380" s="13">
        <f t="shared" si="22"/>
        <v>42382.189710648148</v>
      </c>
      <c r="T380" s="13">
        <f t="shared" si="23"/>
        <v>42412.189710648148</v>
      </c>
    </row>
    <row r="381" spans="1:20" ht="208" x14ac:dyDescent="0.2">
      <c r="A381" s="9">
        <v>3100</v>
      </c>
      <c r="B381" s="10" t="s">
        <v>2566</v>
      </c>
      <c r="C381" s="10" t="s">
        <v>2567</v>
      </c>
      <c r="D381" s="9">
        <v>12000</v>
      </c>
      <c r="E381" s="11">
        <v>1827</v>
      </c>
      <c r="F381" s="9" t="s">
        <v>251</v>
      </c>
      <c r="G381" s="9" t="s">
        <v>45</v>
      </c>
      <c r="H381" s="9" t="s">
        <v>46</v>
      </c>
      <c r="I381" s="9">
        <v>1413816975</v>
      </c>
      <c r="J381" s="9">
        <v>1411224975</v>
      </c>
      <c r="K381" s="9" t="b">
        <v>0</v>
      </c>
      <c r="L381" s="9">
        <v>13</v>
      </c>
      <c r="M381" s="9" t="b">
        <v>0</v>
      </c>
      <c r="N381" s="9" t="s">
        <v>2205</v>
      </c>
      <c r="O381" s="9">
        <f t="shared" si="20"/>
        <v>15</v>
      </c>
      <c r="P381" s="12">
        <f t="shared" si="21"/>
        <v>140.54</v>
      </c>
      <c r="Q381" s="9" t="s">
        <v>41</v>
      </c>
      <c r="R381" s="9" t="s">
        <v>2206</v>
      </c>
      <c r="S381" s="13">
        <f t="shared" si="22"/>
        <v>41902.622395833336</v>
      </c>
      <c r="T381" s="13">
        <f t="shared" si="23"/>
        <v>41932.622395833336</v>
      </c>
    </row>
    <row r="382" spans="1:20" ht="224" x14ac:dyDescent="0.2">
      <c r="A382" s="9">
        <v>3101</v>
      </c>
      <c r="B382" s="10" t="s">
        <v>2568</v>
      </c>
      <c r="C382" s="10" t="s">
        <v>2569</v>
      </c>
      <c r="D382" s="9">
        <v>2500</v>
      </c>
      <c r="E382" s="11">
        <v>300</v>
      </c>
      <c r="F382" s="9" t="s">
        <v>251</v>
      </c>
      <c r="G382" s="9" t="s">
        <v>483</v>
      </c>
      <c r="H382" s="9" t="s">
        <v>259</v>
      </c>
      <c r="I382" s="9">
        <v>1437033360</v>
      </c>
      <c r="J382" s="9">
        <v>1434445937</v>
      </c>
      <c r="K382" s="9" t="b">
        <v>0</v>
      </c>
      <c r="L382" s="9">
        <v>12</v>
      </c>
      <c r="M382" s="9" t="b">
        <v>0</v>
      </c>
      <c r="N382" s="9" t="s">
        <v>2205</v>
      </c>
      <c r="O382" s="9">
        <f t="shared" si="20"/>
        <v>12</v>
      </c>
      <c r="P382" s="12">
        <f t="shared" si="21"/>
        <v>25</v>
      </c>
      <c r="Q382" s="9" t="s">
        <v>41</v>
      </c>
      <c r="R382" s="9" t="s">
        <v>2206</v>
      </c>
      <c r="S382" s="13">
        <f t="shared" si="22"/>
        <v>42171.383530092593</v>
      </c>
      <c r="T382" s="13">
        <f t="shared" si="23"/>
        <v>42201.330555555556</v>
      </c>
    </row>
    <row r="383" spans="1:20" ht="208" x14ac:dyDescent="0.2">
      <c r="A383" s="9">
        <v>3102</v>
      </c>
      <c r="B383" s="10" t="s">
        <v>2570</v>
      </c>
      <c r="C383" s="10" t="s">
        <v>2571</v>
      </c>
      <c r="D383" s="9">
        <v>16000</v>
      </c>
      <c r="E383" s="11">
        <v>6258</v>
      </c>
      <c r="F383" s="9" t="s">
        <v>251</v>
      </c>
      <c r="G383" s="9" t="s">
        <v>38</v>
      </c>
      <c r="H383" s="9" t="s">
        <v>39</v>
      </c>
      <c r="I383" s="9">
        <v>1471939818</v>
      </c>
      <c r="J383" s="9">
        <v>1467619818</v>
      </c>
      <c r="K383" s="9" t="b">
        <v>0</v>
      </c>
      <c r="L383" s="9">
        <v>90</v>
      </c>
      <c r="M383" s="9" t="b">
        <v>0</v>
      </c>
      <c r="N383" s="9" t="s">
        <v>2205</v>
      </c>
      <c r="O383" s="9">
        <f t="shared" si="20"/>
        <v>39</v>
      </c>
      <c r="P383" s="12">
        <f t="shared" si="21"/>
        <v>69.53</v>
      </c>
      <c r="Q383" s="9" t="s">
        <v>41</v>
      </c>
      <c r="R383" s="9" t="s">
        <v>2206</v>
      </c>
      <c r="S383" s="13">
        <f t="shared" si="22"/>
        <v>42555.340486111112</v>
      </c>
      <c r="T383" s="13">
        <f t="shared" si="23"/>
        <v>42605.340486111112</v>
      </c>
    </row>
    <row r="384" spans="1:20" ht="128" x14ac:dyDescent="0.2">
      <c r="A384" s="9">
        <v>3103</v>
      </c>
      <c r="B384" s="10" t="s">
        <v>2572</v>
      </c>
      <c r="C384" s="10" t="s">
        <v>2573</v>
      </c>
      <c r="D384" s="9">
        <v>4100</v>
      </c>
      <c r="E384" s="11">
        <v>11</v>
      </c>
      <c r="F384" s="9" t="s">
        <v>251</v>
      </c>
      <c r="G384" s="9" t="s">
        <v>45</v>
      </c>
      <c r="H384" s="9" t="s">
        <v>46</v>
      </c>
      <c r="I384" s="9">
        <v>1434080706</v>
      </c>
      <c r="J384" s="9">
        <v>1428896706</v>
      </c>
      <c r="K384" s="9" t="b">
        <v>0</v>
      </c>
      <c r="L384" s="9">
        <v>2</v>
      </c>
      <c r="M384" s="9" t="b">
        <v>0</v>
      </c>
      <c r="N384" s="9" t="s">
        <v>2205</v>
      </c>
      <c r="O384" s="9">
        <f t="shared" si="20"/>
        <v>0</v>
      </c>
      <c r="P384" s="12">
        <f t="shared" si="21"/>
        <v>5.5</v>
      </c>
      <c r="Q384" s="9" t="s">
        <v>41</v>
      </c>
      <c r="R384" s="9" t="s">
        <v>2206</v>
      </c>
      <c r="S384" s="13">
        <f t="shared" si="22"/>
        <v>42107.156319444446</v>
      </c>
      <c r="T384" s="13">
        <f t="shared" si="23"/>
        <v>42167.156319444446</v>
      </c>
    </row>
    <row r="385" spans="1:20" ht="208" x14ac:dyDescent="0.2">
      <c r="A385" s="9">
        <v>3104</v>
      </c>
      <c r="B385" s="10" t="s">
        <v>2574</v>
      </c>
      <c r="C385" s="10" t="s">
        <v>2575</v>
      </c>
      <c r="D385" s="9">
        <v>4000</v>
      </c>
      <c r="E385" s="11">
        <v>1185</v>
      </c>
      <c r="F385" s="9" t="s">
        <v>251</v>
      </c>
      <c r="G385" s="9" t="s">
        <v>153</v>
      </c>
      <c r="H385" s="9" t="s">
        <v>154</v>
      </c>
      <c r="I385" s="9">
        <v>1422928800</v>
      </c>
      <c r="J385" s="9">
        <v>1420235311</v>
      </c>
      <c r="K385" s="9" t="b">
        <v>0</v>
      </c>
      <c r="L385" s="9">
        <v>5</v>
      </c>
      <c r="M385" s="9" t="b">
        <v>0</v>
      </c>
      <c r="N385" s="9" t="s">
        <v>2205</v>
      </c>
      <c r="O385" s="9">
        <f t="shared" si="20"/>
        <v>30</v>
      </c>
      <c r="P385" s="12">
        <f t="shared" si="21"/>
        <v>237</v>
      </c>
      <c r="Q385" s="9" t="s">
        <v>41</v>
      </c>
      <c r="R385" s="9" t="s">
        <v>2206</v>
      </c>
      <c r="S385" s="13">
        <f t="shared" si="22"/>
        <v>42006.908692129626</v>
      </c>
      <c r="T385" s="13">
        <f t="shared" si="23"/>
        <v>42038.083333333328</v>
      </c>
    </row>
    <row r="386" spans="1:20" ht="176" x14ac:dyDescent="0.2">
      <c r="A386" s="9">
        <v>3105</v>
      </c>
      <c r="B386" s="10" t="s">
        <v>2576</v>
      </c>
      <c r="C386" s="10" t="s">
        <v>2577</v>
      </c>
      <c r="D386" s="9">
        <v>5845</v>
      </c>
      <c r="E386" s="11">
        <v>2476</v>
      </c>
      <c r="F386" s="9" t="s">
        <v>251</v>
      </c>
      <c r="G386" s="9" t="s">
        <v>45</v>
      </c>
      <c r="H386" s="9" t="s">
        <v>46</v>
      </c>
      <c r="I386" s="9">
        <v>1413694800</v>
      </c>
      <c r="J386" s="9">
        <v>1408986916</v>
      </c>
      <c r="K386" s="9" t="b">
        <v>0</v>
      </c>
      <c r="L386" s="9">
        <v>31</v>
      </c>
      <c r="M386" s="9" t="b">
        <v>0</v>
      </c>
      <c r="N386" s="9" t="s">
        <v>2205</v>
      </c>
      <c r="O386" s="9">
        <f t="shared" ref="O386:O449" si="24">ROUND(E386/D386*100,0)</f>
        <v>42</v>
      </c>
      <c r="P386" s="12">
        <f t="shared" ref="P386:P449" si="25">IFERROR(ROUND(E386/L386,2),0)</f>
        <v>79.87</v>
      </c>
      <c r="Q386" s="9" t="s">
        <v>41</v>
      </c>
      <c r="R386" s="9" t="s">
        <v>2206</v>
      </c>
      <c r="S386" s="13">
        <f t="shared" ref="S386:S449" si="26">(((J386/60)/60)/24)+DATE(1970,1,1)</f>
        <v>41876.718935185185</v>
      </c>
      <c r="T386" s="13">
        <f t="shared" ref="T386:T449" si="27">(((I386/60)/60)/24)+DATE(1970,1,1)</f>
        <v>41931.208333333336</v>
      </c>
    </row>
    <row r="387" spans="1:20" ht="224" x14ac:dyDescent="0.2">
      <c r="A387" s="9">
        <v>3106</v>
      </c>
      <c r="B387" s="10" t="s">
        <v>2578</v>
      </c>
      <c r="C387" s="10" t="s">
        <v>2579</v>
      </c>
      <c r="D387" s="9">
        <v>1000</v>
      </c>
      <c r="E387" s="11">
        <v>41</v>
      </c>
      <c r="F387" s="9" t="s">
        <v>251</v>
      </c>
      <c r="G387" s="9" t="s">
        <v>38</v>
      </c>
      <c r="H387" s="9" t="s">
        <v>39</v>
      </c>
      <c r="I387" s="9">
        <v>1442440800</v>
      </c>
      <c r="J387" s="9">
        <v>1440497876</v>
      </c>
      <c r="K387" s="9" t="b">
        <v>0</v>
      </c>
      <c r="L387" s="9">
        <v>4</v>
      </c>
      <c r="M387" s="9" t="b">
        <v>0</v>
      </c>
      <c r="N387" s="9" t="s">
        <v>2205</v>
      </c>
      <c r="O387" s="9">
        <f t="shared" si="24"/>
        <v>4</v>
      </c>
      <c r="P387" s="12">
        <f t="shared" si="25"/>
        <v>10.25</v>
      </c>
      <c r="Q387" s="9" t="s">
        <v>41</v>
      </c>
      <c r="R387" s="9" t="s">
        <v>2206</v>
      </c>
      <c r="S387" s="13">
        <f t="shared" si="26"/>
        <v>42241.429120370376</v>
      </c>
      <c r="T387" s="13">
        <f t="shared" si="27"/>
        <v>42263.916666666672</v>
      </c>
    </row>
    <row r="388" spans="1:20" ht="208" x14ac:dyDescent="0.2">
      <c r="A388" s="9">
        <v>3107</v>
      </c>
      <c r="B388" s="10" t="s">
        <v>2580</v>
      </c>
      <c r="C388" s="10" t="s">
        <v>2581</v>
      </c>
      <c r="D388" s="9">
        <v>40000</v>
      </c>
      <c r="E388" s="11">
        <v>7905</v>
      </c>
      <c r="F388" s="9" t="s">
        <v>251</v>
      </c>
      <c r="G388" s="9" t="s">
        <v>45</v>
      </c>
      <c r="H388" s="9" t="s">
        <v>46</v>
      </c>
      <c r="I388" s="9">
        <v>1431372751</v>
      </c>
      <c r="J388" s="9">
        <v>1430767951</v>
      </c>
      <c r="K388" s="9" t="b">
        <v>0</v>
      </c>
      <c r="L388" s="9">
        <v>29</v>
      </c>
      <c r="M388" s="9" t="b">
        <v>0</v>
      </c>
      <c r="N388" s="9" t="s">
        <v>2205</v>
      </c>
      <c r="O388" s="9">
        <f t="shared" si="24"/>
        <v>20</v>
      </c>
      <c r="P388" s="12">
        <f t="shared" si="25"/>
        <v>272.58999999999997</v>
      </c>
      <c r="Q388" s="9" t="s">
        <v>41</v>
      </c>
      <c r="R388" s="9" t="s">
        <v>2206</v>
      </c>
      <c r="S388" s="13">
        <f t="shared" si="26"/>
        <v>42128.814247685179</v>
      </c>
      <c r="T388" s="13">
        <f t="shared" si="27"/>
        <v>42135.814247685179</v>
      </c>
    </row>
    <row r="389" spans="1:20" ht="80" x14ac:dyDescent="0.2">
      <c r="A389" s="9">
        <v>3108</v>
      </c>
      <c r="B389" s="10" t="s">
        <v>2582</v>
      </c>
      <c r="C389" s="10" t="s">
        <v>2583</v>
      </c>
      <c r="D389" s="9">
        <v>50000</v>
      </c>
      <c r="E389" s="11">
        <v>26</v>
      </c>
      <c r="F389" s="9" t="s">
        <v>251</v>
      </c>
      <c r="G389" s="9" t="s">
        <v>45</v>
      </c>
      <c r="H389" s="9" t="s">
        <v>46</v>
      </c>
      <c r="I389" s="9">
        <v>1430234394</v>
      </c>
      <c r="J389" s="9">
        <v>1425053994</v>
      </c>
      <c r="K389" s="9" t="b">
        <v>0</v>
      </c>
      <c r="L389" s="9">
        <v>2</v>
      </c>
      <c r="M389" s="9" t="b">
        <v>0</v>
      </c>
      <c r="N389" s="9" t="s">
        <v>2205</v>
      </c>
      <c r="O389" s="9">
        <f t="shared" si="24"/>
        <v>0</v>
      </c>
      <c r="P389" s="12">
        <f t="shared" si="25"/>
        <v>13</v>
      </c>
      <c r="Q389" s="9" t="s">
        <v>41</v>
      </c>
      <c r="R389" s="9" t="s">
        <v>2206</v>
      </c>
      <c r="S389" s="13">
        <f t="shared" si="26"/>
        <v>42062.680486111116</v>
      </c>
      <c r="T389" s="13">
        <f t="shared" si="27"/>
        <v>42122.638819444444</v>
      </c>
    </row>
    <row r="390" spans="1:20" ht="192" x14ac:dyDescent="0.2">
      <c r="A390" s="9">
        <v>3109</v>
      </c>
      <c r="B390" s="10" t="s">
        <v>2584</v>
      </c>
      <c r="C390" s="10" t="s">
        <v>2585</v>
      </c>
      <c r="D390" s="9">
        <v>26500</v>
      </c>
      <c r="E390" s="11">
        <v>6633</v>
      </c>
      <c r="F390" s="9" t="s">
        <v>251</v>
      </c>
      <c r="G390" s="9" t="s">
        <v>45</v>
      </c>
      <c r="H390" s="9" t="s">
        <v>46</v>
      </c>
      <c r="I390" s="9">
        <v>1409194810</v>
      </c>
      <c r="J390" s="9">
        <v>1406170810</v>
      </c>
      <c r="K390" s="9" t="b">
        <v>0</v>
      </c>
      <c r="L390" s="9">
        <v>114</v>
      </c>
      <c r="M390" s="9" t="b">
        <v>0</v>
      </c>
      <c r="N390" s="9" t="s">
        <v>2205</v>
      </c>
      <c r="O390" s="9">
        <f t="shared" si="24"/>
        <v>25</v>
      </c>
      <c r="P390" s="12">
        <f t="shared" si="25"/>
        <v>58.18</v>
      </c>
      <c r="Q390" s="9" t="s">
        <v>41</v>
      </c>
      <c r="R390" s="9" t="s">
        <v>2206</v>
      </c>
      <c r="S390" s="13">
        <f t="shared" si="26"/>
        <v>41844.125115740739</v>
      </c>
      <c r="T390" s="13">
        <f t="shared" si="27"/>
        <v>41879.125115740739</v>
      </c>
    </row>
    <row r="391" spans="1:20" ht="160" x14ac:dyDescent="0.2">
      <c r="A391" s="9">
        <v>3110</v>
      </c>
      <c r="B391" s="10" t="s">
        <v>2586</v>
      </c>
      <c r="C391" s="10" t="s">
        <v>2587</v>
      </c>
      <c r="D391" s="9">
        <v>25000</v>
      </c>
      <c r="E391" s="11">
        <v>10</v>
      </c>
      <c r="F391" s="9" t="s">
        <v>251</v>
      </c>
      <c r="G391" s="9" t="s">
        <v>45</v>
      </c>
      <c r="H391" s="9" t="s">
        <v>46</v>
      </c>
      <c r="I391" s="9">
        <v>1487465119</v>
      </c>
      <c r="J391" s="9">
        <v>1484009119</v>
      </c>
      <c r="K391" s="9" t="b">
        <v>0</v>
      </c>
      <c r="L391" s="9">
        <v>1</v>
      </c>
      <c r="M391" s="9" t="b">
        <v>0</v>
      </c>
      <c r="N391" s="9" t="s">
        <v>2205</v>
      </c>
      <c r="O391" s="9">
        <f t="shared" si="24"/>
        <v>0</v>
      </c>
      <c r="P391" s="12">
        <f t="shared" si="25"/>
        <v>10</v>
      </c>
      <c r="Q391" s="9" t="s">
        <v>41</v>
      </c>
      <c r="R391" s="9" t="s">
        <v>2206</v>
      </c>
      <c r="S391" s="13">
        <f t="shared" si="26"/>
        <v>42745.031469907408</v>
      </c>
      <c r="T391" s="13">
        <f t="shared" si="27"/>
        <v>42785.031469907408</v>
      </c>
    </row>
    <row r="392" spans="1:20" ht="176" x14ac:dyDescent="0.2">
      <c r="A392" s="9">
        <v>3111</v>
      </c>
      <c r="B392" s="10" t="s">
        <v>2588</v>
      </c>
      <c r="C392" s="10" t="s">
        <v>2589</v>
      </c>
      <c r="D392" s="9">
        <v>20000</v>
      </c>
      <c r="E392" s="11">
        <v>5328</v>
      </c>
      <c r="F392" s="9" t="s">
        <v>251</v>
      </c>
      <c r="G392" s="9" t="s">
        <v>45</v>
      </c>
      <c r="H392" s="9" t="s">
        <v>46</v>
      </c>
      <c r="I392" s="9">
        <v>1412432220</v>
      </c>
      <c r="J392" s="9">
        <v>1409753820</v>
      </c>
      <c r="K392" s="9" t="b">
        <v>0</v>
      </c>
      <c r="L392" s="9">
        <v>76</v>
      </c>
      <c r="M392" s="9" t="b">
        <v>0</v>
      </c>
      <c r="N392" s="9" t="s">
        <v>2205</v>
      </c>
      <c r="O392" s="9">
        <f t="shared" si="24"/>
        <v>27</v>
      </c>
      <c r="P392" s="12">
        <f t="shared" si="25"/>
        <v>70.11</v>
      </c>
      <c r="Q392" s="9" t="s">
        <v>41</v>
      </c>
      <c r="R392" s="9" t="s">
        <v>2206</v>
      </c>
      <c r="S392" s="13">
        <f t="shared" si="26"/>
        <v>41885.595138888886</v>
      </c>
      <c r="T392" s="13">
        <f t="shared" si="27"/>
        <v>41916.595138888886</v>
      </c>
    </row>
    <row r="393" spans="1:20" ht="192" x14ac:dyDescent="0.2">
      <c r="A393" s="9">
        <v>3112</v>
      </c>
      <c r="B393" s="10" t="s">
        <v>2590</v>
      </c>
      <c r="C393" s="10" t="s">
        <v>2591</v>
      </c>
      <c r="D393" s="9">
        <v>11000</v>
      </c>
      <c r="E393" s="11">
        <v>521</v>
      </c>
      <c r="F393" s="9" t="s">
        <v>251</v>
      </c>
      <c r="G393" s="9" t="s">
        <v>45</v>
      </c>
      <c r="H393" s="9" t="s">
        <v>46</v>
      </c>
      <c r="I393" s="9">
        <v>1477968934</v>
      </c>
      <c r="J393" s="9">
        <v>1472784934</v>
      </c>
      <c r="K393" s="9" t="b">
        <v>0</v>
      </c>
      <c r="L393" s="9">
        <v>9</v>
      </c>
      <c r="M393" s="9" t="b">
        <v>0</v>
      </c>
      <c r="N393" s="9" t="s">
        <v>2205</v>
      </c>
      <c r="O393" s="9">
        <f t="shared" si="24"/>
        <v>5</v>
      </c>
      <c r="P393" s="12">
        <f t="shared" si="25"/>
        <v>57.89</v>
      </c>
      <c r="Q393" s="9" t="s">
        <v>41</v>
      </c>
      <c r="R393" s="9" t="s">
        <v>2206</v>
      </c>
      <c r="S393" s="13">
        <f t="shared" si="26"/>
        <v>42615.121921296297</v>
      </c>
      <c r="T393" s="13">
        <f t="shared" si="27"/>
        <v>42675.121921296297</v>
      </c>
    </row>
    <row r="394" spans="1:20" ht="208" x14ac:dyDescent="0.2">
      <c r="A394" s="9">
        <v>3113</v>
      </c>
      <c r="B394" s="10" t="s">
        <v>2592</v>
      </c>
      <c r="C394" s="10" t="s">
        <v>2593</v>
      </c>
      <c r="D394" s="9">
        <v>109225</v>
      </c>
      <c r="E394" s="11">
        <v>4635</v>
      </c>
      <c r="F394" s="9" t="s">
        <v>251</v>
      </c>
      <c r="G394" s="9" t="s">
        <v>45</v>
      </c>
      <c r="H394" s="9" t="s">
        <v>46</v>
      </c>
      <c r="I394" s="9">
        <v>1429291982</v>
      </c>
      <c r="J394" s="9">
        <v>1426699982</v>
      </c>
      <c r="K394" s="9" t="b">
        <v>0</v>
      </c>
      <c r="L394" s="9">
        <v>37</v>
      </c>
      <c r="M394" s="9" t="b">
        <v>0</v>
      </c>
      <c r="N394" s="9" t="s">
        <v>2205</v>
      </c>
      <c r="O394" s="9">
        <f t="shared" si="24"/>
        <v>4</v>
      </c>
      <c r="P394" s="12">
        <f t="shared" si="25"/>
        <v>125.27</v>
      </c>
      <c r="Q394" s="9" t="s">
        <v>41</v>
      </c>
      <c r="R394" s="9" t="s">
        <v>2206</v>
      </c>
      <c r="S394" s="13">
        <f t="shared" si="26"/>
        <v>42081.731273148151</v>
      </c>
      <c r="T394" s="13">
        <f t="shared" si="27"/>
        <v>42111.731273148151</v>
      </c>
    </row>
    <row r="395" spans="1:20" ht="176" x14ac:dyDescent="0.2">
      <c r="A395" s="9">
        <v>3114</v>
      </c>
      <c r="B395" s="10" t="s">
        <v>2594</v>
      </c>
      <c r="C395" s="10" t="s">
        <v>2595</v>
      </c>
      <c r="D395" s="9">
        <v>75000</v>
      </c>
      <c r="E395" s="11">
        <v>0</v>
      </c>
      <c r="F395" s="9" t="s">
        <v>251</v>
      </c>
      <c r="G395" s="9" t="s">
        <v>45</v>
      </c>
      <c r="H395" s="9" t="s">
        <v>46</v>
      </c>
      <c r="I395" s="9">
        <v>1411312250</v>
      </c>
      <c r="J395" s="9">
        <v>1406128250</v>
      </c>
      <c r="K395" s="9" t="b">
        <v>0</v>
      </c>
      <c r="L395" s="9">
        <v>0</v>
      </c>
      <c r="M395" s="9" t="b">
        <v>0</v>
      </c>
      <c r="N395" s="9" t="s">
        <v>2205</v>
      </c>
      <c r="O395" s="9">
        <f t="shared" si="24"/>
        <v>0</v>
      </c>
      <c r="P395" s="12">
        <f t="shared" si="25"/>
        <v>0</v>
      </c>
      <c r="Q395" s="9" t="s">
        <v>41</v>
      </c>
      <c r="R395" s="9" t="s">
        <v>2206</v>
      </c>
      <c r="S395" s="13">
        <f t="shared" si="26"/>
        <v>41843.632523148146</v>
      </c>
      <c r="T395" s="13">
        <f t="shared" si="27"/>
        <v>41903.632523148146</v>
      </c>
    </row>
    <row r="396" spans="1:20" ht="208" x14ac:dyDescent="0.2">
      <c r="A396" s="9">
        <v>3115</v>
      </c>
      <c r="B396" s="10" t="s">
        <v>2596</v>
      </c>
      <c r="C396" s="10" t="s">
        <v>2597</v>
      </c>
      <c r="D396" s="9">
        <v>10000</v>
      </c>
      <c r="E396" s="11">
        <v>300</v>
      </c>
      <c r="F396" s="9" t="s">
        <v>251</v>
      </c>
      <c r="G396" s="9" t="s">
        <v>1688</v>
      </c>
      <c r="H396" s="9" t="s">
        <v>1689</v>
      </c>
      <c r="I396" s="9">
        <v>1465123427</v>
      </c>
      <c r="J396" s="9">
        <v>1462531427</v>
      </c>
      <c r="K396" s="9" t="b">
        <v>0</v>
      </c>
      <c r="L396" s="9">
        <v>1</v>
      </c>
      <c r="M396" s="9" t="b">
        <v>0</v>
      </c>
      <c r="N396" s="9" t="s">
        <v>2205</v>
      </c>
      <c r="O396" s="9">
        <f t="shared" si="24"/>
        <v>3</v>
      </c>
      <c r="P396" s="12">
        <f t="shared" si="25"/>
        <v>300</v>
      </c>
      <c r="Q396" s="9" t="s">
        <v>41</v>
      </c>
      <c r="R396" s="9" t="s">
        <v>2206</v>
      </c>
      <c r="S396" s="13">
        <f t="shared" si="26"/>
        <v>42496.447071759263</v>
      </c>
      <c r="T396" s="13">
        <f t="shared" si="27"/>
        <v>42526.447071759263</v>
      </c>
    </row>
    <row r="397" spans="1:20" ht="176" x14ac:dyDescent="0.2">
      <c r="A397" s="9">
        <v>3116</v>
      </c>
      <c r="B397" s="10" t="s">
        <v>2598</v>
      </c>
      <c r="C397" s="10" t="s">
        <v>2599</v>
      </c>
      <c r="D397" s="9">
        <v>750</v>
      </c>
      <c r="E397" s="11">
        <v>430</v>
      </c>
      <c r="F397" s="9" t="s">
        <v>251</v>
      </c>
      <c r="G397" s="9" t="s">
        <v>45</v>
      </c>
      <c r="H397" s="9" t="s">
        <v>46</v>
      </c>
      <c r="I397" s="9">
        <v>1427890925</v>
      </c>
      <c r="J397" s="9">
        <v>1426681325</v>
      </c>
      <c r="K397" s="9" t="b">
        <v>0</v>
      </c>
      <c r="L397" s="9">
        <v>10</v>
      </c>
      <c r="M397" s="9" t="b">
        <v>0</v>
      </c>
      <c r="N397" s="9" t="s">
        <v>2205</v>
      </c>
      <c r="O397" s="9">
        <f t="shared" si="24"/>
        <v>57</v>
      </c>
      <c r="P397" s="12">
        <f t="shared" si="25"/>
        <v>43</v>
      </c>
      <c r="Q397" s="9" t="s">
        <v>41</v>
      </c>
      <c r="R397" s="9" t="s">
        <v>2206</v>
      </c>
      <c r="S397" s="13">
        <f t="shared" si="26"/>
        <v>42081.515335648146</v>
      </c>
      <c r="T397" s="13">
        <f t="shared" si="27"/>
        <v>42095.515335648146</v>
      </c>
    </row>
    <row r="398" spans="1:20" ht="176" x14ac:dyDescent="0.2">
      <c r="A398" s="9">
        <v>3117</v>
      </c>
      <c r="B398" s="10" t="s">
        <v>2600</v>
      </c>
      <c r="C398" s="10" t="s">
        <v>2601</v>
      </c>
      <c r="D398" s="9">
        <v>1000</v>
      </c>
      <c r="E398" s="11">
        <v>1</v>
      </c>
      <c r="F398" s="9" t="s">
        <v>251</v>
      </c>
      <c r="G398" s="9" t="s">
        <v>38</v>
      </c>
      <c r="H398" s="9" t="s">
        <v>39</v>
      </c>
      <c r="I398" s="9">
        <v>1464354720</v>
      </c>
      <c r="J398" s="9">
        <v>1463648360</v>
      </c>
      <c r="K398" s="9" t="b">
        <v>0</v>
      </c>
      <c r="L398" s="9">
        <v>1</v>
      </c>
      <c r="M398" s="9" t="b">
        <v>0</v>
      </c>
      <c r="N398" s="9" t="s">
        <v>2205</v>
      </c>
      <c r="O398" s="9">
        <f t="shared" si="24"/>
        <v>0</v>
      </c>
      <c r="P398" s="12">
        <f t="shared" si="25"/>
        <v>1</v>
      </c>
      <c r="Q398" s="9" t="s">
        <v>41</v>
      </c>
      <c r="R398" s="9" t="s">
        <v>2206</v>
      </c>
      <c r="S398" s="13">
        <f t="shared" si="26"/>
        <v>42509.374537037031</v>
      </c>
      <c r="T398" s="13">
        <f t="shared" si="27"/>
        <v>42517.55</v>
      </c>
    </row>
    <row r="399" spans="1:20" ht="96" x14ac:dyDescent="0.2">
      <c r="A399" s="9">
        <v>3118</v>
      </c>
      <c r="B399" s="10" t="s">
        <v>2602</v>
      </c>
      <c r="C399" s="10" t="s">
        <v>2603</v>
      </c>
      <c r="D399" s="9">
        <v>500000</v>
      </c>
      <c r="E399" s="11">
        <v>1550</v>
      </c>
      <c r="F399" s="9" t="s">
        <v>251</v>
      </c>
      <c r="G399" s="9" t="s">
        <v>1688</v>
      </c>
      <c r="H399" s="9" t="s">
        <v>1689</v>
      </c>
      <c r="I399" s="9">
        <v>1467473723</v>
      </c>
      <c r="J399" s="9">
        <v>1465832123</v>
      </c>
      <c r="K399" s="9" t="b">
        <v>0</v>
      </c>
      <c r="L399" s="9">
        <v>2</v>
      </c>
      <c r="M399" s="9" t="b">
        <v>0</v>
      </c>
      <c r="N399" s="9" t="s">
        <v>2205</v>
      </c>
      <c r="O399" s="9">
        <f t="shared" si="24"/>
        <v>0</v>
      </c>
      <c r="P399" s="12">
        <f t="shared" si="25"/>
        <v>775</v>
      </c>
      <c r="Q399" s="9" t="s">
        <v>41</v>
      </c>
      <c r="R399" s="9" t="s">
        <v>2206</v>
      </c>
      <c r="S399" s="13">
        <f t="shared" si="26"/>
        <v>42534.649571759262</v>
      </c>
      <c r="T399" s="13">
        <f t="shared" si="27"/>
        <v>42553.649571759262</v>
      </c>
    </row>
    <row r="400" spans="1:20" ht="224" x14ac:dyDescent="0.2">
      <c r="A400" s="9">
        <v>3119</v>
      </c>
      <c r="B400" s="10" t="s">
        <v>2604</v>
      </c>
      <c r="C400" s="10" t="s">
        <v>2605</v>
      </c>
      <c r="D400" s="9">
        <v>10000</v>
      </c>
      <c r="E400" s="11">
        <v>5</v>
      </c>
      <c r="F400" s="9" t="s">
        <v>251</v>
      </c>
      <c r="G400" s="9" t="s">
        <v>45</v>
      </c>
      <c r="H400" s="9" t="s">
        <v>46</v>
      </c>
      <c r="I400" s="9">
        <v>1427414732</v>
      </c>
      <c r="J400" s="9">
        <v>1424826332</v>
      </c>
      <c r="K400" s="9" t="b">
        <v>0</v>
      </c>
      <c r="L400" s="9">
        <v>1</v>
      </c>
      <c r="M400" s="9" t="b">
        <v>0</v>
      </c>
      <c r="N400" s="9" t="s">
        <v>2205</v>
      </c>
      <c r="O400" s="9">
        <f t="shared" si="24"/>
        <v>0</v>
      </c>
      <c r="P400" s="12">
        <f t="shared" si="25"/>
        <v>5</v>
      </c>
      <c r="Q400" s="9" t="s">
        <v>41</v>
      </c>
      <c r="R400" s="9" t="s">
        <v>2206</v>
      </c>
      <c r="S400" s="13">
        <f t="shared" si="26"/>
        <v>42060.04550925926</v>
      </c>
      <c r="T400" s="13">
        <f t="shared" si="27"/>
        <v>42090.003842592589</v>
      </c>
    </row>
    <row r="401" spans="1:20" ht="176" x14ac:dyDescent="0.2">
      <c r="A401" s="9">
        <v>3120</v>
      </c>
      <c r="B401" s="10" t="s">
        <v>2606</v>
      </c>
      <c r="C401" s="10" t="s">
        <v>2607</v>
      </c>
      <c r="D401" s="9">
        <v>1300000</v>
      </c>
      <c r="E401" s="11">
        <v>128</v>
      </c>
      <c r="F401" s="9" t="s">
        <v>251</v>
      </c>
      <c r="G401" s="9" t="s">
        <v>291</v>
      </c>
      <c r="H401" s="9" t="s">
        <v>259</v>
      </c>
      <c r="I401" s="9">
        <v>1462484196</v>
      </c>
      <c r="J401" s="9">
        <v>1457303796</v>
      </c>
      <c r="K401" s="9" t="b">
        <v>0</v>
      </c>
      <c r="L401" s="9">
        <v>10</v>
      </c>
      <c r="M401" s="9" t="b">
        <v>0</v>
      </c>
      <c r="N401" s="9" t="s">
        <v>2205</v>
      </c>
      <c r="O401" s="9">
        <f t="shared" si="24"/>
        <v>0</v>
      </c>
      <c r="P401" s="12">
        <f t="shared" si="25"/>
        <v>12.8</v>
      </c>
      <c r="Q401" s="9" t="s">
        <v>41</v>
      </c>
      <c r="R401" s="9" t="s">
        <v>2206</v>
      </c>
      <c r="S401" s="13">
        <f t="shared" si="26"/>
        <v>42435.942083333335</v>
      </c>
      <c r="T401" s="13">
        <f t="shared" si="27"/>
        <v>42495.900416666671</v>
      </c>
    </row>
    <row r="402" spans="1:20" ht="160" x14ac:dyDescent="0.2">
      <c r="A402" s="9">
        <v>3121</v>
      </c>
      <c r="B402" s="10" t="s">
        <v>2608</v>
      </c>
      <c r="C402" s="10" t="s">
        <v>2609</v>
      </c>
      <c r="D402" s="9">
        <v>1500</v>
      </c>
      <c r="E402" s="11">
        <v>10</v>
      </c>
      <c r="F402" s="9" t="s">
        <v>2309</v>
      </c>
      <c r="G402" s="9" t="s">
        <v>63</v>
      </c>
      <c r="H402" s="9" t="s">
        <v>64</v>
      </c>
      <c r="I402" s="9">
        <v>1411748335</v>
      </c>
      <c r="J402" s="9">
        <v>1406564335</v>
      </c>
      <c r="K402" s="9" t="b">
        <v>0</v>
      </c>
      <c r="L402" s="9">
        <v>1</v>
      </c>
      <c r="M402" s="9" t="b">
        <v>0</v>
      </c>
      <c r="N402" s="9" t="s">
        <v>2205</v>
      </c>
      <c r="O402" s="9">
        <f t="shared" si="24"/>
        <v>1</v>
      </c>
      <c r="P402" s="12">
        <f t="shared" si="25"/>
        <v>10</v>
      </c>
      <c r="Q402" s="9" t="s">
        <v>41</v>
      </c>
      <c r="R402" s="9" t="s">
        <v>2206</v>
      </c>
      <c r="S402" s="13">
        <f t="shared" si="26"/>
        <v>41848.679803240739</v>
      </c>
      <c r="T402" s="13">
        <f t="shared" si="27"/>
        <v>41908.679803240739</v>
      </c>
    </row>
    <row r="403" spans="1:20" ht="48" x14ac:dyDescent="0.2">
      <c r="A403" s="9">
        <v>3122</v>
      </c>
      <c r="B403" s="10" t="s">
        <v>2610</v>
      </c>
      <c r="C403" s="10" t="s">
        <v>2611</v>
      </c>
      <c r="D403" s="9">
        <v>199</v>
      </c>
      <c r="E403" s="11">
        <v>116</v>
      </c>
      <c r="F403" s="9" t="s">
        <v>2309</v>
      </c>
      <c r="G403" s="9" t="s">
        <v>45</v>
      </c>
      <c r="H403" s="9" t="s">
        <v>46</v>
      </c>
      <c r="I403" s="9">
        <v>1478733732</v>
      </c>
      <c r="J403" s="9">
        <v>1478298132</v>
      </c>
      <c r="K403" s="9" t="b">
        <v>0</v>
      </c>
      <c r="L403" s="9">
        <v>2</v>
      </c>
      <c r="M403" s="9" t="b">
        <v>0</v>
      </c>
      <c r="N403" s="9" t="s">
        <v>2205</v>
      </c>
      <c r="O403" s="9">
        <f t="shared" si="24"/>
        <v>58</v>
      </c>
      <c r="P403" s="12">
        <f t="shared" si="25"/>
        <v>58</v>
      </c>
      <c r="Q403" s="9" t="s">
        <v>41</v>
      </c>
      <c r="R403" s="9" t="s">
        <v>2206</v>
      </c>
      <c r="S403" s="13">
        <f t="shared" si="26"/>
        <v>42678.932083333333</v>
      </c>
      <c r="T403" s="13">
        <f t="shared" si="27"/>
        <v>42683.973750000005</v>
      </c>
    </row>
    <row r="404" spans="1:20" ht="208" x14ac:dyDescent="0.2">
      <c r="A404" s="9">
        <v>3123</v>
      </c>
      <c r="B404" s="10" t="s">
        <v>2612</v>
      </c>
      <c r="C404" s="10" t="s">
        <v>2613</v>
      </c>
      <c r="D404" s="9">
        <v>125000</v>
      </c>
      <c r="E404" s="11">
        <v>85192</v>
      </c>
      <c r="F404" s="9" t="s">
        <v>2309</v>
      </c>
      <c r="G404" s="9" t="s">
        <v>45</v>
      </c>
      <c r="H404" s="9" t="s">
        <v>46</v>
      </c>
      <c r="I404" s="9">
        <v>1468108198</v>
      </c>
      <c r="J404" s="9">
        <v>1465516198</v>
      </c>
      <c r="K404" s="9" t="b">
        <v>0</v>
      </c>
      <c r="L404" s="9">
        <v>348</v>
      </c>
      <c r="M404" s="9" t="b">
        <v>0</v>
      </c>
      <c r="N404" s="9" t="s">
        <v>2205</v>
      </c>
      <c r="O404" s="9">
        <f t="shared" si="24"/>
        <v>68</v>
      </c>
      <c r="P404" s="12">
        <f t="shared" si="25"/>
        <v>244.8</v>
      </c>
      <c r="Q404" s="9" t="s">
        <v>41</v>
      </c>
      <c r="R404" s="9" t="s">
        <v>2206</v>
      </c>
      <c r="S404" s="13">
        <f t="shared" si="26"/>
        <v>42530.993032407408</v>
      </c>
      <c r="T404" s="13">
        <f t="shared" si="27"/>
        <v>42560.993032407408</v>
      </c>
    </row>
    <row r="405" spans="1:20" ht="176" x14ac:dyDescent="0.2">
      <c r="A405" s="9">
        <v>3124</v>
      </c>
      <c r="B405" s="10" t="s">
        <v>2614</v>
      </c>
      <c r="C405" s="10" t="s">
        <v>2615</v>
      </c>
      <c r="D405" s="9">
        <v>800000</v>
      </c>
      <c r="E405" s="11">
        <v>26</v>
      </c>
      <c r="F405" s="9" t="s">
        <v>2309</v>
      </c>
      <c r="G405" s="9" t="s">
        <v>45</v>
      </c>
      <c r="H405" s="9" t="s">
        <v>46</v>
      </c>
      <c r="I405" s="9">
        <v>1422902601</v>
      </c>
      <c r="J405" s="9">
        <v>1417718601</v>
      </c>
      <c r="K405" s="9" t="b">
        <v>0</v>
      </c>
      <c r="L405" s="9">
        <v>4</v>
      </c>
      <c r="M405" s="9" t="b">
        <v>0</v>
      </c>
      <c r="N405" s="9" t="s">
        <v>2205</v>
      </c>
      <c r="O405" s="9">
        <f t="shared" si="24"/>
        <v>0</v>
      </c>
      <c r="P405" s="12">
        <f t="shared" si="25"/>
        <v>6.5</v>
      </c>
      <c r="Q405" s="9" t="s">
        <v>41</v>
      </c>
      <c r="R405" s="9" t="s">
        <v>2206</v>
      </c>
      <c r="S405" s="13">
        <f t="shared" si="26"/>
        <v>41977.780104166668</v>
      </c>
      <c r="T405" s="13">
        <f t="shared" si="27"/>
        <v>42037.780104166668</v>
      </c>
    </row>
    <row r="406" spans="1:20" ht="32" x14ac:dyDescent="0.2">
      <c r="A406" s="9">
        <v>3125</v>
      </c>
      <c r="B406" s="10" t="s">
        <v>2616</v>
      </c>
      <c r="C406" s="10" t="s">
        <v>2617</v>
      </c>
      <c r="D406" s="9">
        <v>1500000</v>
      </c>
      <c r="E406" s="11">
        <v>0</v>
      </c>
      <c r="F406" s="9" t="s">
        <v>2309</v>
      </c>
      <c r="G406" s="9" t="s">
        <v>45</v>
      </c>
      <c r="H406" s="9" t="s">
        <v>46</v>
      </c>
      <c r="I406" s="9">
        <v>1452142672</v>
      </c>
      <c r="J406" s="9">
        <v>1449550672</v>
      </c>
      <c r="K406" s="9" t="b">
        <v>0</v>
      </c>
      <c r="L406" s="9">
        <v>0</v>
      </c>
      <c r="M406" s="9" t="b">
        <v>0</v>
      </c>
      <c r="N406" s="9" t="s">
        <v>2205</v>
      </c>
      <c r="O406" s="9">
        <f t="shared" si="24"/>
        <v>0</v>
      </c>
      <c r="P406" s="12">
        <f t="shared" si="25"/>
        <v>0</v>
      </c>
      <c r="Q406" s="9" t="s">
        <v>41</v>
      </c>
      <c r="R406" s="9" t="s">
        <v>2206</v>
      </c>
      <c r="S406" s="13">
        <f t="shared" si="26"/>
        <v>42346.20685185185</v>
      </c>
      <c r="T406" s="13">
        <f t="shared" si="27"/>
        <v>42376.20685185185</v>
      </c>
    </row>
    <row r="407" spans="1:20" ht="208" x14ac:dyDescent="0.2">
      <c r="A407" s="9">
        <v>3126</v>
      </c>
      <c r="B407" s="10" t="s">
        <v>2618</v>
      </c>
      <c r="C407" s="10" t="s">
        <v>2619</v>
      </c>
      <c r="D407" s="9">
        <v>25000</v>
      </c>
      <c r="E407" s="11">
        <v>1040</v>
      </c>
      <c r="F407" s="9" t="s">
        <v>2309</v>
      </c>
      <c r="G407" s="9" t="s">
        <v>45</v>
      </c>
      <c r="H407" s="9" t="s">
        <v>46</v>
      </c>
      <c r="I407" s="9">
        <v>1459121162</v>
      </c>
      <c r="J407" s="9">
        <v>1456532762</v>
      </c>
      <c r="K407" s="9" t="b">
        <v>0</v>
      </c>
      <c r="L407" s="9">
        <v>17</v>
      </c>
      <c r="M407" s="9" t="b">
        <v>0</v>
      </c>
      <c r="N407" s="9" t="s">
        <v>2205</v>
      </c>
      <c r="O407" s="9">
        <f t="shared" si="24"/>
        <v>4</v>
      </c>
      <c r="P407" s="12">
        <f t="shared" si="25"/>
        <v>61.18</v>
      </c>
      <c r="Q407" s="9" t="s">
        <v>41</v>
      </c>
      <c r="R407" s="9" t="s">
        <v>2206</v>
      </c>
      <c r="S407" s="13">
        <f t="shared" si="26"/>
        <v>42427.01807870371</v>
      </c>
      <c r="T407" s="13">
        <f t="shared" si="27"/>
        <v>42456.976412037038</v>
      </c>
    </row>
    <row r="408" spans="1:20" ht="192" x14ac:dyDescent="0.2">
      <c r="A408" s="9">
        <v>3127</v>
      </c>
      <c r="B408" s="10" t="s">
        <v>2620</v>
      </c>
      <c r="C408" s="10" t="s">
        <v>2621</v>
      </c>
      <c r="D408" s="9">
        <v>100000</v>
      </c>
      <c r="E408" s="11">
        <v>0</v>
      </c>
      <c r="F408" s="9" t="s">
        <v>2309</v>
      </c>
      <c r="G408" s="9" t="s">
        <v>45</v>
      </c>
      <c r="H408" s="9" t="s">
        <v>46</v>
      </c>
      <c r="I408" s="9">
        <v>1425242029</v>
      </c>
      <c r="J408" s="9">
        <v>1422650029</v>
      </c>
      <c r="K408" s="9" t="b">
        <v>0</v>
      </c>
      <c r="L408" s="9">
        <v>0</v>
      </c>
      <c r="M408" s="9" t="b">
        <v>0</v>
      </c>
      <c r="N408" s="9" t="s">
        <v>2205</v>
      </c>
      <c r="O408" s="9">
        <f t="shared" si="24"/>
        <v>0</v>
      </c>
      <c r="P408" s="12">
        <f t="shared" si="25"/>
        <v>0</v>
      </c>
      <c r="Q408" s="9" t="s">
        <v>41</v>
      </c>
      <c r="R408" s="9" t="s">
        <v>2206</v>
      </c>
      <c r="S408" s="13">
        <f t="shared" si="26"/>
        <v>42034.856817129628</v>
      </c>
      <c r="T408" s="13">
        <f t="shared" si="27"/>
        <v>42064.856817129628</v>
      </c>
    </row>
    <row r="409" spans="1:20" ht="192" x14ac:dyDescent="0.2">
      <c r="A409" s="9">
        <v>3128</v>
      </c>
      <c r="B409" s="10" t="s">
        <v>456</v>
      </c>
      <c r="C409" s="10" t="s">
        <v>457</v>
      </c>
      <c r="D409" s="9">
        <v>15000</v>
      </c>
      <c r="E409" s="11">
        <v>16291</v>
      </c>
      <c r="F409" s="9" t="s">
        <v>458</v>
      </c>
      <c r="G409" s="9" t="s">
        <v>45</v>
      </c>
      <c r="H409" s="9" t="s">
        <v>46</v>
      </c>
      <c r="I409" s="9">
        <v>1489690141</v>
      </c>
      <c r="J409" s="9">
        <v>1487101741</v>
      </c>
      <c r="K409" s="9" t="b">
        <v>0</v>
      </c>
      <c r="L409" s="9">
        <v>117</v>
      </c>
      <c r="M409" s="9" t="b">
        <v>0</v>
      </c>
      <c r="N409" s="9" t="s">
        <v>40</v>
      </c>
      <c r="O409" s="9">
        <f t="shared" si="24"/>
        <v>109</v>
      </c>
      <c r="P409" s="12">
        <f t="shared" si="25"/>
        <v>139.24</v>
      </c>
      <c r="Q409" s="9" t="s">
        <v>41</v>
      </c>
      <c r="R409" s="9" t="s">
        <v>42</v>
      </c>
      <c r="S409" s="13">
        <f t="shared" si="26"/>
        <v>42780.825706018513</v>
      </c>
      <c r="T409" s="13">
        <f t="shared" si="27"/>
        <v>42810.784039351856</v>
      </c>
    </row>
    <row r="410" spans="1:20" ht="208" x14ac:dyDescent="0.2">
      <c r="A410" s="9">
        <v>3129</v>
      </c>
      <c r="B410" s="10" t="s">
        <v>459</v>
      </c>
      <c r="C410" s="10" t="s">
        <v>460</v>
      </c>
      <c r="D410" s="9">
        <v>1250</v>
      </c>
      <c r="E410" s="11">
        <v>10</v>
      </c>
      <c r="F410" s="9" t="s">
        <v>458</v>
      </c>
      <c r="G410" s="9" t="s">
        <v>45</v>
      </c>
      <c r="H410" s="9" t="s">
        <v>46</v>
      </c>
      <c r="I410" s="9">
        <v>1492542819</v>
      </c>
      <c r="J410" s="9">
        <v>1489090419</v>
      </c>
      <c r="K410" s="9" t="b">
        <v>0</v>
      </c>
      <c r="L410" s="9">
        <v>1</v>
      </c>
      <c r="M410" s="9" t="b">
        <v>0</v>
      </c>
      <c r="N410" s="9" t="s">
        <v>40</v>
      </c>
      <c r="O410" s="9">
        <f t="shared" si="24"/>
        <v>1</v>
      </c>
      <c r="P410" s="12">
        <f t="shared" si="25"/>
        <v>10</v>
      </c>
      <c r="Q410" s="9" t="s">
        <v>41</v>
      </c>
      <c r="R410" s="9" t="s">
        <v>42</v>
      </c>
      <c r="S410" s="13">
        <f t="shared" si="26"/>
        <v>42803.842812499999</v>
      </c>
      <c r="T410" s="13">
        <f t="shared" si="27"/>
        <v>42843.801145833335</v>
      </c>
    </row>
    <row r="411" spans="1:20" ht="160" x14ac:dyDescent="0.2">
      <c r="A411" s="9">
        <v>3130</v>
      </c>
      <c r="B411" s="10" t="s">
        <v>461</v>
      </c>
      <c r="C411" s="10" t="s">
        <v>462</v>
      </c>
      <c r="D411" s="9">
        <v>10000</v>
      </c>
      <c r="E411" s="11">
        <v>375</v>
      </c>
      <c r="F411" s="9" t="s">
        <v>458</v>
      </c>
      <c r="G411" s="9" t="s">
        <v>45</v>
      </c>
      <c r="H411" s="9" t="s">
        <v>46</v>
      </c>
      <c r="I411" s="9">
        <v>1492145940</v>
      </c>
      <c r="J411" s="9">
        <v>1489504916</v>
      </c>
      <c r="K411" s="9" t="b">
        <v>0</v>
      </c>
      <c r="L411" s="9">
        <v>4</v>
      </c>
      <c r="M411" s="9" t="b">
        <v>0</v>
      </c>
      <c r="N411" s="9" t="s">
        <v>40</v>
      </c>
      <c r="O411" s="9">
        <f t="shared" si="24"/>
        <v>4</v>
      </c>
      <c r="P411" s="12">
        <f t="shared" si="25"/>
        <v>93.75</v>
      </c>
      <c r="Q411" s="9" t="s">
        <v>41</v>
      </c>
      <c r="R411" s="9" t="s">
        <v>42</v>
      </c>
      <c r="S411" s="13">
        <f t="shared" si="26"/>
        <v>42808.640231481477</v>
      </c>
      <c r="T411" s="13">
        <f t="shared" si="27"/>
        <v>42839.207638888889</v>
      </c>
    </row>
    <row r="412" spans="1:20" ht="96" x14ac:dyDescent="0.2">
      <c r="A412" s="9">
        <v>3131</v>
      </c>
      <c r="B412" s="10" t="s">
        <v>463</v>
      </c>
      <c r="C412" s="10" t="s">
        <v>464</v>
      </c>
      <c r="D412" s="9">
        <v>4100</v>
      </c>
      <c r="E412" s="11">
        <v>645</v>
      </c>
      <c r="F412" s="9" t="s">
        <v>458</v>
      </c>
      <c r="G412" s="9" t="s">
        <v>45</v>
      </c>
      <c r="H412" s="9" t="s">
        <v>46</v>
      </c>
      <c r="I412" s="9">
        <v>1491656045</v>
      </c>
      <c r="J412" s="9">
        <v>1489067645</v>
      </c>
      <c r="K412" s="9" t="b">
        <v>0</v>
      </c>
      <c r="L412" s="9">
        <v>12</v>
      </c>
      <c r="M412" s="9" t="b">
        <v>0</v>
      </c>
      <c r="N412" s="9" t="s">
        <v>40</v>
      </c>
      <c r="O412" s="9">
        <f t="shared" si="24"/>
        <v>16</v>
      </c>
      <c r="P412" s="12">
        <f t="shared" si="25"/>
        <v>53.75</v>
      </c>
      <c r="Q412" s="9" t="s">
        <v>41</v>
      </c>
      <c r="R412" s="9" t="s">
        <v>42</v>
      </c>
      <c r="S412" s="13">
        <f t="shared" si="26"/>
        <v>42803.579224537039</v>
      </c>
      <c r="T412" s="13">
        <f t="shared" si="27"/>
        <v>42833.537557870368</v>
      </c>
    </row>
    <row r="413" spans="1:20" ht="112" x14ac:dyDescent="0.2">
      <c r="A413" s="9">
        <v>3132</v>
      </c>
      <c r="B413" s="10" t="s">
        <v>465</v>
      </c>
      <c r="C413" s="10" t="s">
        <v>466</v>
      </c>
      <c r="D413" s="9">
        <v>30000</v>
      </c>
      <c r="E413" s="11">
        <v>10</v>
      </c>
      <c r="F413" s="9" t="s">
        <v>458</v>
      </c>
      <c r="G413" s="9" t="s">
        <v>45</v>
      </c>
      <c r="H413" s="9" t="s">
        <v>46</v>
      </c>
      <c r="I413" s="9">
        <v>1492759460</v>
      </c>
      <c r="J413" s="9">
        <v>1487579060</v>
      </c>
      <c r="K413" s="9" t="b">
        <v>0</v>
      </c>
      <c r="L413" s="9">
        <v>1</v>
      </c>
      <c r="M413" s="9" t="b">
        <v>0</v>
      </c>
      <c r="N413" s="9" t="s">
        <v>40</v>
      </c>
      <c r="O413" s="9">
        <f t="shared" si="24"/>
        <v>0</v>
      </c>
      <c r="P413" s="12">
        <f t="shared" si="25"/>
        <v>10</v>
      </c>
      <c r="Q413" s="9" t="s">
        <v>41</v>
      </c>
      <c r="R413" s="9" t="s">
        <v>42</v>
      </c>
      <c r="S413" s="13">
        <f t="shared" si="26"/>
        <v>42786.350231481483</v>
      </c>
      <c r="T413" s="13">
        <f t="shared" si="27"/>
        <v>42846.308564814812</v>
      </c>
    </row>
    <row r="414" spans="1:20" ht="176" x14ac:dyDescent="0.2">
      <c r="A414" s="9">
        <v>3133</v>
      </c>
      <c r="B414" s="10" t="s">
        <v>467</v>
      </c>
      <c r="C414" s="10" t="s">
        <v>468</v>
      </c>
      <c r="D414" s="9">
        <v>500</v>
      </c>
      <c r="E414" s="11">
        <v>540</v>
      </c>
      <c r="F414" s="9" t="s">
        <v>458</v>
      </c>
      <c r="G414" s="9" t="s">
        <v>38</v>
      </c>
      <c r="H414" s="9" t="s">
        <v>39</v>
      </c>
      <c r="I414" s="9">
        <v>1490358834</v>
      </c>
      <c r="J414" s="9">
        <v>1487770434</v>
      </c>
      <c r="K414" s="9" t="b">
        <v>0</v>
      </c>
      <c r="L414" s="9">
        <v>16</v>
      </c>
      <c r="M414" s="9" t="b">
        <v>0</v>
      </c>
      <c r="N414" s="9" t="s">
        <v>40</v>
      </c>
      <c r="O414" s="9">
        <f t="shared" si="24"/>
        <v>108</v>
      </c>
      <c r="P414" s="12">
        <f t="shared" si="25"/>
        <v>33.75</v>
      </c>
      <c r="Q414" s="9" t="s">
        <v>41</v>
      </c>
      <c r="R414" s="9" t="s">
        <v>42</v>
      </c>
      <c r="S414" s="13">
        <f t="shared" si="26"/>
        <v>42788.565208333333</v>
      </c>
      <c r="T414" s="13">
        <f t="shared" si="27"/>
        <v>42818.523541666669</v>
      </c>
    </row>
    <row r="415" spans="1:20" ht="224" x14ac:dyDescent="0.2">
      <c r="A415" s="9">
        <v>3134</v>
      </c>
      <c r="B415" s="10" t="s">
        <v>469</v>
      </c>
      <c r="C415" s="10" t="s">
        <v>470</v>
      </c>
      <c r="D415" s="9">
        <v>1000</v>
      </c>
      <c r="E415" s="11">
        <v>225</v>
      </c>
      <c r="F415" s="9" t="s">
        <v>458</v>
      </c>
      <c r="G415" s="9" t="s">
        <v>38</v>
      </c>
      <c r="H415" s="9" t="s">
        <v>39</v>
      </c>
      <c r="I415" s="9">
        <v>1490631419</v>
      </c>
      <c r="J415" s="9">
        <v>1488820619</v>
      </c>
      <c r="K415" s="9" t="b">
        <v>0</v>
      </c>
      <c r="L415" s="9">
        <v>12</v>
      </c>
      <c r="M415" s="9" t="b">
        <v>0</v>
      </c>
      <c r="N415" s="9" t="s">
        <v>40</v>
      </c>
      <c r="O415" s="9">
        <f t="shared" si="24"/>
        <v>23</v>
      </c>
      <c r="P415" s="12">
        <f t="shared" si="25"/>
        <v>18.75</v>
      </c>
      <c r="Q415" s="9" t="s">
        <v>41</v>
      </c>
      <c r="R415" s="9" t="s">
        <v>42</v>
      </c>
      <c r="S415" s="13">
        <f t="shared" si="26"/>
        <v>42800.720127314817</v>
      </c>
      <c r="T415" s="13">
        <f t="shared" si="27"/>
        <v>42821.678460648152</v>
      </c>
    </row>
    <row r="416" spans="1:20" ht="208" x14ac:dyDescent="0.2">
      <c r="A416" s="9">
        <v>3135</v>
      </c>
      <c r="B416" s="10" t="s">
        <v>471</v>
      </c>
      <c r="C416" s="10" t="s">
        <v>472</v>
      </c>
      <c r="D416" s="9">
        <v>777</v>
      </c>
      <c r="E416" s="11">
        <v>162</v>
      </c>
      <c r="F416" s="9" t="s">
        <v>458</v>
      </c>
      <c r="G416" s="9" t="s">
        <v>45</v>
      </c>
      <c r="H416" s="9" t="s">
        <v>46</v>
      </c>
      <c r="I416" s="9">
        <v>1491277121</v>
      </c>
      <c r="J416" s="9">
        <v>1489376321</v>
      </c>
      <c r="K416" s="9" t="b">
        <v>0</v>
      </c>
      <c r="L416" s="9">
        <v>7</v>
      </c>
      <c r="M416" s="9" t="b">
        <v>0</v>
      </c>
      <c r="N416" s="9" t="s">
        <v>40</v>
      </c>
      <c r="O416" s="9">
        <f t="shared" si="24"/>
        <v>21</v>
      </c>
      <c r="P416" s="12">
        <f t="shared" si="25"/>
        <v>23.14</v>
      </c>
      <c r="Q416" s="9" t="s">
        <v>41</v>
      </c>
      <c r="R416" s="9" t="s">
        <v>42</v>
      </c>
      <c r="S416" s="13">
        <f t="shared" si="26"/>
        <v>42807.151863425926</v>
      </c>
      <c r="T416" s="13">
        <f t="shared" si="27"/>
        <v>42829.151863425926</v>
      </c>
    </row>
    <row r="417" spans="1:20" ht="208" x14ac:dyDescent="0.2">
      <c r="A417" s="9">
        <v>3136</v>
      </c>
      <c r="B417" s="10" t="s">
        <v>473</v>
      </c>
      <c r="C417" s="10" t="s">
        <v>474</v>
      </c>
      <c r="D417" s="9">
        <v>500</v>
      </c>
      <c r="E417" s="11">
        <v>639</v>
      </c>
      <c r="F417" s="9" t="s">
        <v>458</v>
      </c>
      <c r="G417" s="9" t="s">
        <v>38</v>
      </c>
      <c r="H417" s="9" t="s">
        <v>39</v>
      </c>
      <c r="I417" s="9">
        <v>1491001140</v>
      </c>
      <c r="J417" s="9">
        <v>1487847954</v>
      </c>
      <c r="K417" s="9" t="b">
        <v>0</v>
      </c>
      <c r="L417" s="9">
        <v>22</v>
      </c>
      <c r="M417" s="9" t="b">
        <v>0</v>
      </c>
      <c r="N417" s="9" t="s">
        <v>40</v>
      </c>
      <c r="O417" s="9">
        <f t="shared" si="24"/>
        <v>128</v>
      </c>
      <c r="P417" s="12">
        <f t="shared" si="25"/>
        <v>29.05</v>
      </c>
      <c r="Q417" s="9" t="s">
        <v>41</v>
      </c>
      <c r="R417" s="9" t="s">
        <v>42</v>
      </c>
      <c r="S417" s="13">
        <f t="shared" si="26"/>
        <v>42789.462430555555</v>
      </c>
      <c r="T417" s="13">
        <f t="shared" si="27"/>
        <v>42825.957638888889</v>
      </c>
    </row>
    <row r="418" spans="1:20" ht="144" x14ac:dyDescent="0.2">
      <c r="A418" s="9">
        <v>3137</v>
      </c>
      <c r="B418" s="10" t="s">
        <v>475</v>
      </c>
      <c r="C418" s="10" t="s">
        <v>476</v>
      </c>
      <c r="D418" s="9">
        <v>1500</v>
      </c>
      <c r="E418" s="11">
        <v>50</v>
      </c>
      <c r="F418" s="9" t="s">
        <v>458</v>
      </c>
      <c r="G418" s="9" t="s">
        <v>45</v>
      </c>
      <c r="H418" s="9" t="s">
        <v>46</v>
      </c>
      <c r="I418" s="9">
        <v>1493838720</v>
      </c>
      <c r="J418" s="9">
        <v>1489439669</v>
      </c>
      <c r="K418" s="9" t="b">
        <v>0</v>
      </c>
      <c r="L418" s="9">
        <v>1</v>
      </c>
      <c r="M418" s="9" t="b">
        <v>0</v>
      </c>
      <c r="N418" s="9" t="s">
        <v>40</v>
      </c>
      <c r="O418" s="9">
        <f t="shared" si="24"/>
        <v>3</v>
      </c>
      <c r="P418" s="12">
        <f t="shared" si="25"/>
        <v>50</v>
      </c>
      <c r="Q418" s="9" t="s">
        <v>41</v>
      </c>
      <c r="R418" s="9" t="s">
        <v>42</v>
      </c>
      <c r="S418" s="13">
        <f t="shared" si="26"/>
        <v>42807.885057870371</v>
      </c>
      <c r="T418" s="13">
        <f t="shared" si="27"/>
        <v>42858.8</v>
      </c>
    </row>
    <row r="419" spans="1:20" ht="240" x14ac:dyDescent="0.2">
      <c r="A419" s="9">
        <v>3138</v>
      </c>
      <c r="B419" s="10" t="s">
        <v>477</v>
      </c>
      <c r="C419" s="10" t="s">
        <v>478</v>
      </c>
      <c r="D419" s="9">
        <v>200</v>
      </c>
      <c r="E419" s="11">
        <v>0</v>
      </c>
      <c r="F419" s="9" t="s">
        <v>458</v>
      </c>
      <c r="G419" s="9" t="s">
        <v>38</v>
      </c>
      <c r="H419" s="9" t="s">
        <v>39</v>
      </c>
      <c r="I419" s="9">
        <v>1491233407</v>
      </c>
      <c r="J419" s="9">
        <v>1489591807</v>
      </c>
      <c r="K419" s="9" t="b">
        <v>0</v>
      </c>
      <c r="L419" s="9">
        <v>0</v>
      </c>
      <c r="M419" s="9" t="b">
        <v>0</v>
      </c>
      <c r="N419" s="9" t="s">
        <v>40</v>
      </c>
      <c r="O419" s="9">
        <f t="shared" si="24"/>
        <v>0</v>
      </c>
      <c r="P419" s="12">
        <f t="shared" si="25"/>
        <v>0</v>
      </c>
      <c r="Q419" s="9" t="s">
        <v>41</v>
      </c>
      <c r="R419" s="9" t="s">
        <v>42</v>
      </c>
      <c r="S419" s="13">
        <f t="shared" si="26"/>
        <v>42809.645914351851</v>
      </c>
      <c r="T419" s="13">
        <f t="shared" si="27"/>
        <v>42828.645914351851</v>
      </c>
    </row>
    <row r="420" spans="1:20" ht="224" x14ac:dyDescent="0.2">
      <c r="A420" s="9">
        <v>3139</v>
      </c>
      <c r="B420" s="10" t="s">
        <v>479</v>
      </c>
      <c r="C420" s="10" t="s">
        <v>480</v>
      </c>
      <c r="D420" s="9">
        <v>50000</v>
      </c>
      <c r="E420" s="11">
        <v>2700</v>
      </c>
      <c r="F420" s="9" t="s">
        <v>458</v>
      </c>
      <c r="G420" s="9" t="s">
        <v>287</v>
      </c>
      <c r="H420" s="9" t="s">
        <v>288</v>
      </c>
      <c r="I420" s="9">
        <v>1490416380</v>
      </c>
      <c r="J420" s="9">
        <v>1487485760</v>
      </c>
      <c r="K420" s="9" t="b">
        <v>0</v>
      </c>
      <c r="L420" s="9">
        <v>6</v>
      </c>
      <c r="M420" s="9" t="b">
        <v>0</v>
      </c>
      <c r="N420" s="9" t="s">
        <v>40</v>
      </c>
      <c r="O420" s="9">
        <f t="shared" si="24"/>
        <v>5</v>
      </c>
      <c r="P420" s="12">
        <f t="shared" si="25"/>
        <v>450</v>
      </c>
      <c r="Q420" s="9" t="s">
        <v>41</v>
      </c>
      <c r="R420" s="9" t="s">
        <v>42</v>
      </c>
      <c r="S420" s="13">
        <f t="shared" si="26"/>
        <v>42785.270370370374</v>
      </c>
      <c r="T420" s="13">
        <f t="shared" si="27"/>
        <v>42819.189583333333</v>
      </c>
    </row>
    <row r="421" spans="1:20" ht="192" x14ac:dyDescent="0.2">
      <c r="A421" s="9">
        <v>3140</v>
      </c>
      <c r="B421" s="10" t="s">
        <v>481</v>
      </c>
      <c r="C421" s="10" t="s">
        <v>482</v>
      </c>
      <c r="D421" s="9">
        <v>10000</v>
      </c>
      <c r="E421" s="11">
        <v>96</v>
      </c>
      <c r="F421" s="9" t="s">
        <v>458</v>
      </c>
      <c r="G421" s="9" t="s">
        <v>483</v>
      </c>
      <c r="H421" s="9" t="s">
        <v>259</v>
      </c>
      <c r="I421" s="9">
        <v>1491581703</v>
      </c>
      <c r="J421" s="9">
        <v>1488993303</v>
      </c>
      <c r="K421" s="9" t="b">
        <v>0</v>
      </c>
      <c r="L421" s="9">
        <v>4</v>
      </c>
      <c r="M421" s="9" t="b">
        <v>0</v>
      </c>
      <c r="N421" s="9" t="s">
        <v>40</v>
      </c>
      <c r="O421" s="9">
        <f t="shared" si="24"/>
        <v>1</v>
      </c>
      <c r="P421" s="12">
        <f t="shared" si="25"/>
        <v>24</v>
      </c>
      <c r="Q421" s="9" t="s">
        <v>41</v>
      </c>
      <c r="R421" s="9" t="s">
        <v>42</v>
      </c>
      <c r="S421" s="13">
        <f t="shared" si="26"/>
        <v>42802.718784722223</v>
      </c>
      <c r="T421" s="13">
        <f t="shared" si="27"/>
        <v>42832.677118055552</v>
      </c>
    </row>
    <row r="422" spans="1:20" ht="224" x14ac:dyDescent="0.2">
      <c r="A422" s="9">
        <v>3141</v>
      </c>
      <c r="B422" s="10" t="s">
        <v>484</v>
      </c>
      <c r="C422" s="10" t="s">
        <v>485</v>
      </c>
      <c r="D422" s="9">
        <v>500</v>
      </c>
      <c r="E422" s="11">
        <v>258</v>
      </c>
      <c r="F422" s="9" t="s">
        <v>458</v>
      </c>
      <c r="G422" s="9" t="s">
        <v>291</v>
      </c>
      <c r="H422" s="9" t="s">
        <v>259</v>
      </c>
      <c r="I422" s="9">
        <v>1492372800</v>
      </c>
      <c r="J422" s="9">
        <v>1488823488</v>
      </c>
      <c r="K422" s="9" t="b">
        <v>0</v>
      </c>
      <c r="L422" s="9">
        <v>8</v>
      </c>
      <c r="M422" s="9" t="b">
        <v>0</v>
      </c>
      <c r="N422" s="9" t="s">
        <v>40</v>
      </c>
      <c r="O422" s="9">
        <f t="shared" si="24"/>
        <v>52</v>
      </c>
      <c r="P422" s="12">
        <f t="shared" si="25"/>
        <v>32.25</v>
      </c>
      <c r="Q422" s="9" t="s">
        <v>41</v>
      </c>
      <c r="R422" s="9" t="s">
        <v>42</v>
      </c>
      <c r="S422" s="13">
        <f t="shared" si="26"/>
        <v>42800.753333333334</v>
      </c>
      <c r="T422" s="13">
        <f t="shared" si="27"/>
        <v>42841.833333333328</v>
      </c>
    </row>
    <row r="423" spans="1:20" ht="192" x14ac:dyDescent="0.2">
      <c r="A423" s="9">
        <v>3142</v>
      </c>
      <c r="B423" s="10" t="s">
        <v>486</v>
      </c>
      <c r="C423" s="10" t="s">
        <v>487</v>
      </c>
      <c r="D423" s="9">
        <v>2750</v>
      </c>
      <c r="E423" s="11">
        <v>45</v>
      </c>
      <c r="F423" s="9" t="s">
        <v>458</v>
      </c>
      <c r="G423" s="9" t="s">
        <v>38</v>
      </c>
      <c r="H423" s="9" t="s">
        <v>39</v>
      </c>
      <c r="I423" s="9">
        <v>1489922339</v>
      </c>
      <c r="J423" s="9">
        <v>1487333939</v>
      </c>
      <c r="K423" s="9" t="b">
        <v>0</v>
      </c>
      <c r="L423" s="9">
        <v>3</v>
      </c>
      <c r="M423" s="9" t="b">
        <v>0</v>
      </c>
      <c r="N423" s="9" t="s">
        <v>40</v>
      </c>
      <c r="O423" s="9">
        <f t="shared" si="24"/>
        <v>2</v>
      </c>
      <c r="P423" s="12">
        <f t="shared" si="25"/>
        <v>15</v>
      </c>
      <c r="Q423" s="9" t="s">
        <v>41</v>
      </c>
      <c r="R423" s="9" t="s">
        <v>42</v>
      </c>
      <c r="S423" s="13">
        <f t="shared" si="26"/>
        <v>42783.513182870374</v>
      </c>
      <c r="T423" s="13">
        <f t="shared" si="27"/>
        <v>42813.471516203703</v>
      </c>
    </row>
    <row r="424" spans="1:20" ht="240" x14ac:dyDescent="0.2">
      <c r="A424" s="9">
        <v>3143</v>
      </c>
      <c r="B424" s="10" t="s">
        <v>488</v>
      </c>
      <c r="C424" s="10" t="s">
        <v>489</v>
      </c>
      <c r="D424" s="9">
        <v>700</v>
      </c>
      <c r="E424" s="11">
        <v>0</v>
      </c>
      <c r="F424" s="9" t="s">
        <v>458</v>
      </c>
      <c r="G424" s="9" t="s">
        <v>38</v>
      </c>
      <c r="H424" s="9" t="s">
        <v>39</v>
      </c>
      <c r="I424" s="9">
        <v>1491726956</v>
      </c>
      <c r="J424" s="9">
        <v>1489480556</v>
      </c>
      <c r="K424" s="9" t="b">
        <v>0</v>
      </c>
      <c r="L424" s="9">
        <v>0</v>
      </c>
      <c r="M424" s="9" t="b">
        <v>0</v>
      </c>
      <c r="N424" s="9" t="s">
        <v>40</v>
      </c>
      <c r="O424" s="9">
        <f t="shared" si="24"/>
        <v>0</v>
      </c>
      <c r="P424" s="12">
        <f t="shared" si="25"/>
        <v>0</v>
      </c>
      <c r="Q424" s="9" t="s">
        <v>41</v>
      </c>
      <c r="R424" s="9" t="s">
        <v>42</v>
      </c>
      <c r="S424" s="13">
        <f t="shared" si="26"/>
        <v>42808.358287037037</v>
      </c>
      <c r="T424" s="13">
        <f t="shared" si="27"/>
        <v>42834.358287037037</v>
      </c>
    </row>
    <row r="425" spans="1:20" ht="208" x14ac:dyDescent="0.2">
      <c r="A425" s="9">
        <v>3144</v>
      </c>
      <c r="B425" s="10" t="s">
        <v>490</v>
      </c>
      <c r="C425" s="10" t="s">
        <v>491</v>
      </c>
      <c r="D425" s="9">
        <v>10000</v>
      </c>
      <c r="E425" s="11">
        <v>7540</v>
      </c>
      <c r="F425" s="9" t="s">
        <v>458</v>
      </c>
      <c r="G425" s="9" t="s">
        <v>45</v>
      </c>
      <c r="H425" s="9" t="s">
        <v>46</v>
      </c>
      <c r="I425" s="9">
        <v>1489903200</v>
      </c>
      <c r="J425" s="9">
        <v>1488459307</v>
      </c>
      <c r="K425" s="9" t="b">
        <v>0</v>
      </c>
      <c r="L425" s="9">
        <v>30</v>
      </c>
      <c r="M425" s="9" t="b">
        <v>0</v>
      </c>
      <c r="N425" s="9" t="s">
        <v>40</v>
      </c>
      <c r="O425" s="9">
        <f t="shared" si="24"/>
        <v>75</v>
      </c>
      <c r="P425" s="12">
        <f t="shared" si="25"/>
        <v>251.33</v>
      </c>
      <c r="Q425" s="9" t="s">
        <v>41</v>
      </c>
      <c r="R425" s="9" t="s">
        <v>42</v>
      </c>
      <c r="S425" s="13">
        <f t="shared" si="26"/>
        <v>42796.538275462968</v>
      </c>
      <c r="T425" s="13">
        <f t="shared" si="27"/>
        <v>42813.25</v>
      </c>
    </row>
    <row r="426" spans="1:20" ht="176" x14ac:dyDescent="0.2">
      <c r="A426" s="9">
        <v>3145</v>
      </c>
      <c r="B426" s="10" t="s">
        <v>492</v>
      </c>
      <c r="C426" s="10" t="s">
        <v>493</v>
      </c>
      <c r="D426" s="9">
        <v>25000</v>
      </c>
      <c r="E426" s="11">
        <v>0</v>
      </c>
      <c r="F426" s="9" t="s">
        <v>458</v>
      </c>
      <c r="G426" s="9" t="s">
        <v>45</v>
      </c>
      <c r="H426" s="9" t="s">
        <v>46</v>
      </c>
      <c r="I426" s="9">
        <v>1490659134</v>
      </c>
      <c r="J426" s="9">
        <v>1485478734</v>
      </c>
      <c r="K426" s="9" t="b">
        <v>0</v>
      </c>
      <c r="L426" s="9">
        <v>0</v>
      </c>
      <c r="M426" s="9" t="b">
        <v>0</v>
      </c>
      <c r="N426" s="9" t="s">
        <v>40</v>
      </c>
      <c r="O426" s="9">
        <f t="shared" si="24"/>
        <v>0</v>
      </c>
      <c r="P426" s="12">
        <f t="shared" si="25"/>
        <v>0</v>
      </c>
      <c r="Q426" s="9" t="s">
        <v>41</v>
      </c>
      <c r="R426" s="9" t="s">
        <v>42</v>
      </c>
      <c r="S426" s="13">
        <f t="shared" si="26"/>
        <v>42762.040902777779</v>
      </c>
      <c r="T426" s="13">
        <f t="shared" si="27"/>
        <v>42821.999236111107</v>
      </c>
    </row>
    <row r="427" spans="1:20" ht="160" x14ac:dyDescent="0.2">
      <c r="A427" s="9">
        <v>3146</v>
      </c>
      <c r="B427" s="10" t="s">
        <v>494</v>
      </c>
      <c r="C427" s="10" t="s">
        <v>495</v>
      </c>
      <c r="D427" s="9">
        <v>50000</v>
      </c>
      <c r="E427" s="11">
        <v>5250</v>
      </c>
      <c r="F427" s="9" t="s">
        <v>458</v>
      </c>
      <c r="G427" s="9" t="s">
        <v>287</v>
      </c>
      <c r="H427" s="9" t="s">
        <v>288</v>
      </c>
      <c r="I427" s="9">
        <v>1492356166</v>
      </c>
      <c r="J427" s="9">
        <v>1488471766</v>
      </c>
      <c r="K427" s="9" t="b">
        <v>0</v>
      </c>
      <c r="L427" s="9">
        <v>12</v>
      </c>
      <c r="M427" s="9" t="b">
        <v>0</v>
      </c>
      <c r="N427" s="9" t="s">
        <v>40</v>
      </c>
      <c r="O427" s="9">
        <f t="shared" si="24"/>
        <v>11</v>
      </c>
      <c r="P427" s="12">
        <f t="shared" si="25"/>
        <v>437.5</v>
      </c>
      <c r="Q427" s="9" t="s">
        <v>41</v>
      </c>
      <c r="R427" s="9" t="s">
        <v>42</v>
      </c>
      <c r="S427" s="13">
        <f t="shared" si="26"/>
        <v>42796.682476851856</v>
      </c>
      <c r="T427" s="13">
        <f t="shared" si="27"/>
        <v>42841.640810185185</v>
      </c>
    </row>
    <row r="428" spans="1:20" ht="208" x14ac:dyDescent="0.2">
      <c r="A428" s="9">
        <v>3147</v>
      </c>
      <c r="B428" s="10" t="s">
        <v>496</v>
      </c>
      <c r="C428" s="10" t="s">
        <v>497</v>
      </c>
      <c r="D428" s="9">
        <v>20000</v>
      </c>
      <c r="E428" s="11">
        <v>23505</v>
      </c>
      <c r="F428" s="9" t="s">
        <v>37</v>
      </c>
      <c r="G428" s="9" t="s">
        <v>45</v>
      </c>
      <c r="H428" s="9" t="s">
        <v>46</v>
      </c>
      <c r="I428" s="9">
        <v>1415319355</v>
      </c>
      <c r="J428" s="9">
        <v>1411859755</v>
      </c>
      <c r="K428" s="9" t="b">
        <v>1</v>
      </c>
      <c r="L428" s="9">
        <v>213</v>
      </c>
      <c r="M428" s="9" t="b">
        <v>1</v>
      </c>
      <c r="N428" s="9" t="s">
        <v>40</v>
      </c>
      <c r="O428" s="9">
        <f t="shared" si="24"/>
        <v>118</v>
      </c>
      <c r="P428" s="12">
        <f t="shared" si="25"/>
        <v>110.35</v>
      </c>
      <c r="Q428" s="9" t="s">
        <v>41</v>
      </c>
      <c r="R428" s="9" t="s">
        <v>42</v>
      </c>
      <c r="S428" s="13">
        <f t="shared" si="26"/>
        <v>41909.969386574077</v>
      </c>
      <c r="T428" s="13">
        <f t="shared" si="27"/>
        <v>41950.011053240742</v>
      </c>
    </row>
    <row r="429" spans="1:20" ht="96" x14ac:dyDescent="0.2">
      <c r="A429" s="9">
        <v>3148</v>
      </c>
      <c r="B429" s="10" t="s">
        <v>498</v>
      </c>
      <c r="C429" s="10" t="s">
        <v>499</v>
      </c>
      <c r="D429" s="9">
        <v>1800</v>
      </c>
      <c r="E429" s="11">
        <v>2361</v>
      </c>
      <c r="F429" s="9" t="s">
        <v>37</v>
      </c>
      <c r="G429" s="9" t="s">
        <v>45</v>
      </c>
      <c r="H429" s="9" t="s">
        <v>46</v>
      </c>
      <c r="I429" s="9">
        <v>1412136000</v>
      </c>
      <c r="J429" s="9">
        <v>1410278284</v>
      </c>
      <c r="K429" s="9" t="b">
        <v>1</v>
      </c>
      <c r="L429" s="9">
        <v>57</v>
      </c>
      <c r="M429" s="9" t="b">
        <v>1</v>
      </c>
      <c r="N429" s="9" t="s">
        <v>40</v>
      </c>
      <c r="O429" s="9">
        <f t="shared" si="24"/>
        <v>131</v>
      </c>
      <c r="P429" s="12">
        <f t="shared" si="25"/>
        <v>41.42</v>
      </c>
      <c r="Q429" s="9" t="s">
        <v>41</v>
      </c>
      <c r="R429" s="9" t="s">
        <v>42</v>
      </c>
      <c r="S429" s="13">
        <f t="shared" si="26"/>
        <v>41891.665324074071</v>
      </c>
      <c r="T429" s="13">
        <f t="shared" si="27"/>
        <v>41913.166666666664</v>
      </c>
    </row>
    <row r="430" spans="1:20" ht="224" x14ac:dyDescent="0.2">
      <c r="A430" s="9">
        <v>3149</v>
      </c>
      <c r="B430" s="10" t="s">
        <v>500</v>
      </c>
      <c r="C430" s="10" t="s">
        <v>501</v>
      </c>
      <c r="D430" s="9">
        <v>1250</v>
      </c>
      <c r="E430" s="11">
        <v>1300</v>
      </c>
      <c r="F430" s="9" t="s">
        <v>37</v>
      </c>
      <c r="G430" s="9" t="s">
        <v>45</v>
      </c>
      <c r="H430" s="9" t="s">
        <v>46</v>
      </c>
      <c r="I430" s="9">
        <v>1354845600</v>
      </c>
      <c r="J430" s="9">
        <v>1352766300</v>
      </c>
      <c r="K430" s="9" t="b">
        <v>1</v>
      </c>
      <c r="L430" s="9">
        <v>25</v>
      </c>
      <c r="M430" s="9" t="b">
        <v>1</v>
      </c>
      <c r="N430" s="9" t="s">
        <v>40</v>
      </c>
      <c r="O430" s="9">
        <f t="shared" si="24"/>
        <v>104</v>
      </c>
      <c r="P430" s="12">
        <f t="shared" si="25"/>
        <v>52</v>
      </c>
      <c r="Q430" s="9" t="s">
        <v>41</v>
      </c>
      <c r="R430" s="9" t="s">
        <v>42</v>
      </c>
      <c r="S430" s="13">
        <f t="shared" si="26"/>
        <v>41226.017361111109</v>
      </c>
      <c r="T430" s="13">
        <f t="shared" si="27"/>
        <v>41250.083333333336</v>
      </c>
    </row>
    <row r="431" spans="1:20" ht="240" x14ac:dyDescent="0.2">
      <c r="A431" s="9">
        <v>3150</v>
      </c>
      <c r="B431" s="10" t="s">
        <v>502</v>
      </c>
      <c r="C431" s="10" t="s">
        <v>503</v>
      </c>
      <c r="D431" s="9">
        <v>3500</v>
      </c>
      <c r="E431" s="11">
        <v>3535</v>
      </c>
      <c r="F431" s="9" t="s">
        <v>37</v>
      </c>
      <c r="G431" s="9" t="s">
        <v>45</v>
      </c>
      <c r="H431" s="9" t="s">
        <v>46</v>
      </c>
      <c r="I431" s="9">
        <v>1295928000</v>
      </c>
      <c r="J431" s="9">
        <v>1288160403</v>
      </c>
      <c r="K431" s="9" t="b">
        <v>1</v>
      </c>
      <c r="L431" s="9">
        <v>104</v>
      </c>
      <c r="M431" s="9" t="b">
        <v>1</v>
      </c>
      <c r="N431" s="9" t="s">
        <v>40</v>
      </c>
      <c r="O431" s="9">
        <f t="shared" si="24"/>
        <v>101</v>
      </c>
      <c r="P431" s="12">
        <f t="shared" si="25"/>
        <v>33.99</v>
      </c>
      <c r="Q431" s="9" t="s">
        <v>41</v>
      </c>
      <c r="R431" s="9" t="s">
        <v>42</v>
      </c>
      <c r="S431" s="13">
        <f t="shared" si="26"/>
        <v>40478.263923611114</v>
      </c>
      <c r="T431" s="13">
        <f t="shared" si="27"/>
        <v>40568.166666666664</v>
      </c>
    </row>
    <row r="432" spans="1:20" ht="176" x14ac:dyDescent="0.2">
      <c r="A432" s="9">
        <v>3151</v>
      </c>
      <c r="B432" s="10" t="s">
        <v>504</v>
      </c>
      <c r="C432" s="10" t="s">
        <v>505</v>
      </c>
      <c r="D432" s="9">
        <v>3500</v>
      </c>
      <c r="E432" s="11">
        <v>3514</v>
      </c>
      <c r="F432" s="9" t="s">
        <v>37</v>
      </c>
      <c r="G432" s="9" t="s">
        <v>45</v>
      </c>
      <c r="H432" s="9" t="s">
        <v>46</v>
      </c>
      <c r="I432" s="9">
        <v>1410379774</v>
      </c>
      <c r="J432" s="9">
        <v>1407787774</v>
      </c>
      <c r="K432" s="9" t="b">
        <v>1</v>
      </c>
      <c r="L432" s="9">
        <v>34</v>
      </c>
      <c r="M432" s="9" t="b">
        <v>1</v>
      </c>
      <c r="N432" s="9" t="s">
        <v>40</v>
      </c>
      <c r="O432" s="9">
        <f t="shared" si="24"/>
        <v>100</v>
      </c>
      <c r="P432" s="12">
        <f t="shared" si="25"/>
        <v>103.35</v>
      </c>
      <c r="Q432" s="9" t="s">
        <v>41</v>
      </c>
      <c r="R432" s="9" t="s">
        <v>42</v>
      </c>
      <c r="S432" s="13">
        <f t="shared" si="26"/>
        <v>41862.83997685185</v>
      </c>
      <c r="T432" s="13">
        <f t="shared" si="27"/>
        <v>41892.83997685185</v>
      </c>
    </row>
    <row r="433" spans="1:20" ht="192" x14ac:dyDescent="0.2">
      <c r="A433" s="9">
        <v>3152</v>
      </c>
      <c r="B433" s="10" t="s">
        <v>506</v>
      </c>
      <c r="C433" s="10" t="s">
        <v>507</v>
      </c>
      <c r="D433" s="9">
        <v>2200</v>
      </c>
      <c r="E433" s="11">
        <v>2331</v>
      </c>
      <c r="F433" s="9" t="s">
        <v>37</v>
      </c>
      <c r="G433" s="9" t="s">
        <v>38</v>
      </c>
      <c r="H433" s="9" t="s">
        <v>39</v>
      </c>
      <c r="I433" s="9">
        <v>1383425367</v>
      </c>
      <c r="J433" s="9">
        <v>1380833367</v>
      </c>
      <c r="K433" s="9" t="b">
        <v>1</v>
      </c>
      <c r="L433" s="9">
        <v>67</v>
      </c>
      <c r="M433" s="9" t="b">
        <v>1</v>
      </c>
      <c r="N433" s="9" t="s">
        <v>40</v>
      </c>
      <c r="O433" s="9">
        <f t="shared" si="24"/>
        <v>106</v>
      </c>
      <c r="P433" s="12">
        <f t="shared" si="25"/>
        <v>34.79</v>
      </c>
      <c r="Q433" s="9" t="s">
        <v>41</v>
      </c>
      <c r="R433" s="9" t="s">
        <v>42</v>
      </c>
      <c r="S433" s="13">
        <f t="shared" si="26"/>
        <v>41550.867673611108</v>
      </c>
      <c r="T433" s="13">
        <f t="shared" si="27"/>
        <v>41580.867673611108</v>
      </c>
    </row>
    <row r="434" spans="1:20" ht="176" x14ac:dyDescent="0.2">
      <c r="A434" s="9">
        <v>3153</v>
      </c>
      <c r="B434" s="10" t="s">
        <v>508</v>
      </c>
      <c r="C434" s="10" t="s">
        <v>509</v>
      </c>
      <c r="D434" s="9">
        <v>3000</v>
      </c>
      <c r="E434" s="11">
        <v>10067.5</v>
      </c>
      <c r="F434" s="9" t="s">
        <v>37</v>
      </c>
      <c r="G434" s="9" t="s">
        <v>45</v>
      </c>
      <c r="H434" s="9" t="s">
        <v>46</v>
      </c>
      <c r="I434" s="9">
        <v>1304225940</v>
      </c>
      <c r="J434" s="9">
        <v>1301542937</v>
      </c>
      <c r="K434" s="9" t="b">
        <v>1</v>
      </c>
      <c r="L434" s="9">
        <v>241</v>
      </c>
      <c r="M434" s="9" t="b">
        <v>1</v>
      </c>
      <c r="N434" s="9" t="s">
        <v>40</v>
      </c>
      <c r="O434" s="9">
        <f t="shared" si="24"/>
        <v>336</v>
      </c>
      <c r="P434" s="12">
        <f t="shared" si="25"/>
        <v>41.77</v>
      </c>
      <c r="Q434" s="9" t="s">
        <v>41</v>
      </c>
      <c r="R434" s="9" t="s">
        <v>42</v>
      </c>
      <c r="S434" s="13">
        <f t="shared" si="26"/>
        <v>40633.154363425929</v>
      </c>
      <c r="T434" s="13">
        <f t="shared" si="27"/>
        <v>40664.207638888889</v>
      </c>
    </row>
    <row r="435" spans="1:20" ht="208" x14ac:dyDescent="0.2">
      <c r="A435" s="9">
        <v>3154</v>
      </c>
      <c r="B435" s="10" t="s">
        <v>510</v>
      </c>
      <c r="C435" s="10" t="s">
        <v>511</v>
      </c>
      <c r="D435" s="9">
        <v>7000</v>
      </c>
      <c r="E435" s="11">
        <v>7905</v>
      </c>
      <c r="F435" s="9" t="s">
        <v>37</v>
      </c>
      <c r="G435" s="9" t="s">
        <v>45</v>
      </c>
      <c r="H435" s="9" t="s">
        <v>46</v>
      </c>
      <c r="I435" s="9">
        <v>1333310458</v>
      </c>
      <c r="J435" s="9">
        <v>1330722058</v>
      </c>
      <c r="K435" s="9" t="b">
        <v>1</v>
      </c>
      <c r="L435" s="9">
        <v>123</v>
      </c>
      <c r="M435" s="9" t="b">
        <v>1</v>
      </c>
      <c r="N435" s="9" t="s">
        <v>40</v>
      </c>
      <c r="O435" s="9">
        <f t="shared" si="24"/>
        <v>113</v>
      </c>
      <c r="P435" s="12">
        <f t="shared" si="25"/>
        <v>64.27</v>
      </c>
      <c r="Q435" s="9" t="s">
        <v>41</v>
      </c>
      <c r="R435" s="9" t="s">
        <v>42</v>
      </c>
      <c r="S435" s="13">
        <f t="shared" si="26"/>
        <v>40970.875671296293</v>
      </c>
      <c r="T435" s="13">
        <f t="shared" si="27"/>
        <v>41000.834004629629</v>
      </c>
    </row>
    <row r="436" spans="1:20" ht="192" x14ac:dyDescent="0.2">
      <c r="A436" s="9">
        <v>3155</v>
      </c>
      <c r="B436" s="10" t="s">
        <v>512</v>
      </c>
      <c r="C436" s="10" t="s">
        <v>513</v>
      </c>
      <c r="D436" s="9">
        <v>5000</v>
      </c>
      <c r="E436" s="11">
        <v>9425.23</v>
      </c>
      <c r="F436" s="9" t="s">
        <v>37</v>
      </c>
      <c r="G436" s="9" t="s">
        <v>38</v>
      </c>
      <c r="H436" s="9" t="s">
        <v>39</v>
      </c>
      <c r="I436" s="9">
        <v>1356004725</v>
      </c>
      <c r="J436" s="9">
        <v>1353412725</v>
      </c>
      <c r="K436" s="9" t="b">
        <v>1</v>
      </c>
      <c r="L436" s="9">
        <v>302</v>
      </c>
      <c r="M436" s="9" t="b">
        <v>1</v>
      </c>
      <c r="N436" s="9" t="s">
        <v>40</v>
      </c>
      <c r="O436" s="9">
        <f t="shared" si="24"/>
        <v>189</v>
      </c>
      <c r="P436" s="12">
        <f t="shared" si="25"/>
        <v>31.21</v>
      </c>
      <c r="Q436" s="9" t="s">
        <v>41</v>
      </c>
      <c r="R436" s="9" t="s">
        <v>42</v>
      </c>
      <c r="S436" s="13">
        <f t="shared" si="26"/>
        <v>41233.499131944445</v>
      </c>
      <c r="T436" s="13">
        <f t="shared" si="27"/>
        <v>41263.499131944445</v>
      </c>
    </row>
    <row r="437" spans="1:20" ht="224" x14ac:dyDescent="0.2">
      <c r="A437" s="9">
        <v>3156</v>
      </c>
      <c r="B437" s="10" t="s">
        <v>514</v>
      </c>
      <c r="C437" s="10" t="s">
        <v>515</v>
      </c>
      <c r="D437" s="9">
        <v>5500</v>
      </c>
      <c r="E437" s="11">
        <v>5600</v>
      </c>
      <c r="F437" s="9" t="s">
        <v>37</v>
      </c>
      <c r="G437" s="9" t="s">
        <v>45</v>
      </c>
      <c r="H437" s="9" t="s">
        <v>46</v>
      </c>
      <c r="I437" s="9">
        <v>1338591144</v>
      </c>
      <c r="J437" s="9">
        <v>1335567144</v>
      </c>
      <c r="K437" s="9" t="b">
        <v>1</v>
      </c>
      <c r="L437" s="9">
        <v>89</v>
      </c>
      <c r="M437" s="9" t="b">
        <v>1</v>
      </c>
      <c r="N437" s="9" t="s">
        <v>40</v>
      </c>
      <c r="O437" s="9">
        <f t="shared" si="24"/>
        <v>102</v>
      </c>
      <c r="P437" s="12">
        <f t="shared" si="25"/>
        <v>62.92</v>
      </c>
      <c r="Q437" s="9" t="s">
        <v>41</v>
      </c>
      <c r="R437" s="9" t="s">
        <v>42</v>
      </c>
      <c r="S437" s="13">
        <f t="shared" si="26"/>
        <v>41026.953055555554</v>
      </c>
      <c r="T437" s="13">
        <f t="shared" si="27"/>
        <v>41061.953055555554</v>
      </c>
    </row>
    <row r="438" spans="1:20" ht="96" x14ac:dyDescent="0.2">
      <c r="A438" s="9">
        <v>3157</v>
      </c>
      <c r="B438" s="10" t="s">
        <v>516</v>
      </c>
      <c r="C438" s="10" t="s">
        <v>517</v>
      </c>
      <c r="D438" s="9">
        <v>4000</v>
      </c>
      <c r="E438" s="11">
        <v>4040</v>
      </c>
      <c r="F438" s="9" t="s">
        <v>37</v>
      </c>
      <c r="G438" s="9" t="s">
        <v>45</v>
      </c>
      <c r="H438" s="9" t="s">
        <v>46</v>
      </c>
      <c r="I438" s="9">
        <v>1405746000</v>
      </c>
      <c r="J438" s="9">
        <v>1404932105</v>
      </c>
      <c r="K438" s="9" t="b">
        <v>1</v>
      </c>
      <c r="L438" s="9">
        <v>41</v>
      </c>
      <c r="M438" s="9" t="b">
        <v>1</v>
      </c>
      <c r="N438" s="9" t="s">
        <v>40</v>
      </c>
      <c r="O438" s="9">
        <f t="shared" si="24"/>
        <v>101</v>
      </c>
      <c r="P438" s="12">
        <f t="shared" si="25"/>
        <v>98.54</v>
      </c>
      <c r="Q438" s="9" t="s">
        <v>41</v>
      </c>
      <c r="R438" s="9" t="s">
        <v>42</v>
      </c>
      <c r="S438" s="13">
        <f t="shared" si="26"/>
        <v>41829.788252314815</v>
      </c>
      <c r="T438" s="13">
        <f t="shared" si="27"/>
        <v>41839.208333333336</v>
      </c>
    </row>
    <row r="439" spans="1:20" ht="96" x14ac:dyDescent="0.2">
      <c r="A439" s="9">
        <v>3158</v>
      </c>
      <c r="B439" s="10" t="s">
        <v>518</v>
      </c>
      <c r="C439" s="10" t="s">
        <v>519</v>
      </c>
      <c r="D439" s="9">
        <v>5000</v>
      </c>
      <c r="E439" s="11">
        <v>5700</v>
      </c>
      <c r="F439" s="9" t="s">
        <v>37</v>
      </c>
      <c r="G439" s="9" t="s">
        <v>45</v>
      </c>
      <c r="H439" s="9" t="s">
        <v>46</v>
      </c>
      <c r="I439" s="9">
        <v>1374523752</v>
      </c>
      <c r="J439" s="9">
        <v>1371931752</v>
      </c>
      <c r="K439" s="9" t="b">
        <v>1</v>
      </c>
      <c r="L439" s="9">
        <v>69</v>
      </c>
      <c r="M439" s="9" t="b">
        <v>1</v>
      </c>
      <c r="N439" s="9" t="s">
        <v>40</v>
      </c>
      <c r="O439" s="9">
        <f t="shared" si="24"/>
        <v>114</v>
      </c>
      <c r="P439" s="12">
        <f t="shared" si="25"/>
        <v>82.61</v>
      </c>
      <c r="Q439" s="9" t="s">
        <v>41</v>
      </c>
      <c r="R439" s="9" t="s">
        <v>42</v>
      </c>
      <c r="S439" s="13">
        <f t="shared" si="26"/>
        <v>41447.839722222219</v>
      </c>
      <c r="T439" s="13">
        <f t="shared" si="27"/>
        <v>41477.839722222219</v>
      </c>
    </row>
    <row r="440" spans="1:20" ht="160" x14ac:dyDescent="0.2">
      <c r="A440" s="9">
        <v>3159</v>
      </c>
      <c r="B440" s="10" t="s">
        <v>520</v>
      </c>
      <c r="C440" s="10" t="s">
        <v>521</v>
      </c>
      <c r="D440" s="9">
        <v>1500</v>
      </c>
      <c r="E440" s="11">
        <v>2002.22</v>
      </c>
      <c r="F440" s="9" t="s">
        <v>37</v>
      </c>
      <c r="G440" s="9" t="s">
        <v>45</v>
      </c>
      <c r="H440" s="9" t="s">
        <v>46</v>
      </c>
      <c r="I440" s="9">
        <v>1326927600</v>
      </c>
      <c r="J440" s="9">
        <v>1323221761</v>
      </c>
      <c r="K440" s="9" t="b">
        <v>1</v>
      </c>
      <c r="L440" s="9">
        <v>52</v>
      </c>
      <c r="M440" s="9" t="b">
        <v>1</v>
      </c>
      <c r="N440" s="9" t="s">
        <v>40</v>
      </c>
      <c r="O440" s="9">
        <f t="shared" si="24"/>
        <v>133</v>
      </c>
      <c r="P440" s="12">
        <f t="shared" si="25"/>
        <v>38.5</v>
      </c>
      <c r="Q440" s="9" t="s">
        <v>41</v>
      </c>
      <c r="R440" s="9" t="s">
        <v>42</v>
      </c>
      <c r="S440" s="13">
        <f t="shared" si="26"/>
        <v>40884.066678240742</v>
      </c>
      <c r="T440" s="13">
        <f t="shared" si="27"/>
        <v>40926.958333333336</v>
      </c>
    </row>
    <row r="441" spans="1:20" ht="208" x14ac:dyDescent="0.2">
      <c r="A441" s="9">
        <v>3160</v>
      </c>
      <c r="B441" s="10" t="s">
        <v>522</v>
      </c>
      <c r="C441" s="10" t="s">
        <v>523</v>
      </c>
      <c r="D441" s="9">
        <v>4500</v>
      </c>
      <c r="E441" s="11">
        <v>4569</v>
      </c>
      <c r="F441" s="9" t="s">
        <v>37</v>
      </c>
      <c r="G441" s="9" t="s">
        <v>45</v>
      </c>
      <c r="H441" s="9" t="s">
        <v>46</v>
      </c>
      <c r="I441" s="9">
        <v>1407905940</v>
      </c>
      <c r="J441" s="9">
        <v>1405923687</v>
      </c>
      <c r="K441" s="9" t="b">
        <v>1</v>
      </c>
      <c r="L441" s="9">
        <v>57</v>
      </c>
      <c r="M441" s="9" t="b">
        <v>1</v>
      </c>
      <c r="N441" s="9" t="s">
        <v>40</v>
      </c>
      <c r="O441" s="9">
        <f t="shared" si="24"/>
        <v>102</v>
      </c>
      <c r="P441" s="12">
        <f t="shared" si="25"/>
        <v>80.16</v>
      </c>
      <c r="Q441" s="9" t="s">
        <v>41</v>
      </c>
      <c r="R441" s="9" t="s">
        <v>42</v>
      </c>
      <c r="S441" s="13">
        <f t="shared" si="26"/>
        <v>41841.26489583333</v>
      </c>
      <c r="T441" s="13">
        <f t="shared" si="27"/>
        <v>41864.207638888889</v>
      </c>
    </row>
    <row r="442" spans="1:20" ht="208" x14ac:dyDescent="0.2">
      <c r="A442" s="9">
        <v>3161</v>
      </c>
      <c r="B442" s="10" t="s">
        <v>524</v>
      </c>
      <c r="C442" s="10" t="s">
        <v>525</v>
      </c>
      <c r="D442" s="9">
        <v>2000</v>
      </c>
      <c r="E442" s="11">
        <v>2102</v>
      </c>
      <c r="F442" s="9" t="s">
        <v>37</v>
      </c>
      <c r="G442" s="9" t="s">
        <v>38</v>
      </c>
      <c r="H442" s="9" t="s">
        <v>39</v>
      </c>
      <c r="I442" s="9">
        <v>1413377522</v>
      </c>
      <c r="J442" s="9">
        <v>1410785522</v>
      </c>
      <c r="K442" s="9" t="b">
        <v>1</v>
      </c>
      <c r="L442" s="9">
        <v>74</v>
      </c>
      <c r="M442" s="9" t="b">
        <v>1</v>
      </c>
      <c r="N442" s="9" t="s">
        <v>40</v>
      </c>
      <c r="O442" s="9">
        <f t="shared" si="24"/>
        <v>105</v>
      </c>
      <c r="P442" s="12">
        <f t="shared" si="25"/>
        <v>28.41</v>
      </c>
      <c r="Q442" s="9" t="s">
        <v>41</v>
      </c>
      <c r="R442" s="9" t="s">
        <v>42</v>
      </c>
      <c r="S442" s="13">
        <f t="shared" si="26"/>
        <v>41897.536134259259</v>
      </c>
      <c r="T442" s="13">
        <f t="shared" si="27"/>
        <v>41927.536134259259</v>
      </c>
    </row>
    <row r="443" spans="1:20" ht="224" x14ac:dyDescent="0.2">
      <c r="A443" s="9">
        <v>3162</v>
      </c>
      <c r="B443" s="10" t="s">
        <v>526</v>
      </c>
      <c r="C443" s="10" t="s">
        <v>527</v>
      </c>
      <c r="D443" s="9">
        <v>4000</v>
      </c>
      <c r="E443" s="11">
        <v>5086</v>
      </c>
      <c r="F443" s="9" t="s">
        <v>37</v>
      </c>
      <c r="G443" s="9" t="s">
        <v>45</v>
      </c>
      <c r="H443" s="9" t="s">
        <v>46</v>
      </c>
      <c r="I443" s="9">
        <v>1404698400</v>
      </c>
      <c r="J443" s="9">
        <v>1402331262</v>
      </c>
      <c r="K443" s="9" t="b">
        <v>1</v>
      </c>
      <c r="L443" s="9">
        <v>63</v>
      </c>
      <c r="M443" s="9" t="b">
        <v>1</v>
      </c>
      <c r="N443" s="9" t="s">
        <v>40</v>
      </c>
      <c r="O443" s="9">
        <f t="shared" si="24"/>
        <v>127</v>
      </c>
      <c r="P443" s="12">
        <f t="shared" si="25"/>
        <v>80.73</v>
      </c>
      <c r="Q443" s="9" t="s">
        <v>41</v>
      </c>
      <c r="R443" s="9" t="s">
        <v>42</v>
      </c>
      <c r="S443" s="13">
        <f t="shared" si="26"/>
        <v>41799.685902777775</v>
      </c>
      <c r="T443" s="13">
        <f t="shared" si="27"/>
        <v>41827.083333333336</v>
      </c>
    </row>
    <row r="444" spans="1:20" ht="192" x14ac:dyDescent="0.2">
      <c r="A444" s="9">
        <v>3163</v>
      </c>
      <c r="B444" s="10" t="s">
        <v>528</v>
      </c>
      <c r="C444" s="10" t="s">
        <v>529</v>
      </c>
      <c r="D444" s="9">
        <v>13000</v>
      </c>
      <c r="E444" s="11">
        <v>14450</v>
      </c>
      <c r="F444" s="9" t="s">
        <v>37</v>
      </c>
      <c r="G444" s="9" t="s">
        <v>45</v>
      </c>
      <c r="H444" s="9" t="s">
        <v>46</v>
      </c>
      <c r="I444" s="9">
        <v>1402855525</v>
      </c>
      <c r="J444" s="9">
        <v>1400263525</v>
      </c>
      <c r="K444" s="9" t="b">
        <v>1</v>
      </c>
      <c r="L444" s="9">
        <v>72</v>
      </c>
      <c r="M444" s="9" t="b">
        <v>1</v>
      </c>
      <c r="N444" s="9" t="s">
        <v>40</v>
      </c>
      <c r="O444" s="9">
        <f t="shared" si="24"/>
        <v>111</v>
      </c>
      <c r="P444" s="12">
        <f t="shared" si="25"/>
        <v>200.69</v>
      </c>
      <c r="Q444" s="9" t="s">
        <v>41</v>
      </c>
      <c r="R444" s="9" t="s">
        <v>42</v>
      </c>
      <c r="S444" s="13">
        <f t="shared" si="26"/>
        <v>41775.753761574073</v>
      </c>
      <c r="T444" s="13">
        <f t="shared" si="27"/>
        <v>41805.753761574073</v>
      </c>
    </row>
    <row r="445" spans="1:20" ht="192" x14ac:dyDescent="0.2">
      <c r="A445" s="9">
        <v>3164</v>
      </c>
      <c r="B445" s="10" t="s">
        <v>530</v>
      </c>
      <c r="C445" s="10" t="s">
        <v>531</v>
      </c>
      <c r="D445" s="9">
        <v>2500</v>
      </c>
      <c r="E445" s="11">
        <v>2669</v>
      </c>
      <c r="F445" s="9" t="s">
        <v>37</v>
      </c>
      <c r="G445" s="9" t="s">
        <v>45</v>
      </c>
      <c r="H445" s="9" t="s">
        <v>46</v>
      </c>
      <c r="I445" s="9">
        <v>1402341615</v>
      </c>
      <c r="J445" s="9">
        <v>1399490415</v>
      </c>
      <c r="K445" s="9" t="b">
        <v>1</v>
      </c>
      <c r="L445" s="9">
        <v>71</v>
      </c>
      <c r="M445" s="9" t="b">
        <v>1</v>
      </c>
      <c r="N445" s="9" t="s">
        <v>40</v>
      </c>
      <c r="O445" s="9">
        <f t="shared" si="24"/>
        <v>107</v>
      </c>
      <c r="P445" s="12">
        <f t="shared" si="25"/>
        <v>37.590000000000003</v>
      </c>
      <c r="Q445" s="9" t="s">
        <v>41</v>
      </c>
      <c r="R445" s="9" t="s">
        <v>42</v>
      </c>
      <c r="S445" s="13">
        <f t="shared" si="26"/>
        <v>41766.80572916667</v>
      </c>
      <c r="T445" s="13">
        <f t="shared" si="27"/>
        <v>41799.80572916667</v>
      </c>
    </row>
    <row r="446" spans="1:20" ht="192" x14ac:dyDescent="0.2">
      <c r="A446" s="9">
        <v>3165</v>
      </c>
      <c r="B446" s="10" t="s">
        <v>532</v>
      </c>
      <c r="C446" s="10" t="s">
        <v>533</v>
      </c>
      <c r="D446" s="9">
        <v>750</v>
      </c>
      <c r="E446" s="11">
        <v>1220</v>
      </c>
      <c r="F446" s="9" t="s">
        <v>37</v>
      </c>
      <c r="G446" s="9" t="s">
        <v>45</v>
      </c>
      <c r="H446" s="9" t="s">
        <v>46</v>
      </c>
      <c r="I446" s="9">
        <v>1304395140</v>
      </c>
      <c r="J446" s="9">
        <v>1302493760</v>
      </c>
      <c r="K446" s="9" t="b">
        <v>1</v>
      </c>
      <c r="L446" s="9">
        <v>21</v>
      </c>
      <c r="M446" s="9" t="b">
        <v>1</v>
      </c>
      <c r="N446" s="9" t="s">
        <v>40</v>
      </c>
      <c r="O446" s="9">
        <f t="shared" si="24"/>
        <v>163</v>
      </c>
      <c r="P446" s="12">
        <f t="shared" si="25"/>
        <v>58.1</v>
      </c>
      <c r="Q446" s="9" t="s">
        <v>41</v>
      </c>
      <c r="R446" s="9" t="s">
        <v>42</v>
      </c>
      <c r="S446" s="13">
        <f t="shared" si="26"/>
        <v>40644.159259259257</v>
      </c>
      <c r="T446" s="13">
        <f t="shared" si="27"/>
        <v>40666.165972222225</v>
      </c>
    </row>
    <row r="447" spans="1:20" ht="208" x14ac:dyDescent="0.2">
      <c r="A447" s="9">
        <v>3166</v>
      </c>
      <c r="B447" s="10" t="s">
        <v>534</v>
      </c>
      <c r="C447" s="10" t="s">
        <v>535</v>
      </c>
      <c r="D447" s="9">
        <v>35000</v>
      </c>
      <c r="E447" s="11">
        <v>56079.83</v>
      </c>
      <c r="F447" s="9" t="s">
        <v>37</v>
      </c>
      <c r="G447" s="9" t="s">
        <v>45</v>
      </c>
      <c r="H447" s="9" t="s">
        <v>46</v>
      </c>
      <c r="I447" s="9">
        <v>1416988740</v>
      </c>
      <c r="J447" s="9">
        <v>1414514153</v>
      </c>
      <c r="K447" s="9" t="b">
        <v>1</v>
      </c>
      <c r="L447" s="9">
        <v>930</v>
      </c>
      <c r="M447" s="9" t="b">
        <v>1</v>
      </c>
      <c r="N447" s="9" t="s">
        <v>40</v>
      </c>
      <c r="O447" s="9">
        <f t="shared" si="24"/>
        <v>160</v>
      </c>
      <c r="P447" s="12">
        <f t="shared" si="25"/>
        <v>60.3</v>
      </c>
      <c r="Q447" s="9" t="s">
        <v>41</v>
      </c>
      <c r="R447" s="9" t="s">
        <v>42</v>
      </c>
      <c r="S447" s="13">
        <f t="shared" si="26"/>
        <v>41940.69158564815</v>
      </c>
      <c r="T447" s="13">
        <f t="shared" si="27"/>
        <v>41969.332638888889</v>
      </c>
    </row>
    <row r="448" spans="1:20" ht="96" x14ac:dyDescent="0.2">
      <c r="A448" s="9">
        <v>3167</v>
      </c>
      <c r="B448" s="10" t="s">
        <v>536</v>
      </c>
      <c r="C448" s="10" t="s">
        <v>537</v>
      </c>
      <c r="D448" s="9">
        <v>3000</v>
      </c>
      <c r="E448" s="11">
        <v>3485</v>
      </c>
      <c r="F448" s="9" t="s">
        <v>37</v>
      </c>
      <c r="G448" s="9" t="s">
        <v>45</v>
      </c>
      <c r="H448" s="9" t="s">
        <v>46</v>
      </c>
      <c r="I448" s="9">
        <v>1406952781</v>
      </c>
      <c r="J448" s="9">
        <v>1405743181</v>
      </c>
      <c r="K448" s="9" t="b">
        <v>1</v>
      </c>
      <c r="L448" s="9">
        <v>55</v>
      </c>
      <c r="M448" s="9" t="b">
        <v>1</v>
      </c>
      <c r="N448" s="9" t="s">
        <v>40</v>
      </c>
      <c r="O448" s="9">
        <f t="shared" si="24"/>
        <v>116</v>
      </c>
      <c r="P448" s="12">
        <f t="shared" si="25"/>
        <v>63.36</v>
      </c>
      <c r="Q448" s="9" t="s">
        <v>41</v>
      </c>
      <c r="R448" s="9" t="s">
        <v>42</v>
      </c>
      <c r="S448" s="13">
        <f t="shared" si="26"/>
        <v>41839.175706018519</v>
      </c>
      <c r="T448" s="13">
        <f t="shared" si="27"/>
        <v>41853.175706018519</v>
      </c>
    </row>
    <row r="449" spans="1:20" ht="192" x14ac:dyDescent="0.2">
      <c r="A449" s="9">
        <v>3168</v>
      </c>
      <c r="B449" s="10" t="s">
        <v>538</v>
      </c>
      <c r="C449" s="10" t="s">
        <v>539</v>
      </c>
      <c r="D449" s="9">
        <v>2500</v>
      </c>
      <c r="E449" s="11">
        <v>3105</v>
      </c>
      <c r="F449" s="9" t="s">
        <v>37</v>
      </c>
      <c r="G449" s="9" t="s">
        <v>45</v>
      </c>
      <c r="H449" s="9" t="s">
        <v>46</v>
      </c>
      <c r="I449" s="9">
        <v>1402696800</v>
      </c>
      <c r="J449" s="9">
        <v>1399948353</v>
      </c>
      <c r="K449" s="9" t="b">
        <v>1</v>
      </c>
      <c r="L449" s="9">
        <v>61</v>
      </c>
      <c r="M449" s="9" t="b">
        <v>1</v>
      </c>
      <c r="N449" s="9" t="s">
        <v>40</v>
      </c>
      <c r="O449" s="9">
        <f t="shared" si="24"/>
        <v>124</v>
      </c>
      <c r="P449" s="12">
        <f t="shared" si="25"/>
        <v>50.9</v>
      </c>
      <c r="Q449" s="9" t="s">
        <v>41</v>
      </c>
      <c r="R449" s="9" t="s">
        <v>42</v>
      </c>
      <c r="S449" s="13">
        <f t="shared" si="26"/>
        <v>41772.105937500004</v>
      </c>
      <c r="T449" s="13">
        <f t="shared" si="27"/>
        <v>41803.916666666664</v>
      </c>
    </row>
    <row r="450" spans="1:20" ht="112" x14ac:dyDescent="0.2">
      <c r="A450" s="9">
        <v>3169</v>
      </c>
      <c r="B450" s="10" t="s">
        <v>540</v>
      </c>
      <c r="C450" s="10" t="s">
        <v>541</v>
      </c>
      <c r="D450" s="9">
        <v>8000</v>
      </c>
      <c r="E450" s="11">
        <v>8241</v>
      </c>
      <c r="F450" s="9" t="s">
        <v>37</v>
      </c>
      <c r="G450" s="9" t="s">
        <v>45</v>
      </c>
      <c r="H450" s="9" t="s">
        <v>46</v>
      </c>
      <c r="I450" s="9">
        <v>1386910740</v>
      </c>
      <c r="J450" s="9">
        <v>1384364561</v>
      </c>
      <c r="K450" s="9" t="b">
        <v>1</v>
      </c>
      <c r="L450" s="9">
        <v>82</v>
      </c>
      <c r="M450" s="9" t="b">
        <v>1</v>
      </c>
      <c r="N450" s="9" t="s">
        <v>40</v>
      </c>
      <c r="O450" s="9">
        <f t="shared" ref="O450:O513" si="28">ROUND(E450/D450*100,0)</f>
        <v>103</v>
      </c>
      <c r="P450" s="12">
        <f t="shared" ref="P450:P513" si="29">IFERROR(ROUND(E450/L450,2),0)</f>
        <v>100.5</v>
      </c>
      <c r="Q450" s="9" t="s">
        <v>41</v>
      </c>
      <c r="R450" s="9" t="s">
        <v>42</v>
      </c>
      <c r="S450" s="13">
        <f t="shared" ref="S450:S513" si="30">(((J450/60)/60)/24)+DATE(1970,1,1)</f>
        <v>41591.737974537034</v>
      </c>
      <c r="T450" s="13">
        <f t="shared" ref="T450:T513" si="31">(((I450/60)/60)/24)+DATE(1970,1,1)</f>
        <v>41621.207638888889</v>
      </c>
    </row>
    <row r="451" spans="1:20" ht="160" x14ac:dyDescent="0.2">
      <c r="A451" s="9">
        <v>3170</v>
      </c>
      <c r="B451" s="10" t="s">
        <v>542</v>
      </c>
      <c r="C451" s="10" t="s">
        <v>543</v>
      </c>
      <c r="D451" s="9">
        <v>2000</v>
      </c>
      <c r="E451" s="11">
        <v>2245</v>
      </c>
      <c r="F451" s="9" t="s">
        <v>37</v>
      </c>
      <c r="G451" s="9" t="s">
        <v>45</v>
      </c>
      <c r="H451" s="9" t="s">
        <v>46</v>
      </c>
      <c r="I451" s="9">
        <v>1404273600</v>
      </c>
      <c r="J451" s="9">
        <v>1401414944</v>
      </c>
      <c r="K451" s="9" t="b">
        <v>1</v>
      </c>
      <c r="L451" s="9">
        <v>71</v>
      </c>
      <c r="M451" s="9" t="b">
        <v>1</v>
      </c>
      <c r="N451" s="9" t="s">
        <v>40</v>
      </c>
      <c r="O451" s="9">
        <f t="shared" si="28"/>
        <v>112</v>
      </c>
      <c r="P451" s="12">
        <f t="shared" si="29"/>
        <v>31.62</v>
      </c>
      <c r="Q451" s="9" t="s">
        <v>41</v>
      </c>
      <c r="R451" s="9" t="s">
        <v>42</v>
      </c>
      <c r="S451" s="13">
        <f t="shared" si="30"/>
        <v>41789.080370370371</v>
      </c>
      <c r="T451" s="13">
        <f t="shared" si="31"/>
        <v>41822.166666666664</v>
      </c>
    </row>
    <row r="452" spans="1:20" ht="224" x14ac:dyDescent="0.2">
      <c r="A452" s="9">
        <v>3171</v>
      </c>
      <c r="B452" s="10" t="s">
        <v>544</v>
      </c>
      <c r="C452" s="10" t="s">
        <v>545</v>
      </c>
      <c r="D452" s="9">
        <v>7000</v>
      </c>
      <c r="E452" s="11">
        <v>7617</v>
      </c>
      <c r="F452" s="9" t="s">
        <v>37</v>
      </c>
      <c r="G452" s="9" t="s">
        <v>38</v>
      </c>
      <c r="H452" s="9" t="s">
        <v>39</v>
      </c>
      <c r="I452" s="9">
        <v>1462545358</v>
      </c>
      <c r="J452" s="9">
        <v>1459953358</v>
      </c>
      <c r="K452" s="9" t="b">
        <v>1</v>
      </c>
      <c r="L452" s="9">
        <v>117</v>
      </c>
      <c r="M452" s="9" t="b">
        <v>1</v>
      </c>
      <c r="N452" s="9" t="s">
        <v>40</v>
      </c>
      <c r="O452" s="9">
        <f t="shared" si="28"/>
        <v>109</v>
      </c>
      <c r="P452" s="12">
        <f t="shared" si="29"/>
        <v>65.099999999999994</v>
      </c>
      <c r="Q452" s="9" t="s">
        <v>41</v>
      </c>
      <c r="R452" s="9" t="s">
        <v>42</v>
      </c>
      <c r="S452" s="13">
        <f t="shared" si="30"/>
        <v>42466.608310185184</v>
      </c>
      <c r="T452" s="13">
        <f t="shared" si="31"/>
        <v>42496.608310185184</v>
      </c>
    </row>
    <row r="453" spans="1:20" ht="208" x14ac:dyDescent="0.2">
      <c r="A453" s="9">
        <v>3172</v>
      </c>
      <c r="B453" s="10" t="s">
        <v>546</v>
      </c>
      <c r="C453" s="10" t="s">
        <v>547</v>
      </c>
      <c r="D453" s="9">
        <v>2000</v>
      </c>
      <c r="E453" s="11">
        <v>2300</v>
      </c>
      <c r="F453" s="9" t="s">
        <v>37</v>
      </c>
      <c r="G453" s="9" t="s">
        <v>45</v>
      </c>
      <c r="H453" s="9" t="s">
        <v>46</v>
      </c>
      <c r="I453" s="9">
        <v>1329240668</v>
      </c>
      <c r="J453" s="9">
        <v>1326648668</v>
      </c>
      <c r="K453" s="9" t="b">
        <v>1</v>
      </c>
      <c r="L453" s="9">
        <v>29</v>
      </c>
      <c r="M453" s="9" t="b">
        <v>1</v>
      </c>
      <c r="N453" s="9" t="s">
        <v>40</v>
      </c>
      <c r="O453" s="9">
        <f t="shared" si="28"/>
        <v>115</v>
      </c>
      <c r="P453" s="12">
        <f t="shared" si="29"/>
        <v>79.31</v>
      </c>
      <c r="Q453" s="9" t="s">
        <v>41</v>
      </c>
      <c r="R453" s="9" t="s">
        <v>42</v>
      </c>
      <c r="S453" s="13">
        <f t="shared" si="30"/>
        <v>40923.729953703703</v>
      </c>
      <c r="T453" s="13">
        <f t="shared" si="31"/>
        <v>40953.729953703703</v>
      </c>
    </row>
    <row r="454" spans="1:20" ht="224" x14ac:dyDescent="0.2">
      <c r="A454" s="9">
        <v>3173</v>
      </c>
      <c r="B454" s="10" t="s">
        <v>548</v>
      </c>
      <c r="C454" s="10" t="s">
        <v>549</v>
      </c>
      <c r="D454" s="9">
        <v>10000</v>
      </c>
      <c r="E454" s="11">
        <v>10300</v>
      </c>
      <c r="F454" s="9" t="s">
        <v>37</v>
      </c>
      <c r="G454" s="9" t="s">
        <v>45</v>
      </c>
      <c r="H454" s="9" t="s">
        <v>46</v>
      </c>
      <c r="I454" s="9">
        <v>1411765492</v>
      </c>
      <c r="J454" s="9">
        <v>1409173492</v>
      </c>
      <c r="K454" s="9" t="b">
        <v>1</v>
      </c>
      <c r="L454" s="9">
        <v>74</v>
      </c>
      <c r="M454" s="9" t="b">
        <v>1</v>
      </c>
      <c r="N454" s="9" t="s">
        <v>40</v>
      </c>
      <c r="O454" s="9">
        <f t="shared" si="28"/>
        <v>103</v>
      </c>
      <c r="P454" s="12">
        <f t="shared" si="29"/>
        <v>139.19</v>
      </c>
      <c r="Q454" s="9" t="s">
        <v>41</v>
      </c>
      <c r="R454" s="9" t="s">
        <v>42</v>
      </c>
      <c r="S454" s="13">
        <f t="shared" si="30"/>
        <v>41878.878379629627</v>
      </c>
      <c r="T454" s="13">
        <f t="shared" si="31"/>
        <v>41908.878379629627</v>
      </c>
    </row>
    <row r="455" spans="1:20" ht="208" x14ac:dyDescent="0.2">
      <c r="A455" s="9">
        <v>3174</v>
      </c>
      <c r="B455" s="10" t="s">
        <v>550</v>
      </c>
      <c r="C455" s="10" t="s">
        <v>551</v>
      </c>
      <c r="D455" s="9">
        <v>3000</v>
      </c>
      <c r="E455" s="11">
        <v>3034</v>
      </c>
      <c r="F455" s="9" t="s">
        <v>37</v>
      </c>
      <c r="G455" s="9" t="s">
        <v>45</v>
      </c>
      <c r="H455" s="9" t="s">
        <v>46</v>
      </c>
      <c r="I455" s="9">
        <v>1408999508</v>
      </c>
      <c r="J455" s="9">
        <v>1407789908</v>
      </c>
      <c r="K455" s="9" t="b">
        <v>1</v>
      </c>
      <c r="L455" s="9">
        <v>23</v>
      </c>
      <c r="M455" s="9" t="b">
        <v>1</v>
      </c>
      <c r="N455" s="9" t="s">
        <v>40</v>
      </c>
      <c r="O455" s="9">
        <f t="shared" si="28"/>
        <v>101</v>
      </c>
      <c r="P455" s="12">
        <f t="shared" si="29"/>
        <v>131.91</v>
      </c>
      <c r="Q455" s="9" t="s">
        <v>41</v>
      </c>
      <c r="R455" s="9" t="s">
        <v>42</v>
      </c>
      <c r="S455" s="13">
        <f t="shared" si="30"/>
        <v>41862.864675925928</v>
      </c>
      <c r="T455" s="13">
        <f t="shared" si="31"/>
        <v>41876.864675925928</v>
      </c>
    </row>
    <row r="456" spans="1:20" ht="256" x14ac:dyDescent="0.2">
      <c r="A456" s="9">
        <v>3175</v>
      </c>
      <c r="B456" s="10" t="s">
        <v>552</v>
      </c>
      <c r="C456" s="10" t="s">
        <v>553</v>
      </c>
      <c r="D456" s="9">
        <v>5000</v>
      </c>
      <c r="E456" s="11">
        <v>5478</v>
      </c>
      <c r="F456" s="9" t="s">
        <v>37</v>
      </c>
      <c r="G456" s="9" t="s">
        <v>45</v>
      </c>
      <c r="H456" s="9" t="s">
        <v>46</v>
      </c>
      <c r="I456" s="9">
        <v>1297977427</v>
      </c>
      <c r="J456" s="9">
        <v>1292793427</v>
      </c>
      <c r="K456" s="9" t="b">
        <v>1</v>
      </c>
      <c r="L456" s="9">
        <v>60</v>
      </c>
      <c r="M456" s="9" t="b">
        <v>1</v>
      </c>
      <c r="N456" s="9" t="s">
        <v>40</v>
      </c>
      <c r="O456" s="9">
        <f t="shared" si="28"/>
        <v>110</v>
      </c>
      <c r="P456" s="12">
        <f t="shared" si="29"/>
        <v>91.3</v>
      </c>
      <c r="Q456" s="9" t="s">
        <v>41</v>
      </c>
      <c r="R456" s="9" t="s">
        <v>42</v>
      </c>
      <c r="S456" s="13">
        <f t="shared" si="30"/>
        <v>40531.886886574073</v>
      </c>
      <c r="T456" s="13">
        <f t="shared" si="31"/>
        <v>40591.886886574073</v>
      </c>
    </row>
    <row r="457" spans="1:20" ht="208" x14ac:dyDescent="0.2">
      <c r="A457" s="9">
        <v>3176</v>
      </c>
      <c r="B457" s="10" t="s">
        <v>554</v>
      </c>
      <c r="C457" s="10" t="s">
        <v>555</v>
      </c>
      <c r="D457" s="9">
        <v>1900</v>
      </c>
      <c r="E457" s="11">
        <v>2182</v>
      </c>
      <c r="F457" s="9" t="s">
        <v>37</v>
      </c>
      <c r="G457" s="9" t="s">
        <v>45</v>
      </c>
      <c r="H457" s="9" t="s">
        <v>46</v>
      </c>
      <c r="I457" s="9">
        <v>1376838000</v>
      </c>
      <c r="J457" s="9">
        <v>1374531631</v>
      </c>
      <c r="K457" s="9" t="b">
        <v>1</v>
      </c>
      <c r="L457" s="9">
        <v>55</v>
      </c>
      <c r="M457" s="9" t="b">
        <v>1</v>
      </c>
      <c r="N457" s="9" t="s">
        <v>40</v>
      </c>
      <c r="O457" s="9">
        <f t="shared" si="28"/>
        <v>115</v>
      </c>
      <c r="P457" s="12">
        <f t="shared" si="29"/>
        <v>39.67</v>
      </c>
      <c r="Q457" s="9" t="s">
        <v>41</v>
      </c>
      <c r="R457" s="9" t="s">
        <v>42</v>
      </c>
      <c r="S457" s="13">
        <f t="shared" si="30"/>
        <v>41477.930914351848</v>
      </c>
      <c r="T457" s="13">
        <f t="shared" si="31"/>
        <v>41504.625</v>
      </c>
    </row>
    <row r="458" spans="1:20" ht="208" x14ac:dyDescent="0.2">
      <c r="A458" s="9">
        <v>3177</v>
      </c>
      <c r="B458" s="10" t="s">
        <v>556</v>
      </c>
      <c r="C458" s="10" t="s">
        <v>557</v>
      </c>
      <c r="D458" s="9">
        <v>2500</v>
      </c>
      <c r="E458" s="11">
        <v>2935</v>
      </c>
      <c r="F458" s="9" t="s">
        <v>37</v>
      </c>
      <c r="G458" s="9" t="s">
        <v>45</v>
      </c>
      <c r="H458" s="9" t="s">
        <v>46</v>
      </c>
      <c r="I458" s="9">
        <v>1403366409</v>
      </c>
      <c r="J458" s="9">
        <v>1400774409</v>
      </c>
      <c r="K458" s="9" t="b">
        <v>1</v>
      </c>
      <c r="L458" s="9">
        <v>51</v>
      </c>
      <c r="M458" s="9" t="b">
        <v>1</v>
      </c>
      <c r="N458" s="9" t="s">
        <v>40</v>
      </c>
      <c r="O458" s="9">
        <f t="shared" si="28"/>
        <v>117</v>
      </c>
      <c r="P458" s="12">
        <f t="shared" si="29"/>
        <v>57.55</v>
      </c>
      <c r="Q458" s="9" t="s">
        <v>41</v>
      </c>
      <c r="R458" s="9" t="s">
        <v>42</v>
      </c>
      <c r="S458" s="13">
        <f t="shared" si="30"/>
        <v>41781.666770833333</v>
      </c>
      <c r="T458" s="13">
        <f t="shared" si="31"/>
        <v>41811.666770833333</v>
      </c>
    </row>
    <row r="459" spans="1:20" ht="256" x14ac:dyDescent="0.2">
      <c r="A459" s="9">
        <v>3178</v>
      </c>
      <c r="B459" s="10" t="s">
        <v>558</v>
      </c>
      <c r="C459" s="10" t="s">
        <v>559</v>
      </c>
      <c r="D459" s="9">
        <v>1500</v>
      </c>
      <c r="E459" s="11">
        <v>2576</v>
      </c>
      <c r="F459" s="9" t="s">
        <v>37</v>
      </c>
      <c r="G459" s="9" t="s">
        <v>38</v>
      </c>
      <c r="H459" s="9" t="s">
        <v>39</v>
      </c>
      <c r="I459" s="9">
        <v>1405521075</v>
      </c>
      <c r="J459" s="9">
        <v>1402929075</v>
      </c>
      <c r="K459" s="9" t="b">
        <v>1</v>
      </c>
      <c r="L459" s="9">
        <v>78</v>
      </c>
      <c r="M459" s="9" t="b">
        <v>1</v>
      </c>
      <c r="N459" s="9" t="s">
        <v>40</v>
      </c>
      <c r="O459" s="9">
        <f t="shared" si="28"/>
        <v>172</v>
      </c>
      <c r="P459" s="12">
        <f t="shared" si="29"/>
        <v>33.03</v>
      </c>
      <c r="Q459" s="9" t="s">
        <v>41</v>
      </c>
      <c r="R459" s="9" t="s">
        <v>42</v>
      </c>
      <c r="S459" s="13">
        <f t="shared" si="30"/>
        <v>41806.605034722219</v>
      </c>
      <c r="T459" s="13">
        <f t="shared" si="31"/>
        <v>41836.605034722219</v>
      </c>
    </row>
    <row r="460" spans="1:20" ht="160" x14ac:dyDescent="0.2">
      <c r="A460" s="9">
        <v>3179</v>
      </c>
      <c r="B460" s="10" t="s">
        <v>560</v>
      </c>
      <c r="C460" s="10" t="s">
        <v>561</v>
      </c>
      <c r="D460" s="9">
        <v>4200</v>
      </c>
      <c r="E460" s="11">
        <v>4794.82</v>
      </c>
      <c r="F460" s="9" t="s">
        <v>37</v>
      </c>
      <c r="G460" s="9" t="s">
        <v>45</v>
      </c>
      <c r="H460" s="9" t="s">
        <v>46</v>
      </c>
      <c r="I460" s="9">
        <v>1367859071</v>
      </c>
      <c r="J460" s="9">
        <v>1365699071</v>
      </c>
      <c r="K460" s="9" t="b">
        <v>1</v>
      </c>
      <c r="L460" s="9">
        <v>62</v>
      </c>
      <c r="M460" s="9" t="b">
        <v>1</v>
      </c>
      <c r="N460" s="9" t="s">
        <v>40</v>
      </c>
      <c r="O460" s="9">
        <f t="shared" si="28"/>
        <v>114</v>
      </c>
      <c r="P460" s="12">
        <f t="shared" si="29"/>
        <v>77.34</v>
      </c>
      <c r="Q460" s="9" t="s">
        <v>41</v>
      </c>
      <c r="R460" s="9" t="s">
        <v>42</v>
      </c>
      <c r="S460" s="13">
        <f t="shared" si="30"/>
        <v>41375.702210648145</v>
      </c>
      <c r="T460" s="13">
        <f t="shared" si="31"/>
        <v>41400.702210648145</v>
      </c>
    </row>
    <row r="461" spans="1:20" ht="176" x14ac:dyDescent="0.2">
      <c r="A461" s="9">
        <v>3180</v>
      </c>
      <c r="B461" s="10" t="s">
        <v>562</v>
      </c>
      <c r="C461" s="10" t="s">
        <v>563</v>
      </c>
      <c r="D461" s="9">
        <v>1200</v>
      </c>
      <c r="E461" s="11">
        <v>1437</v>
      </c>
      <c r="F461" s="9" t="s">
        <v>37</v>
      </c>
      <c r="G461" s="9" t="s">
        <v>38</v>
      </c>
      <c r="H461" s="9" t="s">
        <v>39</v>
      </c>
      <c r="I461" s="9">
        <v>1403258049</v>
      </c>
      <c r="J461" s="9">
        <v>1400666049</v>
      </c>
      <c r="K461" s="9" t="b">
        <v>1</v>
      </c>
      <c r="L461" s="9">
        <v>45</v>
      </c>
      <c r="M461" s="9" t="b">
        <v>1</v>
      </c>
      <c r="N461" s="9" t="s">
        <v>40</v>
      </c>
      <c r="O461" s="9">
        <f t="shared" si="28"/>
        <v>120</v>
      </c>
      <c r="P461" s="12">
        <f t="shared" si="29"/>
        <v>31.93</v>
      </c>
      <c r="Q461" s="9" t="s">
        <v>41</v>
      </c>
      <c r="R461" s="9" t="s">
        <v>42</v>
      </c>
      <c r="S461" s="13">
        <f t="shared" si="30"/>
        <v>41780.412604166668</v>
      </c>
      <c r="T461" s="13">
        <f t="shared" si="31"/>
        <v>41810.412604166668</v>
      </c>
    </row>
    <row r="462" spans="1:20" ht="224" x14ac:dyDescent="0.2">
      <c r="A462" s="9">
        <v>3181</v>
      </c>
      <c r="B462" s="10" t="s">
        <v>564</v>
      </c>
      <c r="C462" s="10" t="s">
        <v>565</v>
      </c>
      <c r="D462" s="9">
        <v>500</v>
      </c>
      <c r="E462" s="11">
        <v>545</v>
      </c>
      <c r="F462" s="9" t="s">
        <v>37</v>
      </c>
      <c r="G462" s="9" t="s">
        <v>38</v>
      </c>
      <c r="H462" s="9" t="s">
        <v>39</v>
      </c>
      <c r="I462" s="9">
        <v>1402848000</v>
      </c>
      <c r="J462" s="9">
        <v>1400570787</v>
      </c>
      <c r="K462" s="9" t="b">
        <v>1</v>
      </c>
      <c r="L462" s="9">
        <v>15</v>
      </c>
      <c r="M462" s="9" t="b">
        <v>1</v>
      </c>
      <c r="N462" s="9" t="s">
        <v>40</v>
      </c>
      <c r="O462" s="9">
        <f t="shared" si="28"/>
        <v>109</v>
      </c>
      <c r="P462" s="12">
        <f t="shared" si="29"/>
        <v>36.33</v>
      </c>
      <c r="Q462" s="9" t="s">
        <v>41</v>
      </c>
      <c r="R462" s="9" t="s">
        <v>42</v>
      </c>
      <c r="S462" s="13">
        <f t="shared" si="30"/>
        <v>41779.310034722221</v>
      </c>
      <c r="T462" s="13">
        <f t="shared" si="31"/>
        <v>41805.666666666664</v>
      </c>
    </row>
    <row r="463" spans="1:20" ht="208" x14ac:dyDescent="0.2">
      <c r="A463" s="9">
        <v>3182</v>
      </c>
      <c r="B463" s="10" t="s">
        <v>566</v>
      </c>
      <c r="C463" s="10" t="s">
        <v>567</v>
      </c>
      <c r="D463" s="9">
        <v>7000</v>
      </c>
      <c r="E463" s="11">
        <v>7062</v>
      </c>
      <c r="F463" s="9" t="s">
        <v>37</v>
      </c>
      <c r="G463" s="9" t="s">
        <v>45</v>
      </c>
      <c r="H463" s="9" t="s">
        <v>46</v>
      </c>
      <c r="I463" s="9">
        <v>1328029200</v>
      </c>
      <c r="J463" s="9">
        <v>1323211621</v>
      </c>
      <c r="K463" s="9" t="b">
        <v>1</v>
      </c>
      <c r="L463" s="9">
        <v>151</v>
      </c>
      <c r="M463" s="9" t="b">
        <v>1</v>
      </c>
      <c r="N463" s="9" t="s">
        <v>40</v>
      </c>
      <c r="O463" s="9">
        <f t="shared" si="28"/>
        <v>101</v>
      </c>
      <c r="P463" s="12">
        <f t="shared" si="29"/>
        <v>46.77</v>
      </c>
      <c r="Q463" s="9" t="s">
        <v>41</v>
      </c>
      <c r="R463" s="9" t="s">
        <v>42</v>
      </c>
      <c r="S463" s="13">
        <f t="shared" si="30"/>
        <v>40883.949317129627</v>
      </c>
      <c r="T463" s="13">
        <f t="shared" si="31"/>
        <v>40939.708333333336</v>
      </c>
    </row>
    <row r="464" spans="1:20" ht="160" x14ac:dyDescent="0.2">
      <c r="A464" s="9">
        <v>3183</v>
      </c>
      <c r="B464" s="10" t="s">
        <v>568</v>
      </c>
      <c r="C464" s="10" t="s">
        <v>569</v>
      </c>
      <c r="D464" s="9">
        <v>2500</v>
      </c>
      <c r="E464" s="11">
        <v>2725</v>
      </c>
      <c r="F464" s="9" t="s">
        <v>37</v>
      </c>
      <c r="G464" s="9" t="s">
        <v>45</v>
      </c>
      <c r="H464" s="9" t="s">
        <v>46</v>
      </c>
      <c r="I464" s="9">
        <v>1377284669</v>
      </c>
      <c r="J464" s="9">
        <v>1375729469</v>
      </c>
      <c r="K464" s="9" t="b">
        <v>1</v>
      </c>
      <c r="L464" s="9">
        <v>68</v>
      </c>
      <c r="M464" s="9" t="b">
        <v>1</v>
      </c>
      <c r="N464" s="9" t="s">
        <v>40</v>
      </c>
      <c r="O464" s="9">
        <f t="shared" si="28"/>
        <v>109</v>
      </c>
      <c r="P464" s="12">
        <f t="shared" si="29"/>
        <v>40.07</v>
      </c>
      <c r="Q464" s="9" t="s">
        <v>41</v>
      </c>
      <c r="R464" s="9" t="s">
        <v>42</v>
      </c>
      <c r="S464" s="13">
        <f t="shared" si="30"/>
        <v>41491.79478009259</v>
      </c>
      <c r="T464" s="13">
        <f t="shared" si="31"/>
        <v>41509.79478009259</v>
      </c>
    </row>
    <row r="465" spans="1:20" ht="160" x14ac:dyDescent="0.2">
      <c r="A465" s="9">
        <v>3184</v>
      </c>
      <c r="B465" s="10" t="s">
        <v>570</v>
      </c>
      <c r="C465" s="10" t="s">
        <v>571</v>
      </c>
      <c r="D465" s="9">
        <v>4300</v>
      </c>
      <c r="E465" s="11">
        <v>4610</v>
      </c>
      <c r="F465" s="9" t="s">
        <v>37</v>
      </c>
      <c r="G465" s="9" t="s">
        <v>45</v>
      </c>
      <c r="H465" s="9" t="s">
        <v>46</v>
      </c>
      <c r="I465" s="9">
        <v>1404258631</v>
      </c>
      <c r="J465" s="9">
        <v>1401666631</v>
      </c>
      <c r="K465" s="9" t="b">
        <v>1</v>
      </c>
      <c r="L465" s="9">
        <v>46</v>
      </c>
      <c r="M465" s="9" t="b">
        <v>1</v>
      </c>
      <c r="N465" s="9" t="s">
        <v>40</v>
      </c>
      <c r="O465" s="9">
        <f t="shared" si="28"/>
        <v>107</v>
      </c>
      <c r="P465" s="12">
        <f t="shared" si="29"/>
        <v>100.22</v>
      </c>
      <c r="Q465" s="9" t="s">
        <v>41</v>
      </c>
      <c r="R465" s="9" t="s">
        <v>42</v>
      </c>
      <c r="S465" s="13">
        <f t="shared" si="30"/>
        <v>41791.993414351848</v>
      </c>
      <c r="T465" s="13">
        <f t="shared" si="31"/>
        <v>41821.993414351848</v>
      </c>
    </row>
    <row r="466" spans="1:20" ht="192" x14ac:dyDescent="0.2">
      <c r="A466" s="9">
        <v>3185</v>
      </c>
      <c r="B466" s="10" t="s">
        <v>572</v>
      </c>
      <c r="C466" s="10" t="s">
        <v>573</v>
      </c>
      <c r="D466" s="9">
        <v>1000</v>
      </c>
      <c r="E466" s="11">
        <v>1000</v>
      </c>
      <c r="F466" s="9" t="s">
        <v>37</v>
      </c>
      <c r="G466" s="9" t="s">
        <v>38</v>
      </c>
      <c r="H466" s="9" t="s">
        <v>39</v>
      </c>
      <c r="I466" s="9">
        <v>1405553241</v>
      </c>
      <c r="J466" s="9">
        <v>1404948441</v>
      </c>
      <c r="K466" s="9" t="b">
        <v>1</v>
      </c>
      <c r="L466" s="9">
        <v>24</v>
      </c>
      <c r="M466" s="9" t="b">
        <v>1</v>
      </c>
      <c r="N466" s="9" t="s">
        <v>40</v>
      </c>
      <c r="O466" s="9">
        <f t="shared" si="28"/>
        <v>100</v>
      </c>
      <c r="P466" s="12">
        <f t="shared" si="29"/>
        <v>41.67</v>
      </c>
      <c r="Q466" s="9" t="s">
        <v>41</v>
      </c>
      <c r="R466" s="9" t="s">
        <v>42</v>
      </c>
      <c r="S466" s="13">
        <f t="shared" si="30"/>
        <v>41829.977326388893</v>
      </c>
      <c r="T466" s="13">
        <f t="shared" si="31"/>
        <v>41836.977326388893</v>
      </c>
    </row>
    <row r="467" spans="1:20" ht="192" x14ac:dyDescent="0.2">
      <c r="A467" s="9">
        <v>3186</v>
      </c>
      <c r="B467" s="10" t="s">
        <v>574</v>
      </c>
      <c r="C467" s="10" t="s">
        <v>575</v>
      </c>
      <c r="D467" s="9">
        <v>3200</v>
      </c>
      <c r="E467" s="11">
        <v>3270</v>
      </c>
      <c r="F467" s="9" t="s">
        <v>37</v>
      </c>
      <c r="G467" s="9" t="s">
        <v>38</v>
      </c>
      <c r="H467" s="9" t="s">
        <v>39</v>
      </c>
      <c r="I467" s="9">
        <v>1410901200</v>
      </c>
      <c r="J467" s="9">
        <v>1408313438</v>
      </c>
      <c r="K467" s="9" t="b">
        <v>1</v>
      </c>
      <c r="L467" s="9">
        <v>70</v>
      </c>
      <c r="M467" s="9" t="b">
        <v>1</v>
      </c>
      <c r="N467" s="9" t="s">
        <v>40</v>
      </c>
      <c r="O467" s="9">
        <f t="shared" si="28"/>
        <v>102</v>
      </c>
      <c r="P467" s="12">
        <f t="shared" si="29"/>
        <v>46.71</v>
      </c>
      <c r="Q467" s="9" t="s">
        <v>41</v>
      </c>
      <c r="R467" s="9" t="s">
        <v>42</v>
      </c>
      <c r="S467" s="13">
        <f t="shared" si="30"/>
        <v>41868.924050925925</v>
      </c>
      <c r="T467" s="13">
        <f t="shared" si="31"/>
        <v>41898.875</v>
      </c>
    </row>
    <row r="468" spans="1:20" ht="208" x14ac:dyDescent="0.2">
      <c r="A468" s="9">
        <v>3187</v>
      </c>
      <c r="B468" s="10" t="s">
        <v>576</v>
      </c>
      <c r="C468" s="10" t="s">
        <v>577</v>
      </c>
      <c r="D468" s="9">
        <v>15000</v>
      </c>
      <c r="E468" s="11">
        <v>17444</v>
      </c>
      <c r="F468" s="9" t="s">
        <v>37</v>
      </c>
      <c r="G468" s="9" t="s">
        <v>45</v>
      </c>
      <c r="H468" s="9" t="s">
        <v>46</v>
      </c>
      <c r="I468" s="9">
        <v>1407167973</v>
      </c>
      <c r="J468" s="9">
        <v>1405439973</v>
      </c>
      <c r="K468" s="9" t="b">
        <v>1</v>
      </c>
      <c r="L468" s="9">
        <v>244</v>
      </c>
      <c r="M468" s="9" t="b">
        <v>1</v>
      </c>
      <c r="N468" s="9" t="s">
        <v>40</v>
      </c>
      <c r="O468" s="9">
        <f t="shared" si="28"/>
        <v>116</v>
      </c>
      <c r="P468" s="12">
        <f t="shared" si="29"/>
        <v>71.489999999999995</v>
      </c>
      <c r="Q468" s="9" t="s">
        <v>41</v>
      </c>
      <c r="R468" s="9" t="s">
        <v>42</v>
      </c>
      <c r="S468" s="13">
        <f t="shared" si="30"/>
        <v>41835.666354166664</v>
      </c>
      <c r="T468" s="13">
        <f t="shared" si="31"/>
        <v>41855.666354166664</v>
      </c>
    </row>
    <row r="469" spans="1:20" ht="208" x14ac:dyDescent="0.2">
      <c r="A469" s="9">
        <v>3188</v>
      </c>
      <c r="B469" s="10" t="s">
        <v>2622</v>
      </c>
      <c r="C469" s="10" t="s">
        <v>2623</v>
      </c>
      <c r="D469" s="9">
        <v>200</v>
      </c>
      <c r="E469" s="11">
        <v>130</v>
      </c>
      <c r="F469" s="9" t="s">
        <v>251</v>
      </c>
      <c r="G469" s="9" t="s">
        <v>38</v>
      </c>
      <c r="H469" s="9" t="s">
        <v>39</v>
      </c>
      <c r="I469" s="9">
        <v>1433930302</v>
      </c>
      <c r="J469" s="9">
        <v>1432115902</v>
      </c>
      <c r="K469" s="9" t="b">
        <v>0</v>
      </c>
      <c r="L469" s="9">
        <v>9</v>
      </c>
      <c r="M469" s="9" t="b">
        <v>0</v>
      </c>
      <c r="N469" s="9" t="s">
        <v>2247</v>
      </c>
      <c r="O469" s="9">
        <f t="shared" si="28"/>
        <v>65</v>
      </c>
      <c r="P469" s="12">
        <f t="shared" si="29"/>
        <v>14.44</v>
      </c>
      <c r="Q469" s="9" t="s">
        <v>41</v>
      </c>
      <c r="R469" s="9" t="s">
        <v>2248</v>
      </c>
      <c r="S469" s="13">
        <f t="shared" si="30"/>
        <v>42144.415532407409</v>
      </c>
      <c r="T469" s="13">
        <f t="shared" si="31"/>
        <v>42165.415532407409</v>
      </c>
    </row>
    <row r="470" spans="1:20" ht="224" x14ac:dyDescent="0.2">
      <c r="A470" s="9">
        <v>3189</v>
      </c>
      <c r="B470" s="10" t="s">
        <v>2624</v>
      </c>
      <c r="C470" s="10" t="s">
        <v>2625</v>
      </c>
      <c r="D470" s="9">
        <v>55000</v>
      </c>
      <c r="E470" s="11">
        <v>6780</v>
      </c>
      <c r="F470" s="9" t="s">
        <v>251</v>
      </c>
      <c r="G470" s="9" t="s">
        <v>1688</v>
      </c>
      <c r="H470" s="9" t="s">
        <v>1689</v>
      </c>
      <c r="I470" s="9">
        <v>1432455532</v>
      </c>
      <c r="J470" s="9">
        <v>1429863532</v>
      </c>
      <c r="K470" s="9" t="b">
        <v>0</v>
      </c>
      <c r="L470" s="9">
        <v>19</v>
      </c>
      <c r="M470" s="9" t="b">
        <v>0</v>
      </c>
      <c r="N470" s="9" t="s">
        <v>2247</v>
      </c>
      <c r="O470" s="9">
        <f t="shared" si="28"/>
        <v>12</v>
      </c>
      <c r="P470" s="12">
        <f t="shared" si="29"/>
        <v>356.84</v>
      </c>
      <c r="Q470" s="9" t="s">
        <v>41</v>
      </c>
      <c r="R470" s="9" t="s">
        <v>2248</v>
      </c>
      <c r="S470" s="13">
        <f t="shared" si="30"/>
        <v>42118.346435185187</v>
      </c>
      <c r="T470" s="13">
        <f t="shared" si="31"/>
        <v>42148.346435185187</v>
      </c>
    </row>
    <row r="471" spans="1:20" ht="160" x14ac:dyDescent="0.2">
      <c r="A471" s="9">
        <v>3190</v>
      </c>
      <c r="B471" s="10" t="s">
        <v>2626</v>
      </c>
      <c r="C471" s="10" t="s">
        <v>2627</v>
      </c>
      <c r="D471" s="9">
        <v>4000</v>
      </c>
      <c r="E471" s="11">
        <v>0</v>
      </c>
      <c r="F471" s="9" t="s">
        <v>251</v>
      </c>
      <c r="G471" s="9" t="s">
        <v>63</v>
      </c>
      <c r="H471" s="9" t="s">
        <v>64</v>
      </c>
      <c r="I471" s="9">
        <v>1481258275</v>
      </c>
      <c r="J471" s="9">
        <v>1478662675</v>
      </c>
      <c r="K471" s="9" t="b">
        <v>0</v>
      </c>
      <c r="L471" s="9">
        <v>0</v>
      </c>
      <c r="M471" s="9" t="b">
        <v>0</v>
      </c>
      <c r="N471" s="9" t="s">
        <v>2247</v>
      </c>
      <c r="O471" s="9">
        <f t="shared" si="28"/>
        <v>0</v>
      </c>
      <c r="P471" s="12">
        <f t="shared" si="29"/>
        <v>0</v>
      </c>
      <c r="Q471" s="9" t="s">
        <v>41</v>
      </c>
      <c r="R471" s="9" t="s">
        <v>2248</v>
      </c>
      <c r="S471" s="13">
        <f t="shared" si="30"/>
        <v>42683.151331018518</v>
      </c>
      <c r="T471" s="13">
        <f t="shared" si="31"/>
        <v>42713.192997685182</v>
      </c>
    </row>
    <row r="472" spans="1:20" ht="192" x14ac:dyDescent="0.2">
      <c r="A472" s="9">
        <v>3191</v>
      </c>
      <c r="B472" s="10" t="s">
        <v>2628</v>
      </c>
      <c r="C472" s="10" t="s">
        <v>2629</v>
      </c>
      <c r="D472" s="9">
        <v>3750</v>
      </c>
      <c r="E472" s="11">
        <v>151</v>
      </c>
      <c r="F472" s="9" t="s">
        <v>251</v>
      </c>
      <c r="G472" s="9" t="s">
        <v>45</v>
      </c>
      <c r="H472" s="9" t="s">
        <v>46</v>
      </c>
      <c r="I472" s="9">
        <v>1471370869</v>
      </c>
      <c r="J472" s="9">
        <v>1466186869</v>
      </c>
      <c r="K472" s="9" t="b">
        <v>0</v>
      </c>
      <c r="L472" s="9">
        <v>4</v>
      </c>
      <c r="M472" s="9" t="b">
        <v>0</v>
      </c>
      <c r="N472" s="9" t="s">
        <v>2247</v>
      </c>
      <c r="O472" s="9">
        <f t="shared" si="28"/>
        <v>4</v>
      </c>
      <c r="P472" s="12">
        <f t="shared" si="29"/>
        <v>37.75</v>
      </c>
      <c r="Q472" s="9" t="s">
        <v>41</v>
      </c>
      <c r="R472" s="9" t="s">
        <v>2248</v>
      </c>
      <c r="S472" s="13">
        <f t="shared" si="30"/>
        <v>42538.755428240736</v>
      </c>
      <c r="T472" s="13">
        <f t="shared" si="31"/>
        <v>42598.755428240736</v>
      </c>
    </row>
    <row r="473" spans="1:20" ht="192" x14ac:dyDescent="0.2">
      <c r="A473" s="9">
        <v>3192</v>
      </c>
      <c r="B473" s="10" t="s">
        <v>2630</v>
      </c>
      <c r="C473" s="10" t="s">
        <v>2631</v>
      </c>
      <c r="D473" s="9">
        <v>10000</v>
      </c>
      <c r="E473" s="11">
        <v>102</v>
      </c>
      <c r="F473" s="9" t="s">
        <v>251</v>
      </c>
      <c r="G473" s="9" t="s">
        <v>38</v>
      </c>
      <c r="H473" s="9" t="s">
        <v>39</v>
      </c>
      <c r="I473" s="9">
        <v>1425160800</v>
      </c>
      <c r="J473" s="9">
        <v>1421274859</v>
      </c>
      <c r="K473" s="9" t="b">
        <v>0</v>
      </c>
      <c r="L473" s="9">
        <v>8</v>
      </c>
      <c r="M473" s="9" t="b">
        <v>0</v>
      </c>
      <c r="N473" s="9" t="s">
        <v>2247</v>
      </c>
      <c r="O473" s="9">
        <f t="shared" si="28"/>
        <v>1</v>
      </c>
      <c r="P473" s="12">
        <f t="shared" si="29"/>
        <v>12.75</v>
      </c>
      <c r="Q473" s="9" t="s">
        <v>41</v>
      </c>
      <c r="R473" s="9" t="s">
        <v>2248</v>
      </c>
      <c r="S473" s="13">
        <f t="shared" si="30"/>
        <v>42018.94049768518</v>
      </c>
      <c r="T473" s="13">
        <f t="shared" si="31"/>
        <v>42063.916666666672</v>
      </c>
    </row>
    <row r="474" spans="1:20" ht="208" x14ac:dyDescent="0.2">
      <c r="A474" s="9">
        <v>3193</v>
      </c>
      <c r="B474" s="10" t="s">
        <v>2632</v>
      </c>
      <c r="C474" s="10" t="s">
        <v>2633</v>
      </c>
      <c r="D474" s="9">
        <v>5000</v>
      </c>
      <c r="E474" s="11">
        <v>587</v>
      </c>
      <c r="F474" s="9" t="s">
        <v>251</v>
      </c>
      <c r="G474" s="9" t="s">
        <v>38</v>
      </c>
      <c r="H474" s="9" t="s">
        <v>39</v>
      </c>
      <c r="I474" s="9">
        <v>1424474056</v>
      </c>
      <c r="J474" s="9">
        <v>1420586056</v>
      </c>
      <c r="K474" s="9" t="b">
        <v>0</v>
      </c>
      <c r="L474" s="9">
        <v>24</v>
      </c>
      <c r="M474" s="9" t="b">
        <v>0</v>
      </c>
      <c r="N474" s="9" t="s">
        <v>2247</v>
      </c>
      <c r="O474" s="9">
        <f t="shared" si="28"/>
        <v>12</v>
      </c>
      <c r="P474" s="12">
        <f t="shared" si="29"/>
        <v>24.46</v>
      </c>
      <c r="Q474" s="9" t="s">
        <v>41</v>
      </c>
      <c r="R474" s="9" t="s">
        <v>2248</v>
      </c>
      <c r="S474" s="13">
        <f t="shared" si="30"/>
        <v>42010.968240740738</v>
      </c>
      <c r="T474" s="13">
        <f t="shared" si="31"/>
        <v>42055.968240740738</v>
      </c>
    </row>
    <row r="475" spans="1:20" ht="208" x14ac:dyDescent="0.2">
      <c r="A475" s="9">
        <v>3194</v>
      </c>
      <c r="B475" s="10" t="s">
        <v>2634</v>
      </c>
      <c r="C475" s="10" t="s">
        <v>2635</v>
      </c>
      <c r="D475" s="9">
        <v>11000</v>
      </c>
      <c r="E475" s="11">
        <v>0</v>
      </c>
      <c r="F475" s="9" t="s">
        <v>251</v>
      </c>
      <c r="G475" s="9" t="s">
        <v>45</v>
      </c>
      <c r="H475" s="9" t="s">
        <v>46</v>
      </c>
      <c r="I475" s="9">
        <v>1437960598</v>
      </c>
      <c r="J475" s="9">
        <v>1435368598</v>
      </c>
      <c r="K475" s="9" t="b">
        <v>0</v>
      </c>
      <c r="L475" s="9">
        <v>0</v>
      </c>
      <c r="M475" s="9" t="b">
        <v>0</v>
      </c>
      <c r="N475" s="9" t="s">
        <v>2247</v>
      </c>
      <c r="O475" s="9">
        <f t="shared" si="28"/>
        <v>0</v>
      </c>
      <c r="P475" s="12">
        <f t="shared" si="29"/>
        <v>0</v>
      </c>
      <c r="Q475" s="9" t="s">
        <v>41</v>
      </c>
      <c r="R475" s="9" t="s">
        <v>2248</v>
      </c>
      <c r="S475" s="13">
        <f t="shared" si="30"/>
        <v>42182.062476851846</v>
      </c>
      <c r="T475" s="13">
        <f t="shared" si="31"/>
        <v>42212.062476851846</v>
      </c>
    </row>
    <row r="476" spans="1:20" ht="224" x14ac:dyDescent="0.2">
      <c r="A476" s="9">
        <v>3195</v>
      </c>
      <c r="B476" s="10" t="s">
        <v>2636</v>
      </c>
      <c r="C476" s="10" t="s">
        <v>2637</v>
      </c>
      <c r="D476" s="9">
        <v>3500</v>
      </c>
      <c r="E476" s="11">
        <v>2070</v>
      </c>
      <c r="F476" s="9" t="s">
        <v>251</v>
      </c>
      <c r="G476" s="9" t="s">
        <v>45</v>
      </c>
      <c r="H476" s="9" t="s">
        <v>46</v>
      </c>
      <c r="I476" s="9">
        <v>1423750542</v>
      </c>
      <c r="J476" s="9">
        <v>1421158542</v>
      </c>
      <c r="K476" s="9" t="b">
        <v>0</v>
      </c>
      <c r="L476" s="9">
        <v>39</v>
      </c>
      <c r="M476" s="9" t="b">
        <v>0</v>
      </c>
      <c r="N476" s="9" t="s">
        <v>2247</v>
      </c>
      <c r="O476" s="9">
        <f t="shared" si="28"/>
        <v>59</v>
      </c>
      <c r="P476" s="12">
        <f t="shared" si="29"/>
        <v>53.08</v>
      </c>
      <c r="Q476" s="9" t="s">
        <v>41</v>
      </c>
      <c r="R476" s="9" t="s">
        <v>2248</v>
      </c>
      <c r="S476" s="13">
        <f t="shared" si="30"/>
        <v>42017.594236111108</v>
      </c>
      <c r="T476" s="13">
        <f t="shared" si="31"/>
        <v>42047.594236111108</v>
      </c>
    </row>
    <row r="477" spans="1:20" ht="192" x14ac:dyDescent="0.2">
      <c r="A477" s="9">
        <v>3196</v>
      </c>
      <c r="B477" s="10" t="s">
        <v>2638</v>
      </c>
      <c r="C477" s="10" t="s">
        <v>2639</v>
      </c>
      <c r="D477" s="9">
        <v>3000000</v>
      </c>
      <c r="E477" s="11">
        <v>1800</v>
      </c>
      <c r="F477" s="9" t="s">
        <v>251</v>
      </c>
      <c r="G477" s="9" t="s">
        <v>45</v>
      </c>
      <c r="H477" s="9" t="s">
        <v>46</v>
      </c>
      <c r="I477" s="9">
        <v>1438437600</v>
      </c>
      <c r="J477" s="9">
        <v>1433254875</v>
      </c>
      <c r="K477" s="9" t="b">
        <v>0</v>
      </c>
      <c r="L477" s="9">
        <v>6</v>
      </c>
      <c r="M477" s="9" t="b">
        <v>0</v>
      </c>
      <c r="N477" s="9" t="s">
        <v>2247</v>
      </c>
      <c r="O477" s="9">
        <f t="shared" si="28"/>
        <v>0</v>
      </c>
      <c r="P477" s="12">
        <f t="shared" si="29"/>
        <v>300</v>
      </c>
      <c r="Q477" s="9" t="s">
        <v>41</v>
      </c>
      <c r="R477" s="9" t="s">
        <v>2248</v>
      </c>
      <c r="S477" s="13">
        <f t="shared" si="30"/>
        <v>42157.598090277781</v>
      </c>
      <c r="T477" s="13">
        <f t="shared" si="31"/>
        <v>42217.583333333328</v>
      </c>
    </row>
    <row r="478" spans="1:20" ht="144" x14ac:dyDescent="0.2">
      <c r="A478" s="9">
        <v>3197</v>
      </c>
      <c r="B478" s="10" t="s">
        <v>2640</v>
      </c>
      <c r="C478" s="10" t="s">
        <v>2641</v>
      </c>
      <c r="D478" s="9">
        <v>10000</v>
      </c>
      <c r="E478" s="11">
        <v>1145</v>
      </c>
      <c r="F478" s="9" t="s">
        <v>251</v>
      </c>
      <c r="G478" s="9" t="s">
        <v>75</v>
      </c>
      <c r="H478" s="9" t="s">
        <v>76</v>
      </c>
      <c r="I478" s="9">
        <v>1423050618</v>
      </c>
      <c r="J478" s="9">
        <v>1420458618</v>
      </c>
      <c r="K478" s="9" t="b">
        <v>0</v>
      </c>
      <c r="L478" s="9">
        <v>4</v>
      </c>
      <c r="M478" s="9" t="b">
        <v>0</v>
      </c>
      <c r="N478" s="9" t="s">
        <v>2247</v>
      </c>
      <c r="O478" s="9">
        <f t="shared" si="28"/>
        <v>11</v>
      </c>
      <c r="P478" s="12">
        <f t="shared" si="29"/>
        <v>286.25</v>
      </c>
      <c r="Q478" s="9" t="s">
        <v>41</v>
      </c>
      <c r="R478" s="9" t="s">
        <v>2248</v>
      </c>
      <c r="S478" s="13">
        <f t="shared" si="30"/>
        <v>42009.493263888886</v>
      </c>
      <c r="T478" s="13">
        <f t="shared" si="31"/>
        <v>42039.493263888886</v>
      </c>
    </row>
    <row r="479" spans="1:20" ht="224" x14ac:dyDescent="0.2">
      <c r="A479" s="9">
        <v>3198</v>
      </c>
      <c r="B479" s="10" t="s">
        <v>2642</v>
      </c>
      <c r="C479" s="10" t="s">
        <v>2643</v>
      </c>
      <c r="D479" s="9">
        <v>30000</v>
      </c>
      <c r="E479" s="11">
        <v>110</v>
      </c>
      <c r="F479" s="9" t="s">
        <v>251</v>
      </c>
      <c r="G479" s="9" t="s">
        <v>1445</v>
      </c>
      <c r="H479" s="9" t="s">
        <v>1446</v>
      </c>
      <c r="I479" s="9">
        <v>1424081477</v>
      </c>
      <c r="J479" s="9">
        <v>1420798277</v>
      </c>
      <c r="K479" s="9" t="b">
        <v>0</v>
      </c>
      <c r="L479" s="9">
        <v>3</v>
      </c>
      <c r="M479" s="9" t="b">
        <v>0</v>
      </c>
      <c r="N479" s="9" t="s">
        <v>2247</v>
      </c>
      <c r="O479" s="9">
        <f t="shared" si="28"/>
        <v>0</v>
      </c>
      <c r="P479" s="12">
        <f t="shared" si="29"/>
        <v>36.67</v>
      </c>
      <c r="Q479" s="9" t="s">
        <v>41</v>
      </c>
      <c r="R479" s="9" t="s">
        <v>2248</v>
      </c>
      <c r="S479" s="13">
        <f t="shared" si="30"/>
        <v>42013.424502314811</v>
      </c>
      <c r="T479" s="13">
        <f t="shared" si="31"/>
        <v>42051.424502314811</v>
      </c>
    </row>
    <row r="480" spans="1:20" ht="176" x14ac:dyDescent="0.2">
      <c r="A480" s="9">
        <v>3199</v>
      </c>
      <c r="B480" s="10" t="s">
        <v>2644</v>
      </c>
      <c r="C480" s="10" t="s">
        <v>2645</v>
      </c>
      <c r="D480" s="9">
        <v>5000</v>
      </c>
      <c r="E480" s="11">
        <v>2608</v>
      </c>
      <c r="F480" s="9" t="s">
        <v>251</v>
      </c>
      <c r="G480" s="9" t="s">
        <v>45</v>
      </c>
      <c r="H480" s="9" t="s">
        <v>46</v>
      </c>
      <c r="I480" s="9">
        <v>1410037200</v>
      </c>
      <c r="J480" s="9">
        <v>1407435418</v>
      </c>
      <c r="K480" s="9" t="b">
        <v>0</v>
      </c>
      <c r="L480" s="9">
        <v>53</v>
      </c>
      <c r="M480" s="9" t="b">
        <v>0</v>
      </c>
      <c r="N480" s="9" t="s">
        <v>2247</v>
      </c>
      <c r="O480" s="9">
        <f t="shared" si="28"/>
        <v>52</v>
      </c>
      <c r="P480" s="12">
        <f t="shared" si="29"/>
        <v>49.21</v>
      </c>
      <c r="Q480" s="9" t="s">
        <v>41</v>
      </c>
      <c r="R480" s="9" t="s">
        <v>2248</v>
      </c>
      <c r="S480" s="13">
        <f t="shared" si="30"/>
        <v>41858.761782407404</v>
      </c>
      <c r="T480" s="13">
        <f t="shared" si="31"/>
        <v>41888.875</v>
      </c>
    </row>
    <row r="481" spans="1:20" ht="224" x14ac:dyDescent="0.2">
      <c r="A481" s="9">
        <v>3200</v>
      </c>
      <c r="B481" s="10" t="s">
        <v>2646</v>
      </c>
      <c r="C481" s="10" t="s">
        <v>2647</v>
      </c>
      <c r="D481" s="9">
        <v>50000</v>
      </c>
      <c r="E481" s="11">
        <v>1</v>
      </c>
      <c r="F481" s="9" t="s">
        <v>251</v>
      </c>
      <c r="G481" s="9" t="s">
        <v>45</v>
      </c>
      <c r="H481" s="9" t="s">
        <v>46</v>
      </c>
      <c r="I481" s="9">
        <v>1461994440</v>
      </c>
      <c r="J481" s="9">
        <v>1459410101</v>
      </c>
      <c r="K481" s="9" t="b">
        <v>0</v>
      </c>
      <c r="L481" s="9">
        <v>1</v>
      </c>
      <c r="M481" s="9" t="b">
        <v>0</v>
      </c>
      <c r="N481" s="9" t="s">
        <v>2247</v>
      </c>
      <c r="O481" s="9">
        <f t="shared" si="28"/>
        <v>0</v>
      </c>
      <c r="P481" s="12">
        <f t="shared" si="29"/>
        <v>1</v>
      </c>
      <c r="Q481" s="9" t="s">
        <v>41</v>
      </c>
      <c r="R481" s="9" t="s">
        <v>2248</v>
      </c>
      <c r="S481" s="13">
        <f t="shared" si="30"/>
        <v>42460.320613425924</v>
      </c>
      <c r="T481" s="13">
        <f t="shared" si="31"/>
        <v>42490.231944444444</v>
      </c>
    </row>
    <row r="482" spans="1:20" ht="208" x14ac:dyDescent="0.2">
      <c r="A482" s="9">
        <v>3201</v>
      </c>
      <c r="B482" s="10" t="s">
        <v>2648</v>
      </c>
      <c r="C482" s="10" t="s">
        <v>2649</v>
      </c>
      <c r="D482" s="9">
        <v>2000</v>
      </c>
      <c r="E482" s="11">
        <v>25</v>
      </c>
      <c r="F482" s="9" t="s">
        <v>251</v>
      </c>
      <c r="G482" s="9" t="s">
        <v>38</v>
      </c>
      <c r="H482" s="9" t="s">
        <v>39</v>
      </c>
      <c r="I482" s="9">
        <v>1409509477</v>
      </c>
      <c r="J482" s="9">
        <v>1407695077</v>
      </c>
      <c r="K482" s="9" t="b">
        <v>0</v>
      </c>
      <c r="L482" s="9">
        <v>2</v>
      </c>
      <c r="M482" s="9" t="b">
        <v>0</v>
      </c>
      <c r="N482" s="9" t="s">
        <v>2247</v>
      </c>
      <c r="O482" s="9">
        <f t="shared" si="28"/>
        <v>1</v>
      </c>
      <c r="P482" s="12">
        <f t="shared" si="29"/>
        <v>12.5</v>
      </c>
      <c r="Q482" s="9" t="s">
        <v>41</v>
      </c>
      <c r="R482" s="9" t="s">
        <v>2248</v>
      </c>
      <c r="S482" s="13">
        <f t="shared" si="30"/>
        <v>41861.767094907409</v>
      </c>
      <c r="T482" s="13">
        <f t="shared" si="31"/>
        <v>41882.767094907409</v>
      </c>
    </row>
    <row r="483" spans="1:20" ht="208" x14ac:dyDescent="0.2">
      <c r="A483" s="9">
        <v>3202</v>
      </c>
      <c r="B483" s="10" t="s">
        <v>2650</v>
      </c>
      <c r="C483" s="10" t="s">
        <v>2651</v>
      </c>
      <c r="D483" s="9">
        <v>5000</v>
      </c>
      <c r="E483" s="11">
        <v>2726</v>
      </c>
      <c r="F483" s="9" t="s">
        <v>251</v>
      </c>
      <c r="G483" s="9" t="s">
        <v>45</v>
      </c>
      <c r="H483" s="9" t="s">
        <v>46</v>
      </c>
      <c r="I483" s="9">
        <v>1450072740</v>
      </c>
      <c r="J483" s="9">
        <v>1445027346</v>
      </c>
      <c r="K483" s="9" t="b">
        <v>0</v>
      </c>
      <c r="L483" s="9">
        <v>25</v>
      </c>
      <c r="M483" s="9" t="b">
        <v>0</v>
      </c>
      <c r="N483" s="9" t="s">
        <v>2247</v>
      </c>
      <c r="O483" s="9">
        <f t="shared" si="28"/>
        <v>55</v>
      </c>
      <c r="P483" s="12">
        <f t="shared" si="29"/>
        <v>109.04</v>
      </c>
      <c r="Q483" s="9" t="s">
        <v>41</v>
      </c>
      <c r="R483" s="9" t="s">
        <v>2248</v>
      </c>
      <c r="S483" s="13">
        <f t="shared" si="30"/>
        <v>42293.853541666671</v>
      </c>
      <c r="T483" s="13">
        <f t="shared" si="31"/>
        <v>42352.249305555553</v>
      </c>
    </row>
    <row r="484" spans="1:20" ht="160" x14ac:dyDescent="0.2">
      <c r="A484" s="9">
        <v>3203</v>
      </c>
      <c r="B484" s="10" t="s">
        <v>2652</v>
      </c>
      <c r="C484" s="10" t="s">
        <v>2653</v>
      </c>
      <c r="D484" s="9">
        <v>1000</v>
      </c>
      <c r="E484" s="11">
        <v>250</v>
      </c>
      <c r="F484" s="9" t="s">
        <v>251</v>
      </c>
      <c r="G484" s="9" t="s">
        <v>45</v>
      </c>
      <c r="H484" s="9" t="s">
        <v>46</v>
      </c>
      <c r="I484" s="9">
        <v>1443224622</v>
      </c>
      <c r="J484" s="9">
        <v>1440632622</v>
      </c>
      <c r="K484" s="9" t="b">
        <v>0</v>
      </c>
      <c r="L484" s="9">
        <v>6</v>
      </c>
      <c r="M484" s="9" t="b">
        <v>0</v>
      </c>
      <c r="N484" s="9" t="s">
        <v>2247</v>
      </c>
      <c r="O484" s="9">
        <f t="shared" si="28"/>
        <v>25</v>
      </c>
      <c r="P484" s="12">
        <f t="shared" si="29"/>
        <v>41.67</v>
      </c>
      <c r="Q484" s="9" t="s">
        <v>41</v>
      </c>
      <c r="R484" s="9" t="s">
        <v>2248</v>
      </c>
      <c r="S484" s="13">
        <f t="shared" si="30"/>
        <v>42242.988680555558</v>
      </c>
      <c r="T484" s="13">
        <f t="shared" si="31"/>
        <v>42272.988680555558</v>
      </c>
    </row>
    <row r="485" spans="1:20" ht="192" x14ac:dyDescent="0.2">
      <c r="A485" s="9">
        <v>3204</v>
      </c>
      <c r="B485" s="10" t="s">
        <v>2654</v>
      </c>
      <c r="C485" s="10" t="s">
        <v>2655</v>
      </c>
      <c r="D485" s="9">
        <v>500</v>
      </c>
      <c r="E485" s="11">
        <v>0</v>
      </c>
      <c r="F485" s="9" t="s">
        <v>251</v>
      </c>
      <c r="G485" s="9" t="s">
        <v>45</v>
      </c>
      <c r="H485" s="9" t="s">
        <v>46</v>
      </c>
      <c r="I485" s="9">
        <v>1437149640</v>
      </c>
      <c r="J485" s="9">
        <v>1434558479</v>
      </c>
      <c r="K485" s="9" t="b">
        <v>0</v>
      </c>
      <c r="L485" s="9">
        <v>0</v>
      </c>
      <c r="M485" s="9" t="b">
        <v>0</v>
      </c>
      <c r="N485" s="9" t="s">
        <v>2247</v>
      </c>
      <c r="O485" s="9">
        <f t="shared" si="28"/>
        <v>0</v>
      </c>
      <c r="P485" s="12">
        <f t="shared" si="29"/>
        <v>0</v>
      </c>
      <c r="Q485" s="9" t="s">
        <v>41</v>
      </c>
      <c r="R485" s="9" t="s">
        <v>2248</v>
      </c>
      <c r="S485" s="13">
        <f t="shared" si="30"/>
        <v>42172.686099537037</v>
      </c>
      <c r="T485" s="13">
        <f t="shared" si="31"/>
        <v>42202.676388888889</v>
      </c>
    </row>
    <row r="486" spans="1:20" ht="192" x14ac:dyDescent="0.2">
      <c r="A486" s="9">
        <v>3205</v>
      </c>
      <c r="B486" s="10" t="s">
        <v>2656</v>
      </c>
      <c r="C486" s="10" t="s">
        <v>2657</v>
      </c>
      <c r="D486" s="9">
        <v>8000</v>
      </c>
      <c r="E486" s="11">
        <v>273</v>
      </c>
      <c r="F486" s="9" t="s">
        <v>251</v>
      </c>
      <c r="G486" s="9" t="s">
        <v>38</v>
      </c>
      <c r="H486" s="9" t="s">
        <v>39</v>
      </c>
      <c r="I486" s="9">
        <v>1430470772</v>
      </c>
      <c r="J486" s="9">
        <v>1427878772</v>
      </c>
      <c r="K486" s="9" t="b">
        <v>0</v>
      </c>
      <c r="L486" s="9">
        <v>12</v>
      </c>
      <c r="M486" s="9" t="b">
        <v>0</v>
      </c>
      <c r="N486" s="9" t="s">
        <v>2247</v>
      </c>
      <c r="O486" s="9">
        <f t="shared" si="28"/>
        <v>3</v>
      </c>
      <c r="P486" s="12">
        <f t="shared" si="29"/>
        <v>22.75</v>
      </c>
      <c r="Q486" s="9" t="s">
        <v>41</v>
      </c>
      <c r="R486" s="9" t="s">
        <v>2248</v>
      </c>
      <c r="S486" s="13">
        <f t="shared" si="30"/>
        <v>42095.374675925923</v>
      </c>
      <c r="T486" s="13">
        <f t="shared" si="31"/>
        <v>42125.374675925923</v>
      </c>
    </row>
    <row r="487" spans="1:20" ht="208" x14ac:dyDescent="0.2">
      <c r="A487" s="9">
        <v>3206</v>
      </c>
      <c r="B487" s="10" t="s">
        <v>2658</v>
      </c>
      <c r="C487" s="10" t="s">
        <v>2659</v>
      </c>
      <c r="D487" s="9">
        <v>5000</v>
      </c>
      <c r="E487" s="11">
        <v>0</v>
      </c>
      <c r="F487" s="9" t="s">
        <v>251</v>
      </c>
      <c r="G487" s="9" t="s">
        <v>45</v>
      </c>
      <c r="H487" s="9" t="s">
        <v>46</v>
      </c>
      <c r="I487" s="9">
        <v>1442644651</v>
      </c>
      <c r="J487" s="9">
        <v>1440052651</v>
      </c>
      <c r="K487" s="9" t="b">
        <v>0</v>
      </c>
      <c r="L487" s="9">
        <v>0</v>
      </c>
      <c r="M487" s="9" t="b">
        <v>0</v>
      </c>
      <c r="N487" s="9" t="s">
        <v>2247</v>
      </c>
      <c r="O487" s="9">
        <f t="shared" si="28"/>
        <v>0</v>
      </c>
      <c r="P487" s="12">
        <f t="shared" si="29"/>
        <v>0</v>
      </c>
      <c r="Q487" s="9" t="s">
        <v>41</v>
      </c>
      <c r="R487" s="9" t="s">
        <v>2248</v>
      </c>
      <c r="S487" s="13">
        <f t="shared" si="30"/>
        <v>42236.276053240741</v>
      </c>
      <c r="T487" s="13">
        <f t="shared" si="31"/>
        <v>42266.276053240741</v>
      </c>
    </row>
    <row r="488" spans="1:20" ht="208" x14ac:dyDescent="0.2">
      <c r="A488" s="9">
        <v>3207</v>
      </c>
      <c r="B488" s="10" t="s">
        <v>2660</v>
      </c>
      <c r="C488" s="10" t="s">
        <v>2661</v>
      </c>
      <c r="D488" s="9">
        <v>5500</v>
      </c>
      <c r="E488" s="11">
        <v>2550</v>
      </c>
      <c r="F488" s="9" t="s">
        <v>251</v>
      </c>
      <c r="G488" s="9" t="s">
        <v>45</v>
      </c>
      <c r="H488" s="9" t="s">
        <v>46</v>
      </c>
      <c r="I488" s="9">
        <v>1429767607</v>
      </c>
      <c r="J488" s="9">
        <v>1424587207</v>
      </c>
      <c r="K488" s="9" t="b">
        <v>0</v>
      </c>
      <c r="L488" s="9">
        <v>36</v>
      </c>
      <c r="M488" s="9" t="b">
        <v>0</v>
      </c>
      <c r="N488" s="9" t="s">
        <v>2247</v>
      </c>
      <c r="O488" s="9">
        <f t="shared" si="28"/>
        <v>46</v>
      </c>
      <c r="P488" s="12">
        <f t="shared" si="29"/>
        <v>70.83</v>
      </c>
      <c r="Q488" s="9" t="s">
        <v>41</v>
      </c>
      <c r="R488" s="9" t="s">
        <v>2248</v>
      </c>
      <c r="S488" s="13">
        <f t="shared" si="30"/>
        <v>42057.277858796297</v>
      </c>
      <c r="T488" s="13">
        <f t="shared" si="31"/>
        <v>42117.236192129625</v>
      </c>
    </row>
    <row r="489" spans="1:20" ht="192" x14ac:dyDescent="0.2">
      <c r="A489" s="9">
        <v>3208</v>
      </c>
      <c r="B489" s="10" t="s">
        <v>578</v>
      </c>
      <c r="C489" s="10" t="s">
        <v>579</v>
      </c>
      <c r="D489" s="9">
        <v>5000</v>
      </c>
      <c r="E489" s="11">
        <v>5175</v>
      </c>
      <c r="F489" s="9" t="s">
        <v>37</v>
      </c>
      <c r="G489" s="9" t="s">
        <v>45</v>
      </c>
      <c r="H489" s="9" t="s">
        <v>46</v>
      </c>
      <c r="I489" s="9">
        <v>1406557877</v>
      </c>
      <c r="J489" s="9">
        <v>1404743477</v>
      </c>
      <c r="K489" s="9" t="b">
        <v>1</v>
      </c>
      <c r="L489" s="9">
        <v>82</v>
      </c>
      <c r="M489" s="9" t="b">
        <v>1</v>
      </c>
      <c r="N489" s="9" t="s">
        <v>40</v>
      </c>
      <c r="O489" s="9">
        <f t="shared" si="28"/>
        <v>104</v>
      </c>
      <c r="P489" s="12">
        <f t="shared" si="29"/>
        <v>63.11</v>
      </c>
      <c r="Q489" s="9" t="s">
        <v>41</v>
      </c>
      <c r="R489" s="9" t="s">
        <v>42</v>
      </c>
      <c r="S489" s="13">
        <f t="shared" si="30"/>
        <v>41827.605057870373</v>
      </c>
      <c r="T489" s="13">
        <f t="shared" si="31"/>
        <v>41848.605057870373</v>
      </c>
    </row>
    <row r="490" spans="1:20" ht="208" x14ac:dyDescent="0.2">
      <c r="A490" s="9">
        <v>3209</v>
      </c>
      <c r="B490" s="10" t="s">
        <v>580</v>
      </c>
      <c r="C490" s="10" t="s">
        <v>581</v>
      </c>
      <c r="D490" s="9">
        <v>9500</v>
      </c>
      <c r="E490" s="11">
        <v>11335.7</v>
      </c>
      <c r="F490" s="9" t="s">
        <v>37</v>
      </c>
      <c r="G490" s="9" t="s">
        <v>45</v>
      </c>
      <c r="H490" s="9" t="s">
        <v>46</v>
      </c>
      <c r="I490" s="9">
        <v>1403305200</v>
      </c>
      <c r="J490" s="9">
        <v>1400512658</v>
      </c>
      <c r="K490" s="9" t="b">
        <v>1</v>
      </c>
      <c r="L490" s="9">
        <v>226</v>
      </c>
      <c r="M490" s="9" t="b">
        <v>1</v>
      </c>
      <c r="N490" s="9" t="s">
        <v>40</v>
      </c>
      <c r="O490" s="9">
        <f t="shared" si="28"/>
        <v>119</v>
      </c>
      <c r="P490" s="12">
        <f t="shared" si="29"/>
        <v>50.16</v>
      </c>
      <c r="Q490" s="9" t="s">
        <v>41</v>
      </c>
      <c r="R490" s="9" t="s">
        <v>42</v>
      </c>
      <c r="S490" s="13">
        <f t="shared" si="30"/>
        <v>41778.637245370373</v>
      </c>
      <c r="T490" s="13">
        <f t="shared" si="31"/>
        <v>41810.958333333336</v>
      </c>
    </row>
    <row r="491" spans="1:20" ht="224" x14ac:dyDescent="0.2">
      <c r="A491" s="9">
        <v>3210</v>
      </c>
      <c r="B491" s="10" t="s">
        <v>582</v>
      </c>
      <c r="C491" s="10" t="s">
        <v>583</v>
      </c>
      <c r="D491" s="9">
        <v>3000</v>
      </c>
      <c r="E491" s="11">
        <v>3773</v>
      </c>
      <c r="F491" s="9" t="s">
        <v>37</v>
      </c>
      <c r="G491" s="9" t="s">
        <v>45</v>
      </c>
      <c r="H491" s="9" t="s">
        <v>46</v>
      </c>
      <c r="I491" s="9">
        <v>1338523140</v>
      </c>
      <c r="J491" s="9">
        <v>1334442519</v>
      </c>
      <c r="K491" s="9" t="b">
        <v>1</v>
      </c>
      <c r="L491" s="9">
        <v>60</v>
      </c>
      <c r="M491" s="9" t="b">
        <v>1</v>
      </c>
      <c r="N491" s="9" t="s">
        <v>40</v>
      </c>
      <c r="O491" s="9">
        <f t="shared" si="28"/>
        <v>126</v>
      </c>
      <c r="P491" s="12">
        <f t="shared" si="29"/>
        <v>62.88</v>
      </c>
      <c r="Q491" s="9" t="s">
        <v>41</v>
      </c>
      <c r="R491" s="9" t="s">
        <v>42</v>
      </c>
      <c r="S491" s="13">
        <f t="shared" si="30"/>
        <v>41013.936562499999</v>
      </c>
      <c r="T491" s="13">
        <f t="shared" si="31"/>
        <v>41061.165972222225</v>
      </c>
    </row>
    <row r="492" spans="1:20" ht="224" x14ac:dyDescent="0.2">
      <c r="A492" s="9">
        <v>3211</v>
      </c>
      <c r="B492" s="10" t="s">
        <v>584</v>
      </c>
      <c r="C492" s="10" t="s">
        <v>585</v>
      </c>
      <c r="D492" s="9">
        <v>23000</v>
      </c>
      <c r="E492" s="11">
        <v>27541</v>
      </c>
      <c r="F492" s="9" t="s">
        <v>37</v>
      </c>
      <c r="G492" s="9" t="s">
        <v>45</v>
      </c>
      <c r="H492" s="9" t="s">
        <v>46</v>
      </c>
      <c r="I492" s="9">
        <v>1408068000</v>
      </c>
      <c r="J492" s="9">
        <v>1405346680</v>
      </c>
      <c r="K492" s="9" t="b">
        <v>1</v>
      </c>
      <c r="L492" s="9">
        <v>322</v>
      </c>
      <c r="M492" s="9" t="b">
        <v>1</v>
      </c>
      <c r="N492" s="9" t="s">
        <v>40</v>
      </c>
      <c r="O492" s="9">
        <f t="shared" si="28"/>
        <v>120</v>
      </c>
      <c r="P492" s="12">
        <f t="shared" si="29"/>
        <v>85.53</v>
      </c>
      <c r="Q492" s="9" t="s">
        <v>41</v>
      </c>
      <c r="R492" s="9" t="s">
        <v>42</v>
      </c>
      <c r="S492" s="13">
        <f t="shared" si="30"/>
        <v>41834.586574074077</v>
      </c>
      <c r="T492" s="13">
        <f t="shared" si="31"/>
        <v>41866.083333333336</v>
      </c>
    </row>
    <row r="493" spans="1:20" ht="128" x14ac:dyDescent="0.2">
      <c r="A493" s="9">
        <v>3212</v>
      </c>
      <c r="B493" s="10" t="s">
        <v>586</v>
      </c>
      <c r="C493" s="10" t="s">
        <v>587</v>
      </c>
      <c r="D493" s="9">
        <v>4000</v>
      </c>
      <c r="E493" s="11">
        <v>5050</v>
      </c>
      <c r="F493" s="9" t="s">
        <v>37</v>
      </c>
      <c r="G493" s="9" t="s">
        <v>45</v>
      </c>
      <c r="H493" s="9" t="s">
        <v>46</v>
      </c>
      <c r="I493" s="9">
        <v>1407524751</v>
      </c>
      <c r="J493" s="9">
        <v>1404932751</v>
      </c>
      <c r="K493" s="9" t="b">
        <v>1</v>
      </c>
      <c r="L493" s="9">
        <v>94</v>
      </c>
      <c r="M493" s="9" t="b">
        <v>1</v>
      </c>
      <c r="N493" s="9" t="s">
        <v>40</v>
      </c>
      <c r="O493" s="9">
        <f t="shared" si="28"/>
        <v>126</v>
      </c>
      <c r="P493" s="12">
        <f t="shared" si="29"/>
        <v>53.72</v>
      </c>
      <c r="Q493" s="9" t="s">
        <v>41</v>
      </c>
      <c r="R493" s="9" t="s">
        <v>42</v>
      </c>
      <c r="S493" s="13">
        <f t="shared" si="30"/>
        <v>41829.795729166668</v>
      </c>
      <c r="T493" s="13">
        <f t="shared" si="31"/>
        <v>41859.795729166668</v>
      </c>
    </row>
    <row r="494" spans="1:20" ht="208" x14ac:dyDescent="0.2">
      <c r="A494" s="9">
        <v>3213</v>
      </c>
      <c r="B494" s="10" t="s">
        <v>588</v>
      </c>
      <c r="C494" s="10" t="s">
        <v>589</v>
      </c>
      <c r="D494" s="9">
        <v>6000</v>
      </c>
      <c r="E494" s="11">
        <v>6007</v>
      </c>
      <c r="F494" s="9" t="s">
        <v>37</v>
      </c>
      <c r="G494" s="9" t="s">
        <v>38</v>
      </c>
      <c r="H494" s="9" t="s">
        <v>39</v>
      </c>
      <c r="I494" s="9">
        <v>1437934759</v>
      </c>
      <c r="J494" s="9">
        <v>1434478759</v>
      </c>
      <c r="K494" s="9" t="b">
        <v>1</v>
      </c>
      <c r="L494" s="9">
        <v>47</v>
      </c>
      <c r="M494" s="9" t="b">
        <v>1</v>
      </c>
      <c r="N494" s="9" t="s">
        <v>40</v>
      </c>
      <c r="O494" s="9">
        <f t="shared" si="28"/>
        <v>100</v>
      </c>
      <c r="P494" s="12">
        <f t="shared" si="29"/>
        <v>127.81</v>
      </c>
      <c r="Q494" s="9" t="s">
        <v>41</v>
      </c>
      <c r="R494" s="9" t="s">
        <v>42</v>
      </c>
      <c r="S494" s="13">
        <f t="shared" si="30"/>
        <v>42171.763414351852</v>
      </c>
      <c r="T494" s="13">
        <f t="shared" si="31"/>
        <v>42211.763414351852</v>
      </c>
    </row>
    <row r="495" spans="1:20" ht="224" x14ac:dyDescent="0.2">
      <c r="A495" s="9">
        <v>3214</v>
      </c>
      <c r="B495" s="10" t="s">
        <v>590</v>
      </c>
      <c r="C495" s="10" t="s">
        <v>591</v>
      </c>
      <c r="D495" s="9">
        <v>12000</v>
      </c>
      <c r="E495" s="11">
        <v>12256</v>
      </c>
      <c r="F495" s="9" t="s">
        <v>37</v>
      </c>
      <c r="G495" s="9" t="s">
        <v>38</v>
      </c>
      <c r="H495" s="9" t="s">
        <v>39</v>
      </c>
      <c r="I495" s="9">
        <v>1452038100</v>
      </c>
      <c r="J495" s="9">
        <v>1448823673</v>
      </c>
      <c r="K495" s="9" t="b">
        <v>1</v>
      </c>
      <c r="L495" s="9">
        <v>115</v>
      </c>
      <c r="M495" s="9" t="b">
        <v>1</v>
      </c>
      <c r="N495" s="9" t="s">
        <v>40</v>
      </c>
      <c r="O495" s="9">
        <f t="shared" si="28"/>
        <v>102</v>
      </c>
      <c r="P495" s="12">
        <f t="shared" si="29"/>
        <v>106.57</v>
      </c>
      <c r="Q495" s="9" t="s">
        <v>41</v>
      </c>
      <c r="R495" s="9" t="s">
        <v>42</v>
      </c>
      <c r="S495" s="13">
        <f t="shared" si="30"/>
        <v>42337.792511574073</v>
      </c>
      <c r="T495" s="13">
        <f t="shared" si="31"/>
        <v>42374.996527777781</v>
      </c>
    </row>
    <row r="496" spans="1:20" ht="224" x14ac:dyDescent="0.2">
      <c r="A496" s="9">
        <v>3215</v>
      </c>
      <c r="B496" s="10" t="s">
        <v>592</v>
      </c>
      <c r="C496" s="10" t="s">
        <v>593</v>
      </c>
      <c r="D496" s="9">
        <v>35000</v>
      </c>
      <c r="E496" s="11">
        <v>35123</v>
      </c>
      <c r="F496" s="9" t="s">
        <v>37</v>
      </c>
      <c r="G496" s="9" t="s">
        <v>45</v>
      </c>
      <c r="H496" s="9" t="s">
        <v>46</v>
      </c>
      <c r="I496" s="9">
        <v>1441857540</v>
      </c>
      <c r="J496" s="9">
        <v>1438617471</v>
      </c>
      <c r="K496" s="9" t="b">
        <v>1</v>
      </c>
      <c r="L496" s="9">
        <v>134</v>
      </c>
      <c r="M496" s="9" t="b">
        <v>1</v>
      </c>
      <c r="N496" s="9" t="s">
        <v>40</v>
      </c>
      <c r="O496" s="9">
        <f t="shared" si="28"/>
        <v>100</v>
      </c>
      <c r="P496" s="12">
        <f t="shared" si="29"/>
        <v>262.11</v>
      </c>
      <c r="Q496" s="9" t="s">
        <v>41</v>
      </c>
      <c r="R496" s="9" t="s">
        <v>42</v>
      </c>
      <c r="S496" s="13">
        <f t="shared" si="30"/>
        <v>42219.665173611109</v>
      </c>
      <c r="T496" s="13">
        <f t="shared" si="31"/>
        <v>42257.165972222225</v>
      </c>
    </row>
    <row r="497" spans="1:20" ht="208" x14ac:dyDescent="0.2">
      <c r="A497" s="9">
        <v>3216</v>
      </c>
      <c r="B497" s="10" t="s">
        <v>594</v>
      </c>
      <c r="C497" s="10" t="s">
        <v>595</v>
      </c>
      <c r="D497" s="9">
        <v>2000</v>
      </c>
      <c r="E497" s="11">
        <v>2001</v>
      </c>
      <c r="F497" s="9" t="s">
        <v>37</v>
      </c>
      <c r="G497" s="9" t="s">
        <v>38</v>
      </c>
      <c r="H497" s="9" t="s">
        <v>39</v>
      </c>
      <c r="I497" s="9">
        <v>1436625000</v>
      </c>
      <c r="J497" s="9">
        <v>1433934371</v>
      </c>
      <c r="K497" s="9" t="b">
        <v>1</v>
      </c>
      <c r="L497" s="9">
        <v>35</v>
      </c>
      <c r="M497" s="9" t="b">
        <v>1</v>
      </c>
      <c r="N497" s="9" t="s">
        <v>40</v>
      </c>
      <c r="O497" s="9">
        <f t="shared" si="28"/>
        <v>100</v>
      </c>
      <c r="P497" s="12">
        <f t="shared" si="29"/>
        <v>57.17</v>
      </c>
      <c r="Q497" s="9" t="s">
        <v>41</v>
      </c>
      <c r="R497" s="9" t="s">
        <v>42</v>
      </c>
      <c r="S497" s="13">
        <f t="shared" si="30"/>
        <v>42165.462627314817</v>
      </c>
      <c r="T497" s="13">
        <f t="shared" si="31"/>
        <v>42196.604166666672</v>
      </c>
    </row>
    <row r="498" spans="1:20" ht="160" x14ac:dyDescent="0.2">
      <c r="A498" s="9">
        <v>3217</v>
      </c>
      <c r="B498" s="10" t="s">
        <v>596</v>
      </c>
      <c r="C498" s="10" t="s">
        <v>597</v>
      </c>
      <c r="D498" s="9">
        <v>4500</v>
      </c>
      <c r="E498" s="11">
        <v>5221</v>
      </c>
      <c r="F498" s="9" t="s">
        <v>37</v>
      </c>
      <c r="G498" s="9" t="s">
        <v>45</v>
      </c>
      <c r="H498" s="9" t="s">
        <v>46</v>
      </c>
      <c r="I498" s="9">
        <v>1478264784</v>
      </c>
      <c r="J498" s="9">
        <v>1475672784</v>
      </c>
      <c r="K498" s="9" t="b">
        <v>1</v>
      </c>
      <c r="L498" s="9">
        <v>104</v>
      </c>
      <c r="M498" s="9" t="b">
        <v>1</v>
      </c>
      <c r="N498" s="9" t="s">
        <v>40</v>
      </c>
      <c r="O498" s="9">
        <f t="shared" si="28"/>
        <v>116</v>
      </c>
      <c r="P498" s="12">
        <f t="shared" si="29"/>
        <v>50.2</v>
      </c>
      <c r="Q498" s="9" t="s">
        <v>41</v>
      </c>
      <c r="R498" s="9" t="s">
        <v>42</v>
      </c>
      <c r="S498" s="13">
        <f t="shared" si="30"/>
        <v>42648.546111111107</v>
      </c>
      <c r="T498" s="13">
        <f t="shared" si="31"/>
        <v>42678.546111111107</v>
      </c>
    </row>
    <row r="499" spans="1:20" ht="192" x14ac:dyDescent="0.2">
      <c r="A499" s="9">
        <v>3218</v>
      </c>
      <c r="B499" s="10" t="s">
        <v>598</v>
      </c>
      <c r="C499" s="10" t="s">
        <v>599</v>
      </c>
      <c r="D499" s="9">
        <v>12000</v>
      </c>
      <c r="E499" s="11">
        <v>12252</v>
      </c>
      <c r="F499" s="9" t="s">
        <v>37</v>
      </c>
      <c r="G499" s="9" t="s">
        <v>38</v>
      </c>
      <c r="H499" s="9" t="s">
        <v>39</v>
      </c>
      <c r="I499" s="9">
        <v>1419984000</v>
      </c>
      <c r="J499" s="9">
        <v>1417132986</v>
      </c>
      <c r="K499" s="9" t="b">
        <v>1</v>
      </c>
      <c r="L499" s="9">
        <v>184</v>
      </c>
      <c r="M499" s="9" t="b">
        <v>1</v>
      </c>
      <c r="N499" s="9" t="s">
        <v>40</v>
      </c>
      <c r="O499" s="9">
        <f t="shared" si="28"/>
        <v>102</v>
      </c>
      <c r="P499" s="12">
        <f t="shared" si="29"/>
        <v>66.59</v>
      </c>
      <c r="Q499" s="9" t="s">
        <v>41</v>
      </c>
      <c r="R499" s="9" t="s">
        <v>42</v>
      </c>
      <c r="S499" s="13">
        <f t="shared" si="30"/>
        <v>41971.002152777779</v>
      </c>
      <c r="T499" s="13">
        <f t="shared" si="31"/>
        <v>42004</v>
      </c>
    </row>
    <row r="500" spans="1:20" ht="144" x14ac:dyDescent="0.2">
      <c r="A500" s="9">
        <v>3219</v>
      </c>
      <c r="B500" s="10" t="s">
        <v>600</v>
      </c>
      <c r="C500" s="10" t="s">
        <v>601</v>
      </c>
      <c r="D500" s="9">
        <v>20000</v>
      </c>
      <c r="E500" s="11">
        <v>20022</v>
      </c>
      <c r="F500" s="9" t="s">
        <v>37</v>
      </c>
      <c r="G500" s="9" t="s">
        <v>45</v>
      </c>
      <c r="H500" s="9" t="s">
        <v>46</v>
      </c>
      <c r="I500" s="9">
        <v>1427063747</v>
      </c>
      <c r="J500" s="9">
        <v>1424043347</v>
      </c>
      <c r="K500" s="9" t="b">
        <v>1</v>
      </c>
      <c r="L500" s="9">
        <v>119</v>
      </c>
      <c r="M500" s="9" t="b">
        <v>1</v>
      </c>
      <c r="N500" s="9" t="s">
        <v>40</v>
      </c>
      <c r="O500" s="9">
        <f t="shared" si="28"/>
        <v>100</v>
      </c>
      <c r="P500" s="12">
        <f t="shared" si="29"/>
        <v>168.25</v>
      </c>
      <c r="Q500" s="9" t="s">
        <v>41</v>
      </c>
      <c r="R500" s="9" t="s">
        <v>42</v>
      </c>
      <c r="S500" s="13">
        <f t="shared" si="30"/>
        <v>42050.983182870375</v>
      </c>
      <c r="T500" s="13">
        <f t="shared" si="31"/>
        <v>42085.941516203704</v>
      </c>
    </row>
    <row r="501" spans="1:20" ht="96" x14ac:dyDescent="0.2">
      <c r="A501" s="9">
        <v>3220</v>
      </c>
      <c r="B501" s="10" t="s">
        <v>602</v>
      </c>
      <c r="C501" s="10" t="s">
        <v>603</v>
      </c>
      <c r="D501" s="9">
        <v>15000</v>
      </c>
      <c r="E501" s="11">
        <v>15126</v>
      </c>
      <c r="F501" s="9" t="s">
        <v>37</v>
      </c>
      <c r="G501" s="9" t="s">
        <v>45</v>
      </c>
      <c r="H501" s="9" t="s">
        <v>46</v>
      </c>
      <c r="I501" s="9">
        <v>1489352400</v>
      </c>
      <c r="J501" s="9">
        <v>1486411204</v>
      </c>
      <c r="K501" s="9" t="b">
        <v>1</v>
      </c>
      <c r="L501" s="9">
        <v>59</v>
      </c>
      <c r="M501" s="9" t="b">
        <v>1</v>
      </c>
      <c r="N501" s="9" t="s">
        <v>40</v>
      </c>
      <c r="O501" s="9">
        <f t="shared" si="28"/>
        <v>101</v>
      </c>
      <c r="P501" s="12">
        <f t="shared" si="29"/>
        <v>256.37</v>
      </c>
      <c r="Q501" s="9" t="s">
        <v>41</v>
      </c>
      <c r="R501" s="9" t="s">
        <v>42</v>
      </c>
      <c r="S501" s="13">
        <f t="shared" si="30"/>
        <v>42772.833379629628</v>
      </c>
      <c r="T501" s="13">
        <f t="shared" si="31"/>
        <v>42806.875</v>
      </c>
    </row>
    <row r="502" spans="1:20" ht="224" x14ac:dyDescent="0.2">
      <c r="A502" s="9">
        <v>3221</v>
      </c>
      <c r="B502" s="10" t="s">
        <v>604</v>
      </c>
      <c r="C502" s="10" t="s">
        <v>605</v>
      </c>
      <c r="D502" s="9">
        <v>4000</v>
      </c>
      <c r="E502" s="11">
        <v>4137</v>
      </c>
      <c r="F502" s="9" t="s">
        <v>37</v>
      </c>
      <c r="G502" s="9" t="s">
        <v>38</v>
      </c>
      <c r="H502" s="9" t="s">
        <v>39</v>
      </c>
      <c r="I502" s="9">
        <v>1436114603</v>
      </c>
      <c r="J502" s="9">
        <v>1433090603</v>
      </c>
      <c r="K502" s="9" t="b">
        <v>1</v>
      </c>
      <c r="L502" s="9">
        <v>113</v>
      </c>
      <c r="M502" s="9" t="b">
        <v>1</v>
      </c>
      <c r="N502" s="9" t="s">
        <v>40</v>
      </c>
      <c r="O502" s="9">
        <f t="shared" si="28"/>
        <v>103</v>
      </c>
      <c r="P502" s="12">
        <f t="shared" si="29"/>
        <v>36.61</v>
      </c>
      <c r="Q502" s="9" t="s">
        <v>41</v>
      </c>
      <c r="R502" s="9" t="s">
        <v>42</v>
      </c>
      <c r="S502" s="13">
        <f t="shared" si="30"/>
        <v>42155.696793981479</v>
      </c>
      <c r="T502" s="13">
        <f t="shared" si="31"/>
        <v>42190.696793981479</v>
      </c>
    </row>
    <row r="503" spans="1:20" ht="144" x14ac:dyDescent="0.2">
      <c r="A503" s="9">
        <v>3222</v>
      </c>
      <c r="B503" s="10" t="s">
        <v>606</v>
      </c>
      <c r="C503" s="10" t="s">
        <v>607</v>
      </c>
      <c r="D503" s="9">
        <v>2500</v>
      </c>
      <c r="E503" s="11">
        <v>3120</v>
      </c>
      <c r="F503" s="9" t="s">
        <v>37</v>
      </c>
      <c r="G503" s="9" t="s">
        <v>45</v>
      </c>
      <c r="H503" s="9" t="s">
        <v>46</v>
      </c>
      <c r="I503" s="9">
        <v>1445722140</v>
      </c>
      <c r="J503" s="9">
        <v>1443016697</v>
      </c>
      <c r="K503" s="9" t="b">
        <v>1</v>
      </c>
      <c r="L503" s="9">
        <v>84</v>
      </c>
      <c r="M503" s="9" t="b">
        <v>1</v>
      </c>
      <c r="N503" s="9" t="s">
        <v>40</v>
      </c>
      <c r="O503" s="9">
        <f t="shared" si="28"/>
        <v>125</v>
      </c>
      <c r="P503" s="12">
        <f t="shared" si="29"/>
        <v>37.14</v>
      </c>
      <c r="Q503" s="9" t="s">
        <v>41</v>
      </c>
      <c r="R503" s="9" t="s">
        <v>42</v>
      </c>
      <c r="S503" s="13">
        <f t="shared" si="30"/>
        <v>42270.582141203704</v>
      </c>
      <c r="T503" s="13">
        <f t="shared" si="31"/>
        <v>42301.895138888889</v>
      </c>
    </row>
    <row r="504" spans="1:20" ht="144" x14ac:dyDescent="0.2">
      <c r="A504" s="9">
        <v>3223</v>
      </c>
      <c r="B504" s="10" t="s">
        <v>608</v>
      </c>
      <c r="C504" s="10" t="s">
        <v>609</v>
      </c>
      <c r="D504" s="9">
        <v>3100</v>
      </c>
      <c r="E504" s="11">
        <v>3395</v>
      </c>
      <c r="F504" s="9" t="s">
        <v>37</v>
      </c>
      <c r="G504" s="9" t="s">
        <v>45</v>
      </c>
      <c r="H504" s="9" t="s">
        <v>46</v>
      </c>
      <c r="I504" s="9">
        <v>1440100976</v>
      </c>
      <c r="J504" s="9">
        <v>1437508976</v>
      </c>
      <c r="K504" s="9" t="b">
        <v>1</v>
      </c>
      <c r="L504" s="9">
        <v>74</v>
      </c>
      <c r="M504" s="9" t="b">
        <v>1</v>
      </c>
      <c r="N504" s="9" t="s">
        <v>40</v>
      </c>
      <c r="O504" s="9">
        <f t="shared" si="28"/>
        <v>110</v>
      </c>
      <c r="P504" s="12">
        <f t="shared" si="29"/>
        <v>45.88</v>
      </c>
      <c r="Q504" s="9" t="s">
        <v>41</v>
      </c>
      <c r="R504" s="9" t="s">
        <v>42</v>
      </c>
      <c r="S504" s="13">
        <f t="shared" si="30"/>
        <v>42206.835370370376</v>
      </c>
      <c r="T504" s="13">
        <f t="shared" si="31"/>
        <v>42236.835370370376</v>
      </c>
    </row>
    <row r="505" spans="1:20" ht="208" x14ac:dyDescent="0.2">
      <c r="A505" s="9">
        <v>3224</v>
      </c>
      <c r="B505" s="10" t="s">
        <v>610</v>
      </c>
      <c r="C505" s="10" t="s">
        <v>611</v>
      </c>
      <c r="D505" s="9">
        <v>30000</v>
      </c>
      <c r="E505" s="11">
        <v>30610</v>
      </c>
      <c r="F505" s="9" t="s">
        <v>37</v>
      </c>
      <c r="G505" s="9" t="s">
        <v>45</v>
      </c>
      <c r="H505" s="9" t="s">
        <v>46</v>
      </c>
      <c r="I505" s="9">
        <v>1484024400</v>
      </c>
      <c r="J505" s="9">
        <v>1479932713</v>
      </c>
      <c r="K505" s="9" t="b">
        <v>1</v>
      </c>
      <c r="L505" s="9">
        <v>216</v>
      </c>
      <c r="M505" s="9" t="b">
        <v>1</v>
      </c>
      <c r="N505" s="9" t="s">
        <v>40</v>
      </c>
      <c r="O505" s="9">
        <f t="shared" si="28"/>
        <v>102</v>
      </c>
      <c r="P505" s="12">
        <f t="shared" si="29"/>
        <v>141.71</v>
      </c>
      <c r="Q505" s="9" t="s">
        <v>41</v>
      </c>
      <c r="R505" s="9" t="s">
        <v>42</v>
      </c>
      <c r="S505" s="13">
        <f t="shared" si="30"/>
        <v>42697.850844907407</v>
      </c>
      <c r="T505" s="13">
        <f t="shared" si="31"/>
        <v>42745.208333333328</v>
      </c>
    </row>
    <row r="506" spans="1:20" ht="176" x14ac:dyDescent="0.2">
      <c r="A506" s="9">
        <v>3225</v>
      </c>
      <c r="B506" s="10" t="s">
        <v>612</v>
      </c>
      <c r="C506" s="10" t="s">
        <v>613</v>
      </c>
      <c r="D506" s="9">
        <v>2000</v>
      </c>
      <c r="E506" s="11">
        <v>2047</v>
      </c>
      <c r="F506" s="9" t="s">
        <v>37</v>
      </c>
      <c r="G506" s="9" t="s">
        <v>45</v>
      </c>
      <c r="H506" s="9" t="s">
        <v>46</v>
      </c>
      <c r="I506" s="9">
        <v>1464987600</v>
      </c>
      <c r="J506" s="9">
        <v>1463145938</v>
      </c>
      <c r="K506" s="9" t="b">
        <v>1</v>
      </c>
      <c r="L506" s="9">
        <v>39</v>
      </c>
      <c r="M506" s="9" t="b">
        <v>1</v>
      </c>
      <c r="N506" s="9" t="s">
        <v>40</v>
      </c>
      <c r="O506" s="9">
        <f t="shared" si="28"/>
        <v>102</v>
      </c>
      <c r="P506" s="12">
        <f t="shared" si="29"/>
        <v>52.49</v>
      </c>
      <c r="Q506" s="9" t="s">
        <v>41</v>
      </c>
      <c r="R506" s="9" t="s">
        <v>42</v>
      </c>
      <c r="S506" s="13">
        <f t="shared" si="30"/>
        <v>42503.559467592597</v>
      </c>
      <c r="T506" s="13">
        <f t="shared" si="31"/>
        <v>42524.875</v>
      </c>
    </row>
    <row r="507" spans="1:20" ht="208" x14ac:dyDescent="0.2">
      <c r="A507" s="9">
        <v>3226</v>
      </c>
      <c r="B507" s="10" t="s">
        <v>614</v>
      </c>
      <c r="C507" s="10" t="s">
        <v>615</v>
      </c>
      <c r="D507" s="9">
        <v>1200</v>
      </c>
      <c r="E507" s="11">
        <v>1250</v>
      </c>
      <c r="F507" s="9" t="s">
        <v>37</v>
      </c>
      <c r="G507" s="9" t="s">
        <v>38</v>
      </c>
      <c r="H507" s="9" t="s">
        <v>39</v>
      </c>
      <c r="I507" s="9">
        <v>1446213612</v>
      </c>
      <c r="J507" s="9">
        <v>1443621612</v>
      </c>
      <c r="K507" s="9" t="b">
        <v>1</v>
      </c>
      <c r="L507" s="9">
        <v>21</v>
      </c>
      <c r="M507" s="9" t="b">
        <v>1</v>
      </c>
      <c r="N507" s="9" t="s">
        <v>40</v>
      </c>
      <c r="O507" s="9">
        <f t="shared" si="28"/>
        <v>104</v>
      </c>
      <c r="P507" s="12">
        <f t="shared" si="29"/>
        <v>59.52</v>
      </c>
      <c r="Q507" s="9" t="s">
        <v>41</v>
      </c>
      <c r="R507" s="9" t="s">
        <v>42</v>
      </c>
      <c r="S507" s="13">
        <f t="shared" si="30"/>
        <v>42277.583472222221</v>
      </c>
      <c r="T507" s="13">
        <f t="shared" si="31"/>
        <v>42307.583472222221</v>
      </c>
    </row>
    <row r="508" spans="1:20" ht="192" x14ac:dyDescent="0.2">
      <c r="A508" s="9">
        <v>3227</v>
      </c>
      <c r="B508" s="10" t="s">
        <v>616</v>
      </c>
      <c r="C508" s="10" t="s">
        <v>617</v>
      </c>
      <c r="D508" s="9">
        <v>1200</v>
      </c>
      <c r="E508" s="11">
        <v>1500</v>
      </c>
      <c r="F508" s="9" t="s">
        <v>37</v>
      </c>
      <c r="G508" s="9" t="s">
        <v>38</v>
      </c>
      <c r="H508" s="9" t="s">
        <v>39</v>
      </c>
      <c r="I508" s="9">
        <v>1484687436</v>
      </c>
      <c r="J508" s="9">
        <v>1482095436</v>
      </c>
      <c r="K508" s="9" t="b">
        <v>0</v>
      </c>
      <c r="L508" s="9">
        <v>30</v>
      </c>
      <c r="M508" s="9" t="b">
        <v>1</v>
      </c>
      <c r="N508" s="9" t="s">
        <v>40</v>
      </c>
      <c r="O508" s="9">
        <f t="shared" si="28"/>
        <v>125</v>
      </c>
      <c r="P508" s="12">
        <f t="shared" si="29"/>
        <v>50</v>
      </c>
      <c r="Q508" s="9" t="s">
        <v>41</v>
      </c>
      <c r="R508" s="9" t="s">
        <v>42</v>
      </c>
      <c r="S508" s="13">
        <f t="shared" si="30"/>
        <v>42722.882361111115</v>
      </c>
      <c r="T508" s="13">
        <f t="shared" si="31"/>
        <v>42752.882361111115</v>
      </c>
    </row>
    <row r="509" spans="1:20" ht="80" x14ac:dyDescent="0.2">
      <c r="A509" s="9">
        <v>3228</v>
      </c>
      <c r="B509" s="10" t="s">
        <v>618</v>
      </c>
      <c r="C509" s="10" t="s">
        <v>619</v>
      </c>
      <c r="D509" s="9">
        <v>7000</v>
      </c>
      <c r="E509" s="11">
        <v>7164</v>
      </c>
      <c r="F509" s="9" t="s">
        <v>37</v>
      </c>
      <c r="G509" s="9" t="s">
        <v>45</v>
      </c>
      <c r="H509" s="9" t="s">
        <v>46</v>
      </c>
      <c r="I509" s="9">
        <v>1450328340</v>
      </c>
      <c r="J509" s="9">
        <v>1447606884</v>
      </c>
      <c r="K509" s="9" t="b">
        <v>1</v>
      </c>
      <c r="L509" s="9">
        <v>37</v>
      </c>
      <c r="M509" s="9" t="b">
        <v>1</v>
      </c>
      <c r="N509" s="9" t="s">
        <v>40</v>
      </c>
      <c r="O509" s="9">
        <f t="shared" si="28"/>
        <v>102</v>
      </c>
      <c r="P509" s="12">
        <f t="shared" si="29"/>
        <v>193.62</v>
      </c>
      <c r="Q509" s="9" t="s">
        <v>41</v>
      </c>
      <c r="R509" s="9" t="s">
        <v>42</v>
      </c>
      <c r="S509" s="13">
        <f t="shared" si="30"/>
        <v>42323.70930555556</v>
      </c>
      <c r="T509" s="13">
        <f t="shared" si="31"/>
        <v>42355.207638888889</v>
      </c>
    </row>
    <row r="510" spans="1:20" ht="160" x14ac:dyDescent="0.2">
      <c r="A510" s="9">
        <v>3229</v>
      </c>
      <c r="B510" s="10" t="s">
        <v>620</v>
      </c>
      <c r="C510" s="10" t="s">
        <v>621</v>
      </c>
      <c r="D510" s="9">
        <v>20000</v>
      </c>
      <c r="E510" s="11">
        <v>21573</v>
      </c>
      <c r="F510" s="9" t="s">
        <v>37</v>
      </c>
      <c r="G510" s="9" t="s">
        <v>45</v>
      </c>
      <c r="H510" s="9" t="s">
        <v>46</v>
      </c>
      <c r="I510" s="9">
        <v>1416470398</v>
      </c>
      <c r="J510" s="9">
        <v>1413874798</v>
      </c>
      <c r="K510" s="9" t="b">
        <v>1</v>
      </c>
      <c r="L510" s="9">
        <v>202</v>
      </c>
      <c r="M510" s="9" t="b">
        <v>1</v>
      </c>
      <c r="N510" s="9" t="s">
        <v>40</v>
      </c>
      <c r="O510" s="9">
        <f t="shared" si="28"/>
        <v>108</v>
      </c>
      <c r="P510" s="12">
        <f t="shared" si="29"/>
        <v>106.8</v>
      </c>
      <c r="Q510" s="9" t="s">
        <v>41</v>
      </c>
      <c r="R510" s="9" t="s">
        <v>42</v>
      </c>
      <c r="S510" s="13">
        <f t="shared" si="30"/>
        <v>41933.291643518518</v>
      </c>
      <c r="T510" s="13">
        <f t="shared" si="31"/>
        <v>41963.333310185189</v>
      </c>
    </row>
    <row r="511" spans="1:20" ht="208" x14ac:dyDescent="0.2">
      <c r="A511" s="9">
        <v>3230</v>
      </c>
      <c r="B511" s="10" t="s">
        <v>622</v>
      </c>
      <c r="C511" s="10" t="s">
        <v>623</v>
      </c>
      <c r="D511" s="9">
        <v>2600</v>
      </c>
      <c r="E511" s="11">
        <v>2857</v>
      </c>
      <c r="F511" s="9" t="s">
        <v>37</v>
      </c>
      <c r="G511" s="9" t="s">
        <v>45</v>
      </c>
      <c r="H511" s="9" t="s">
        <v>46</v>
      </c>
      <c r="I511" s="9">
        <v>1412135940</v>
      </c>
      <c r="J511" s="9">
        <v>1410840126</v>
      </c>
      <c r="K511" s="9" t="b">
        <v>1</v>
      </c>
      <c r="L511" s="9">
        <v>37</v>
      </c>
      <c r="M511" s="9" t="b">
        <v>1</v>
      </c>
      <c r="N511" s="9" t="s">
        <v>40</v>
      </c>
      <c r="O511" s="9">
        <f t="shared" si="28"/>
        <v>110</v>
      </c>
      <c r="P511" s="12">
        <f t="shared" si="29"/>
        <v>77.22</v>
      </c>
      <c r="Q511" s="9" t="s">
        <v>41</v>
      </c>
      <c r="R511" s="9" t="s">
        <v>42</v>
      </c>
      <c r="S511" s="13">
        <f t="shared" si="30"/>
        <v>41898.168125000004</v>
      </c>
      <c r="T511" s="13">
        <f t="shared" si="31"/>
        <v>41913.165972222225</v>
      </c>
    </row>
    <row r="512" spans="1:20" ht="192" x14ac:dyDescent="0.2">
      <c r="A512" s="9">
        <v>3231</v>
      </c>
      <c r="B512" s="10" t="s">
        <v>624</v>
      </c>
      <c r="C512" s="10" t="s">
        <v>625</v>
      </c>
      <c r="D512" s="9">
        <v>1000</v>
      </c>
      <c r="E512" s="11">
        <v>1610</v>
      </c>
      <c r="F512" s="9" t="s">
        <v>37</v>
      </c>
      <c r="G512" s="9" t="s">
        <v>45</v>
      </c>
      <c r="H512" s="9" t="s">
        <v>46</v>
      </c>
      <c r="I512" s="9">
        <v>1460846347</v>
      </c>
      <c r="J512" s="9">
        <v>1458254347</v>
      </c>
      <c r="K512" s="9" t="b">
        <v>0</v>
      </c>
      <c r="L512" s="9">
        <v>28</v>
      </c>
      <c r="M512" s="9" t="b">
        <v>1</v>
      </c>
      <c r="N512" s="9" t="s">
        <v>40</v>
      </c>
      <c r="O512" s="9">
        <f t="shared" si="28"/>
        <v>161</v>
      </c>
      <c r="P512" s="12">
        <f t="shared" si="29"/>
        <v>57.5</v>
      </c>
      <c r="Q512" s="9" t="s">
        <v>41</v>
      </c>
      <c r="R512" s="9" t="s">
        <v>42</v>
      </c>
      <c r="S512" s="13">
        <f t="shared" si="30"/>
        <v>42446.943831018521</v>
      </c>
      <c r="T512" s="13">
        <f t="shared" si="31"/>
        <v>42476.943831018521</v>
      </c>
    </row>
    <row r="513" spans="1:20" ht="192" x14ac:dyDescent="0.2">
      <c r="A513" s="9">
        <v>3232</v>
      </c>
      <c r="B513" s="10" t="s">
        <v>626</v>
      </c>
      <c r="C513" s="10" t="s">
        <v>627</v>
      </c>
      <c r="D513" s="9">
        <v>1000</v>
      </c>
      <c r="E513" s="11">
        <v>1312</v>
      </c>
      <c r="F513" s="9" t="s">
        <v>37</v>
      </c>
      <c r="G513" s="9" t="s">
        <v>45</v>
      </c>
      <c r="H513" s="9" t="s">
        <v>46</v>
      </c>
      <c r="I513" s="9">
        <v>1462334340</v>
      </c>
      <c r="J513" s="9">
        <v>1459711917</v>
      </c>
      <c r="K513" s="9" t="b">
        <v>1</v>
      </c>
      <c r="L513" s="9">
        <v>26</v>
      </c>
      <c r="M513" s="9" t="b">
        <v>1</v>
      </c>
      <c r="N513" s="9" t="s">
        <v>40</v>
      </c>
      <c r="O513" s="9">
        <f t="shared" si="28"/>
        <v>131</v>
      </c>
      <c r="P513" s="12">
        <f t="shared" si="29"/>
        <v>50.46</v>
      </c>
      <c r="Q513" s="9" t="s">
        <v>41</v>
      </c>
      <c r="R513" s="9" t="s">
        <v>42</v>
      </c>
      <c r="S513" s="13">
        <f t="shared" si="30"/>
        <v>42463.81385416667</v>
      </c>
      <c r="T513" s="13">
        <f t="shared" si="31"/>
        <v>42494.165972222225</v>
      </c>
    </row>
    <row r="514" spans="1:20" ht="208" x14ac:dyDescent="0.2">
      <c r="A514" s="9">
        <v>3233</v>
      </c>
      <c r="B514" s="10" t="s">
        <v>628</v>
      </c>
      <c r="C514" s="10" t="s">
        <v>629</v>
      </c>
      <c r="D514" s="9">
        <v>5000</v>
      </c>
      <c r="E514" s="11">
        <v>5940</v>
      </c>
      <c r="F514" s="9" t="s">
        <v>37</v>
      </c>
      <c r="G514" s="9" t="s">
        <v>45</v>
      </c>
      <c r="H514" s="9" t="s">
        <v>46</v>
      </c>
      <c r="I514" s="9">
        <v>1488482355</v>
      </c>
      <c r="J514" s="9">
        <v>1485890355</v>
      </c>
      <c r="K514" s="9" t="b">
        <v>0</v>
      </c>
      <c r="L514" s="9">
        <v>61</v>
      </c>
      <c r="M514" s="9" t="b">
        <v>1</v>
      </c>
      <c r="N514" s="9" t="s">
        <v>40</v>
      </c>
      <c r="O514" s="9">
        <f t="shared" ref="O514:O577" si="32">ROUND(E514/D514*100,0)</f>
        <v>119</v>
      </c>
      <c r="P514" s="12">
        <f t="shared" ref="P514:P577" si="33">IFERROR(ROUND(E514/L514,2),0)</f>
        <v>97.38</v>
      </c>
      <c r="Q514" s="9" t="s">
        <v>41</v>
      </c>
      <c r="R514" s="9" t="s">
        <v>42</v>
      </c>
      <c r="S514" s="13">
        <f t="shared" ref="S514:S577" si="34">(((J514/60)/60)/24)+DATE(1970,1,1)</f>
        <v>42766.805034722223</v>
      </c>
      <c r="T514" s="13">
        <f t="shared" ref="T514:T577" si="35">(((I514/60)/60)/24)+DATE(1970,1,1)</f>
        <v>42796.805034722223</v>
      </c>
    </row>
    <row r="515" spans="1:20" ht="208" x14ac:dyDescent="0.2">
      <c r="A515" s="9">
        <v>3234</v>
      </c>
      <c r="B515" s="10" t="s">
        <v>630</v>
      </c>
      <c r="C515" s="10" t="s">
        <v>631</v>
      </c>
      <c r="D515" s="9">
        <v>4000</v>
      </c>
      <c r="E515" s="11">
        <v>4015.71</v>
      </c>
      <c r="F515" s="9" t="s">
        <v>37</v>
      </c>
      <c r="G515" s="9" t="s">
        <v>38</v>
      </c>
      <c r="H515" s="9" t="s">
        <v>39</v>
      </c>
      <c r="I515" s="9">
        <v>1485991860</v>
      </c>
      <c r="J515" s="9">
        <v>1483124208</v>
      </c>
      <c r="K515" s="9" t="b">
        <v>0</v>
      </c>
      <c r="L515" s="9">
        <v>115</v>
      </c>
      <c r="M515" s="9" t="b">
        <v>1</v>
      </c>
      <c r="N515" s="9" t="s">
        <v>40</v>
      </c>
      <c r="O515" s="9">
        <f t="shared" si="32"/>
        <v>100</v>
      </c>
      <c r="P515" s="12">
        <f t="shared" si="33"/>
        <v>34.92</v>
      </c>
      <c r="Q515" s="9" t="s">
        <v>41</v>
      </c>
      <c r="R515" s="9" t="s">
        <v>42</v>
      </c>
      <c r="S515" s="13">
        <f t="shared" si="34"/>
        <v>42734.789444444439</v>
      </c>
      <c r="T515" s="13">
        <f t="shared" si="35"/>
        <v>42767.979861111111</v>
      </c>
    </row>
    <row r="516" spans="1:20" ht="208" x14ac:dyDescent="0.2">
      <c r="A516" s="9">
        <v>3235</v>
      </c>
      <c r="B516" s="10" t="s">
        <v>632</v>
      </c>
      <c r="C516" s="10" t="s">
        <v>633</v>
      </c>
      <c r="D516" s="9">
        <v>15000</v>
      </c>
      <c r="E516" s="11">
        <v>15481</v>
      </c>
      <c r="F516" s="9" t="s">
        <v>37</v>
      </c>
      <c r="G516" s="9" t="s">
        <v>45</v>
      </c>
      <c r="H516" s="9" t="s">
        <v>46</v>
      </c>
      <c r="I516" s="9">
        <v>1467361251</v>
      </c>
      <c r="J516" s="9">
        <v>1464769251</v>
      </c>
      <c r="K516" s="9" t="b">
        <v>1</v>
      </c>
      <c r="L516" s="9">
        <v>181</v>
      </c>
      <c r="M516" s="9" t="b">
        <v>1</v>
      </c>
      <c r="N516" s="9" t="s">
        <v>40</v>
      </c>
      <c r="O516" s="9">
        <f t="shared" si="32"/>
        <v>103</v>
      </c>
      <c r="P516" s="12">
        <f t="shared" si="33"/>
        <v>85.53</v>
      </c>
      <c r="Q516" s="9" t="s">
        <v>41</v>
      </c>
      <c r="R516" s="9" t="s">
        <v>42</v>
      </c>
      <c r="S516" s="13">
        <f t="shared" si="34"/>
        <v>42522.347812499997</v>
      </c>
      <c r="T516" s="13">
        <f t="shared" si="35"/>
        <v>42552.347812499997</v>
      </c>
    </row>
    <row r="517" spans="1:20" ht="240" x14ac:dyDescent="0.2">
      <c r="A517" s="9">
        <v>3236</v>
      </c>
      <c r="B517" s="10" t="s">
        <v>634</v>
      </c>
      <c r="C517" s="10" t="s">
        <v>635</v>
      </c>
      <c r="D517" s="9">
        <v>20000</v>
      </c>
      <c r="E517" s="11">
        <v>20120</v>
      </c>
      <c r="F517" s="9" t="s">
        <v>37</v>
      </c>
      <c r="G517" s="9" t="s">
        <v>45</v>
      </c>
      <c r="H517" s="9" t="s">
        <v>46</v>
      </c>
      <c r="I517" s="9">
        <v>1482962433</v>
      </c>
      <c r="J517" s="9">
        <v>1480370433</v>
      </c>
      <c r="K517" s="9" t="b">
        <v>0</v>
      </c>
      <c r="L517" s="9">
        <v>110</v>
      </c>
      <c r="M517" s="9" t="b">
        <v>1</v>
      </c>
      <c r="N517" s="9" t="s">
        <v>40</v>
      </c>
      <c r="O517" s="9">
        <f t="shared" si="32"/>
        <v>101</v>
      </c>
      <c r="P517" s="12">
        <f t="shared" si="33"/>
        <v>182.91</v>
      </c>
      <c r="Q517" s="9" t="s">
        <v>41</v>
      </c>
      <c r="R517" s="9" t="s">
        <v>42</v>
      </c>
      <c r="S517" s="13">
        <f t="shared" si="34"/>
        <v>42702.917048611111</v>
      </c>
      <c r="T517" s="13">
        <f t="shared" si="35"/>
        <v>42732.917048611111</v>
      </c>
    </row>
    <row r="518" spans="1:20" ht="112" x14ac:dyDescent="0.2">
      <c r="A518" s="9">
        <v>3237</v>
      </c>
      <c r="B518" s="10" t="s">
        <v>636</v>
      </c>
      <c r="C518" s="10" t="s">
        <v>637</v>
      </c>
      <c r="D518" s="9">
        <v>35000</v>
      </c>
      <c r="E518" s="11">
        <v>35275.64</v>
      </c>
      <c r="F518" s="9" t="s">
        <v>37</v>
      </c>
      <c r="G518" s="9" t="s">
        <v>45</v>
      </c>
      <c r="H518" s="9" t="s">
        <v>46</v>
      </c>
      <c r="I518" s="9">
        <v>1443499140</v>
      </c>
      <c r="J518" s="9">
        <v>1441452184</v>
      </c>
      <c r="K518" s="9" t="b">
        <v>1</v>
      </c>
      <c r="L518" s="9">
        <v>269</v>
      </c>
      <c r="M518" s="9" t="b">
        <v>1</v>
      </c>
      <c r="N518" s="9" t="s">
        <v>40</v>
      </c>
      <c r="O518" s="9">
        <f t="shared" si="32"/>
        <v>101</v>
      </c>
      <c r="P518" s="12">
        <f t="shared" si="33"/>
        <v>131.13999999999999</v>
      </c>
      <c r="Q518" s="9" t="s">
        <v>41</v>
      </c>
      <c r="R518" s="9" t="s">
        <v>42</v>
      </c>
      <c r="S518" s="13">
        <f t="shared" si="34"/>
        <v>42252.474351851852</v>
      </c>
      <c r="T518" s="13">
        <f t="shared" si="35"/>
        <v>42276.165972222225</v>
      </c>
    </row>
    <row r="519" spans="1:20" ht="192" x14ac:dyDescent="0.2">
      <c r="A519" s="9">
        <v>3238</v>
      </c>
      <c r="B519" s="10" t="s">
        <v>638</v>
      </c>
      <c r="C519" s="10" t="s">
        <v>639</v>
      </c>
      <c r="D519" s="9">
        <v>2800</v>
      </c>
      <c r="E519" s="11">
        <v>3145</v>
      </c>
      <c r="F519" s="9" t="s">
        <v>37</v>
      </c>
      <c r="G519" s="9" t="s">
        <v>38</v>
      </c>
      <c r="H519" s="9" t="s">
        <v>39</v>
      </c>
      <c r="I519" s="9">
        <v>1435752898</v>
      </c>
      <c r="J519" s="9">
        <v>1433160898</v>
      </c>
      <c r="K519" s="9" t="b">
        <v>1</v>
      </c>
      <c r="L519" s="9">
        <v>79</v>
      </c>
      <c r="M519" s="9" t="b">
        <v>1</v>
      </c>
      <c r="N519" s="9" t="s">
        <v>40</v>
      </c>
      <c r="O519" s="9">
        <f t="shared" si="32"/>
        <v>112</v>
      </c>
      <c r="P519" s="12">
        <f t="shared" si="33"/>
        <v>39.81</v>
      </c>
      <c r="Q519" s="9" t="s">
        <v>41</v>
      </c>
      <c r="R519" s="9" t="s">
        <v>42</v>
      </c>
      <c r="S519" s="13">
        <f t="shared" si="34"/>
        <v>42156.510393518518</v>
      </c>
      <c r="T519" s="13">
        <f t="shared" si="35"/>
        <v>42186.510393518518</v>
      </c>
    </row>
    <row r="520" spans="1:20" ht="224" x14ac:dyDescent="0.2">
      <c r="A520" s="9">
        <v>3239</v>
      </c>
      <c r="B520" s="10" t="s">
        <v>640</v>
      </c>
      <c r="C520" s="10" t="s">
        <v>641</v>
      </c>
      <c r="D520" s="9">
        <v>5862</v>
      </c>
      <c r="E520" s="11">
        <v>6208.98</v>
      </c>
      <c r="F520" s="9" t="s">
        <v>37</v>
      </c>
      <c r="G520" s="9" t="s">
        <v>38</v>
      </c>
      <c r="H520" s="9" t="s">
        <v>39</v>
      </c>
      <c r="I520" s="9">
        <v>1445817540</v>
      </c>
      <c r="J520" s="9">
        <v>1443665293</v>
      </c>
      <c r="K520" s="9" t="b">
        <v>1</v>
      </c>
      <c r="L520" s="9">
        <v>104</v>
      </c>
      <c r="M520" s="9" t="b">
        <v>1</v>
      </c>
      <c r="N520" s="9" t="s">
        <v>40</v>
      </c>
      <c r="O520" s="9">
        <f t="shared" si="32"/>
        <v>106</v>
      </c>
      <c r="P520" s="12">
        <f t="shared" si="33"/>
        <v>59.7</v>
      </c>
      <c r="Q520" s="9" t="s">
        <v>41</v>
      </c>
      <c r="R520" s="9" t="s">
        <v>42</v>
      </c>
      <c r="S520" s="13">
        <f t="shared" si="34"/>
        <v>42278.089039351849</v>
      </c>
      <c r="T520" s="13">
        <f t="shared" si="35"/>
        <v>42302.999305555553</v>
      </c>
    </row>
    <row r="521" spans="1:20" ht="208" x14ac:dyDescent="0.2">
      <c r="A521" s="9">
        <v>3240</v>
      </c>
      <c r="B521" s="10" t="s">
        <v>642</v>
      </c>
      <c r="C521" s="10" t="s">
        <v>643</v>
      </c>
      <c r="D521" s="9">
        <v>3000</v>
      </c>
      <c r="E521" s="11">
        <v>3017</v>
      </c>
      <c r="F521" s="9" t="s">
        <v>37</v>
      </c>
      <c r="G521" s="9" t="s">
        <v>38</v>
      </c>
      <c r="H521" s="9" t="s">
        <v>39</v>
      </c>
      <c r="I521" s="9">
        <v>1487286000</v>
      </c>
      <c r="J521" s="9">
        <v>1484843948</v>
      </c>
      <c r="K521" s="9" t="b">
        <v>0</v>
      </c>
      <c r="L521" s="9">
        <v>34</v>
      </c>
      <c r="M521" s="9" t="b">
        <v>1</v>
      </c>
      <c r="N521" s="9" t="s">
        <v>40</v>
      </c>
      <c r="O521" s="9">
        <f t="shared" si="32"/>
        <v>101</v>
      </c>
      <c r="P521" s="12">
        <f t="shared" si="33"/>
        <v>88.74</v>
      </c>
      <c r="Q521" s="9" t="s">
        <v>41</v>
      </c>
      <c r="R521" s="9" t="s">
        <v>42</v>
      </c>
      <c r="S521" s="13">
        <f t="shared" si="34"/>
        <v>42754.693842592591</v>
      </c>
      <c r="T521" s="13">
        <f t="shared" si="35"/>
        <v>42782.958333333328</v>
      </c>
    </row>
    <row r="522" spans="1:20" ht="224" x14ac:dyDescent="0.2">
      <c r="A522" s="9">
        <v>3241</v>
      </c>
      <c r="B522" s="10" t="s">
        <v>644</v>
      </c>
      <c r="C522" s="10" t="s">
        <v>645</v>
      </c>
      <c r="D522" s="9">
        <v>8500</v>
      </c>
      <c r="E522" s="11">
        <v>9801</v>
      </c>
      <c r="F522" s="9" t="s">
        <v>37</v>
      </c>
      <c r="G522" s="9" t="s">
        <v>45</v>
      </c>
      <c r="H522" s="9" t="s">
        <v>46</v>
      </c>
      <c r="I522" s="9">
        <v>1413269940</v>
      </c>
      <c r="J522" s="9">
        <v>1410421670</v>
      </c>
      <c r="K522" s="9" t="b">
        <v>1</v>
      </c>
      <c r="L522" s="9">
        <v>167</v>
      </c>
      <c r="M522" s="9" t="b">
        <v>1</v>
      </c>
      <c r="N522" s="9" t="s">
        <v>40</v>
      </c>
      <c r="O522" s="9">
        <f t="shared" si="32"/>
        <v>115</v>
      </c>
      <c r="P522" s="12">
        <f t="shared" si="33"/>
        <v>58.69</v>
      </c>
      <c r="Q522" s="9" t="s">
        <v>41</v>
      </c>
      <c r="R522" s="9" t="s">
        <v>42</v>
      </c>
      <c r="S522" s="13">
        <f t="shared" si="34"/>
        <v>41893.324884259258</v>
      </c>
      <c r="T522" s="13">
        <f t="shared" si="35"/>
        <v>41926.290972222225</v>
      </c>
    </row>
    <row r="523" spans="1:20" ht="112" x14ac:dyDescent="0.2">
      <c r="A523" s="9">
        <v>3242</v>
      </c>
      <c r="B523" s="10" t="s">
        <v>646</v>
      </c>
      <c r="C523" s="10" t="s">
        <v>647</v>
      </c>
      <c r="D523" s="9">
        <v>10000</v>
      </c>
      <c r="E523" s="11">
        <v>12730.42</v>
      </c>
      <c r="F523" s="9" t="s">
        <v>37</v>
      </c>
      <c r="G523" s="9" t="s">
        <v>45</v>
      </c>
      <c r="H523" s="9" t="s">
        <v>46</v>
      </c>
      <c r="I523" s="9">
        <v>1411150092</v>
      </c>
      <c r="J523" s="9">
        <v>1408558092</v>
      </c>
      <c r="K523" s="9" t="b">
        <v>1</v>
      </c>
      <c r="L523" s="9">
        <v>183</v>
      </c>
      <c r="M523" s="9" t="b">
        <v>1</v>
      </c>
      <c r="N523" s="9" t="s">
        <v>40</v>
      </c>
      <c r="O523" s="9">
        <f t="shared" si="32"/>
        <v>127</v>
      </c>
      <c r="P523" s="12">
        <f t="shared" si="33"/>
        <v>69.569999999999993</v>
      </c>
      <c r="Q523" s="9" t="s">
        <v>41</v>
      </c>
      <c r="R523" s="9" t="s">
        <v>42</v>
      </c>
      <c r="S523" s="13">
        <f t="shared" si="34"/>
        <v>41871.755694444444</v>
      </c>
      <c r="T523" s="13">
        <f t="shared" si="35"/>
        <v>41901.755694444444</v>
      </c>
    </row>
    <row r="524" spans="1:20" ht="208" x14ac:dyDescent="0.2">
      <c r="A524" s="9">
        <v>3243</v>
      </c>
      <c r="B524" s="10" t="s">
        <v>648</v>
      </c>
      <c r="C524" s="10" t="s">
        <v>649</v>
      </c>
      <c r="D524" s="9">
        <v>8000</v>
      </c>
      <c r="E524" s="11">
        <v>8227</v>
      </c>
      <c r="F524" s="9" t="s">
        <v>37</v>
      </c>
      <c r="G524" s="9" t="s">
        <v>45</v>
      </c>
      <c r="H524" s="9" t="s">
        <v>46</v>
      </c>
      <c r="I524" s="9">
        <v>1444348800</v>
      </c>
      <c r="J524" s="9">
        <v>1442283562</v>
      </c>
      <c r="K524" s="9" t="b">
        <v>1</v>
      </c>
      <c r="L524" s="9">
        <v>71</v>
      </c>
      <c r="M524" s="9" t="b">
        <v>1</v>
      </c>
      <c r="N524" s="9" t="s">
        <v>40</v>
      </c>
      <c r="O524" s="9">
        <f t="shared" si="32"/>
        <v>103</v>
      </c>
      <c r="P524" s="12">
        <f t="shared" si="33"/>
        <v>115.87</v>
      </c>
      <c r="Q524" s="9" t="s">
        <v>41</v>
      </c>
      <c r="R524" s="9" t="s">
        <v>42</v>
      </c>
      <c r="S524" s="13">
        <f t="shared" si="34"/>
        <v>42262.096782407403</v>
      </c>
      <c r="T524" s="13">
        <f t="shared" si="35"/>
        <v>42286</v>
      </c>
    </row>
    <row r="525" spans="1:20" ht="176" x14ac:dyDescent="0.2">
      <c r="A525" s="9">
        <v>3244</v>
      </c>
      <c r="B525" s="10" t="s">
        <v>650</v>
      </c>
      <c r="C525" s="10" t="s">
        <v>651</v>
      </c>
      <c r="D525" s="9">
        <v>1600</v>
      </c>
      <c r="E525" s="11">
        <v>1647</v>
      </c>
      <c r="F525" s="9" t="s">
        <v>37</v>
      </c>
      <c r="G525" s="9" t="s">
        <v>38</v>
      </c>
      <c r="H525" s="9" t="s">
        <v>39</v>
      </c>
      <c r="I525" s="9">
        <v>1480613982</v>
      </c>
      <c r="J525" s="9">
        <v>1478018382</v>
      </c>
      <c r="K525" s="9" t="b">
        <v>0</v>
      </c>
      <c r="L525" s="9">
        <v>69</v>
      </c>
      <c r="M525" s="9" t="b">
        <v>1</v>
      </c>
      <c r="N525" s="9" t="s">
        <v>40</v>
      </c>
      <c r="O525" s="9">
        <f t="shared" si="32"/>
        <v>103</v>
      </c>
      <c r="P525" s="12">
        <f t="shared" si="33"/>
        <v>23.87</v>
      </c>
      <c r="Q525" s="9" t="s">
        <v>41</v>
      </c>
      <c r="R525" s="9" t="s">
        <v>42</v>
      </c>
      <c r="S525" s="13">
        <f t="shared" si="34"/>
        <v>42675.694236111114</v>
      </c>
      <c r="T525" s="13">
        <f t="shared" si="35"/>
        <v>42705.735902777778</v>
      </c>
    </row>
    <row r="526" spans="1:20" ht="160" x14ac:dyDescent="0.2">
      <c r="A526" s="9">
        <v>3245</v>
      </c>
      <c r="B526" s="10" t="s">
        <v>652</v>
      </c>
      <c r="C526" s="10" t="s">
        <v>653</v>
      </c>
      <c r="D526" s="9">
        <v>21000</v>
      </c>
      <c r="E526" s="11">
        <v>21904</v>
      </c>
      <c r="F526" s="9" t="s">
        <v>37</v>
      </c>
      <c r="G526" s="9" t="s">
        <v>45</v>
      </c>
      <c r="H526" s="9" t="s">
        <v>46</v>
      </c>
      <c r="I526" s="9">
        <v>1434074400</v>
      </c>
      <c r="J526" s="9">
        <v>1431354258</v>
      </c>
      <c r="K526" s="9" t="b">
        <v>0</v>
      </c>
      <c r="L526" s="9">
        <v>270</v>
      </c>
      <c r="M526" s="9" t="b">
        <v>1</v>
      </c>
      <c r="N526" s="9" t="s">
        <v>40</v>
      </c>
      <c r="O526" s="9">
        <f t="shared" si="32"/>
        <v>104</v>
      </c>
      <c r="P526" s="12">
        <f t="shared" si="33"/>
        <v>81.13</v>
      </c>
      <c r="Q526" s="9" t="s">
        <v>41</v>
      </c>
      <c r="R526" s="9" t="s">
        <v>42</v>
      </c>
      <c r="S526" s="13">
        <f t="shared" si="34"/>
        <v>42135.60020833333</v>
      </c>
      <c r="T526" s="13">
        <f t="shared" si="35"/>
        <v>42167.083333333328</v>
      </c>
    </row>
    <row r="527" spans="1:20" ht="192" x14ac:dyDescent="0.2">
      <c r="A527" s="9">
        <v>3246</v>
      </c>
      <c r="B527" s="10" t="s">
        <v>654</v>
      </c>
      <c r="C527" s="10" t="s">
        <v>655</v>
      </c>
      <c r="D527" s="9">
        <v>10000</v>
      </c>
      <c r="E527" s="11">
        <v>11122</v>
      </c>
      <c r="F527" s="9" t="s">
        <v>37</v>
      </c>
      <c r="G527" s="9" t="s">
        <v>45</v>
      </c>
      <c r="H527" s="9" t="s">
        <v>46</v>
      </c>
      <c r="I527" s="9">
        <v>1442030340</v>
      </c>
      <c r="J527" s="9">
        <v>1439551200</v>
      </c>
      <c r="K527" s="9" t="b">
        <v>1</v>
      </c>
      <c r="L527" s="9">
        <v>193</v>
      </c>
      <c r="M527" s="9" t="b">
        <v>1</v>
      </c>
      <c r="N527" s="9" t="s">
        <v>40</v>
      </c>
      <c r="O527" s="9">
        <f t="shared" si="32"/>
        <v>111</v>
      </c>
      <c r="P527" s="12">
        <f t="shared" si="33"/>
        <v>57.63</v>
      </c>
      <c r="Q527" s="9" t="s">
        <v>41</v>
      </c>
      <c r="R527" s="9" t="s">
        <v>42</v>
      </c>
      <c r="S527" s="13">
        <f t="shared" si="34"/>
        <v>42230.472222222219</v>
      </c>
      <c r="T527" s="13">
        <f t="shared" si="35"/>
        <v>42259.165972222225</v>
      </c>
    </row>
    <row r="528" spans="1:20" ht="208" x14ac:dyDescent="0.2">
      <c r="A528" s="9">
        <v>3247</v>
      </c>
      <c r="B528" s="10" t="s">
        <v>656</v>
      </c>
      <c r="C528" s="10" t="s">
        <v>657</v>
      </c>
      <c r="D528" s="9">
        <v>2500</v>
      </c>
      <c r="E528" s="11">
        <v>2646.5</v>
      </c>
      <c r="F528" s="9" t="s">
        <v>37</v>
      </c>
      <c r="G528" s="9" t="s">
        <v>38</v>
      </c>
      <c r="H528" s="9" t="s">
        <v>39</v>
      </c>
      <c r="I528" s="9">
        <v>1436696712</v>
      </c>
      <c r="J528" s="9">
        <v>1434104712</v>
      </c>
      <c r="K528" s="9" t="b">
        <v>1</v>
      </c>
      <c r="L528" s="9">
        <v>57</v>
      </c>
      <c r="M528" s="9" t="b">
        <v>1</v>
      </c>
      <c r="N528" s="9" t="s">
        <v>40</v>
      </c>
      <c r="O528" s="9">
        <f t="shared" si="32"/>
        <v>106</v>
      </c>
      <c r="P528" s="12">
        <f t="shared" si="33"/>
        <v>46.43</v>
      </c>
      <c r="Q528" s="9" t="s">
        <v>41</v>
      </c>
      <c r="R528" s="9" t="s">
        <v>42</v>
      </c>
      <c r="S528" s="13">
        <f t="shared" si="34"/>
        <v>42167.434166666666</v>
      </c>
      <c r="T528" s="13">
        <f t="shared" si="35"/>
        <v>42197.434166666666</v>
      </c>
    </row>
    <row r="529" spans="1:20" ht="112" x14ac:dyDescent="0.2">
      <c r="A529" s="9">
        <v>3248</v>
      </c>
      <c r="B529" s="10" t="s">
        <v>658</v>
      </c>
      <c r="C529" s="10" t="s">
        <v>659</v>
      </c>
      <c r="D529" s="9">
        <v>12000</v>
      </c>
      <c r="E529" s="11">
        <v>12095</v>
      </c>
      <c r="F529" s="9" t="s">
        <v>37</v>
      </c>
      <c r="G529" s="9" t="s">
        <v>45</v>
      </c>
      <c r="H529" s="9" t="s">
        <v>46</v>
      </c>
      <c r="I529" s="9">
        <v>1428178757</v>
      </c>
      <c r="J529" s="9">
        <v>1425590357</v>
      </c>
      <c r="K529" s="9" t="b">
        <v>1</v>
      </c>
      <c r="L529" s="9">
        <v>200</v>
      </c>
      <c r="M529" s="9" t="b">
        <v>1</v>
      </c>
      <c r="N529" s="9" t="s">
        <v>40</v>
      </c>
      <c r="O529" s="9">
        <f t="shared" si="32"/>
        <v>101</v>
      </c>
      <c r="P529" s="12">
        <f t="shared" si="33"/>
        <v>60.48</v>
      </c>
      <c r="Q529" s="9" t="s">
        <v>41</v>
      </c>
      <c r="R529" s="9" t="s">
        <v>42</v>
      </c>
      <c r="S529" s="13">
        <f t="shared" si="34"/>
        <v>42068.888391203705</v>
      </c>
      <c r="T529" s="13">
        <f t="shared" si="35"/>
        <v>42098.846724537041</v>
      </c>
    </row>
    <row r="530" spans="1:20" ht="192" x14ac:dyDescent="0.2">
      <c r="A530" s="9">
        <v>3249</v>
      </c>
      <c r="B530" s="10" t="s">
        <v>660</v>
      </c>
      <c r="C530" s="10" t="s">
        <v>661</v>
      </c>
      <c r="D530" s="9">
        <v>5500</v>
      </c>
      <c r="E530" s="11">
        <v>5771</v>
      </c>
      <c r="F530" s="9" t="s">
        <v>37</v>
      </c>
      <c r="G530" s="9" t="s">
        <v>45</v>
      </c>
      <c r="H530" s="9" t="s">
        <v>46</v>
      </c>
      <c r="I530" s="9">
        <v>1434822914</v>
      </c>
      <c r="J530" s="9">
        <v>1432230914</v>
      </c>
      <c r="K530" s="9" t="b">
        <v>1</v>
      </c>
      <c r="L530" s="9">
        <v>88</v>
      </c>
      <c r="M530" s="9" t="b">
        <v>1</v>
      </c>
      <c r="N530" s="9" t="s">
        <v>40</v>
      </c>
      <c r="O530" s="9">
        <f t="shared" si="32"/>
        <v>105</v>
      </c>
      <c r="P530" s="12">
        <f t="shared" si="33"/>
        <v>65.58</v>
      </c>
      <c r="Q530" s="9" t="s">
        <v>41</v>
      </c>
      <c r="R530" s="9" t="s">
        <v>42</v>
      </c>
      <c r="S530" s="13">
        <f t="shared" si="34"/>
        <v>42145.746689814812</v>
      </c>
      <c r="T530" s="13">
        <f t="shared" si="35"/>
        <v>42175.746689814812</v>
      </c>
    </row>
    <row r="531" spans="1:20" ht="208" x14ac:dyDescent="0.2">
      <c r="A531" s="9">
        <v>3250</v>
      </c>
      <c r="B531" s="10" t="s">
        <v>662</v>
      </c>
      <c r="C531" s="10" t="s">
        <v>663</v>
      </c>
      <c r="D531" s="9">
        <v>25000</v>
      </c>
      <c r="E531" s="11">
        <v>25388</v>
      </c>
      <c r="F531" s="9" t="s">
        <v>37</v>
      </c>
      <c r="G531" s="9" t="s">
        <v>45</v>
      </c>
      <c r="H531" s="9" t="s">
        <v>46</v>
      </c>
      <c r="I531" s="9">
        <v>1415213324</v>
      </c>
      <c r="J531" s="9">
        <v>1412617724</v>
      </c>
      <c r="K531" s="9" t="b">
        <v>1</v>
      </c>
      <c r="L531" s="9">
        <v>213</v>
      </c>
      <c r="M531" s="9" t="b">
        <v>1</v>
      </c>
      <c r="N531" s="9" t="s">
        <v>40</v>
      </c>
      <c r="O531" s="9">
        <f t="shared" si="32"/>
        <v>102</v>
      </c>
      <c r="P531" s="12">
        <f t="shared" si="33"/>
        <v>119.19</v>
      </c>
      <c r="Q531" s="9" t="s">
        <v>41</v>
      </c>
      <c r="R531" s="9" t="s">
        <v>42</v>
      </c>
      <c r="S531" s="13">
        <f t="shared" si="34"/>
        <v>41918.742175925923</v>
      </c>
      <c r="T531" s="13">
        <f t="shared" si="35"/>
        <v>41948.783842592595</v>
      </c>
    </row>
    <row r="532" spans="1:20" ht="192" x14ac:dyDescent="0.2">
      <c r="A532" s="9">
        <v>3251</v>
      </c>
      <c r="B532" s="10" t="s">
        <v>664</v>
      </c>
      <c r="C532" s="10" t="s">
        <v>665</v>
      </c>
      <c r="D532" s="9">
        <v>1500</v>
      </c>
      <c r="E532" s="11">
        <v>1661</v>
      </c>
      <c r="F532" s="9" t="s">
        <v>37</v>
      </c>
      <c r="G532" s="9" t="s">
        <v>45</v>
      </c>
      <c r="H532" s="9" t="s">
        <v>46</v>
      </c>
      <c r="I532" s="9">
        <v>1434907966</v>
      </c>
      <c r="J532" s="9">
        <v>1432315966</v>
      </c>
      <c r="K532" s="9" t="b">
        <v>1</v>
      </c>
      <c r="L532" s="9">
        <v>20</v>
      </c>
      <c r="M532" s="9" t="b">
        <v>1</v>
      </c>
      <c r="N532" s="9" t="s">
        <v>40</v>
      </c>
      <c r="O532" s="9">
        <f t="shared" si="32"/>
        <v>111</v>
      </c>
      <c r="P532" s="12">
        <f t="shared" si="33"/>
        <v>83.05</v>
      </c>
      <c r="Q532" s="9" t="s">
        <v>41</v>
      </c>
      <c r="R532" s="9" t="s">
        <v>42</v>
      </c>
      <c r="S532" s="13">
        <f t="shared" si="34"/>
        <v>42146.731087962966</v>
      </c>
      <c r="T532" s="13">
        <f t="shared" si="35"/>
        <v>42176.731087962966</v>
      </c>
    </row>
    <row r="533" spans="1:20" ht="160" x14ac:dyDescent="0.2">
      <c r="A533" s="9">
        <v>3252</v>
      </c>
      <c r="B533" s="10" t="s">
        <v>666</v>
      </c>
      <c r="C533" s="10" t="s">
        <v>667</v>
      </c>
      <c r="D533" s="9">
        <v>2250</v>
      </c>
      <c r="E533" s="11">
        <v>2876</v>
      </c>
      <c r="F533" s="9" t="s">
        <v>37</v>
      </c>
      <c r="G533" s="9" t="s">
        <v>38</v>
      </c>
      <c r="H533" s="9" t="s">
        <v>39</v>
      </c>
      <c r="I533" s="9">
        <v>1473247240</v>
      </c>
      <c r="J533" s="9">
        <v>1470655240</v>
      </c>
      <c r="K533" s="9" t="b">
        <v>1</v>
      </c>
      <c r="L533" s="9">
        <v>50</v>
      </c>
      <c r="M533" s="9" t="b">
        <v>1</v>
      </c>
      <c r="N533" s="9" t="s">
        <v>40</v>
      </c>
      <c r="O533" s="9">
        <f t="shared" si="32"/>
        <v>128</v>
      </c>
      <c r="P533" s="12">
        <f t="shared" si="33"/>
        <v>57.52</v>
      </c>
      <c r="Q533" s="9" t="s">
        <v>41</v>
      </c>
      <c r="R533" s="9" t="s">
        <v>42</v>
      </c>
      <c r="S533" s="13">
        <f t="shared" si="34"/>
        <v>42590.472685185188</v>
      </c>
      <c r="T533" s="13">
        <f t="shared" si="35"/>
        <v>42620.472685185188</v>
      </c>
    </row>
    <row r="534" spans="1:20" ht="128" x14ac:dyDescent="0.2">
      <c r="A534" s="9">
        <v>3253</v>
      </c>
      <c r="B534" s="10" t="s">
        <v>668</v>
      </c>
      <c r="C534" s="10" t="s">
        <v>669</v>
      </c>
      <c r="D534" s="9">
        <v>20000</v>
      </c>
      <c r="E534" s="11">
        <v>20365</v>
      </c>
      <c r="F534" s="9" t="s">
        <v>37</v>
      </c>
      <c r="G534" s="9" t="s">
        <v>45</v>
      </c>
      <c r="H534" s="9" t="s">
        <v>46</v>
      </c>
      <c r="I534" s="9">
        <v>1473306300</v>
      </c>
      <c r="J534" s="9">
        <v>1471701028</v>
      </c>
      <c r="K534" s="9" t="b">
        <v>1</v>
      </c>
      <c r="L534" s="9">
        <v>115</v>
      </c>
      <c r="M534" s="9" t="b">
        <v>1</v>
      </c>
      <c r="N534" s="9" t="s">
        <v>40</v>
      </c>
      <c r="O534" s="9">
        <f t="shared" si="32"/>
        <v>102</v>
      </c>
      <c r="P534" s="12">
        <f t="shared" si="33"/>
        <v>177.09</v>
      </c>
      <c r="Q534" s="9" t="s">
        <v>41</v>
      </c>
      <c r="R534" s="9" t="s">
        <v>42</v>
      </c>
      <c r="S534" s="13">
        <f t="shared" si="34"/>
        <v>42602.576712962968</v>
      </c>
      <c r="T534" s="13">
        <f t="shared" si="35"/>
        <v>42621.15625</v>
      </c>
    </row>
    <row r="535" spans="1:20" ht="192" x14ac:dyDescent="0.2">
      <c r="A535" s="9">
        <v>3254</v>
      </c>
      <c r="B535" s="10" t="s">
        <v>670</v>
      </c>
      <c r="C535" s="10" t="s">
        <v>671</v>
      </c>
      <c r="D535" s="9">
        <v>13000</v>
      </c>
      <c r="E535" s="11">
        <v>13163.5</v>
      </c>
      <c r="F535" s="9" t="s">
        <v>37</v>
      </c>
      <c r="G535" s="9" t="s">
        <v>38</v>
      </c>
      <c r="H535" s="9" t="s">
        <v>39</v>
      </c>
      <c r="I535" s="9">
        <v>1427331809</v>
      </c>
      <c r="J535" s="9">
        <v>1424743409</v>
      </c>
      <c r="K535" s="9" t="b">
        <v>1</v>
      </c>
      <c r="L535" s="9">
        <v>186</v>
      </c>
      <c r="M535" s="9" t="b">
        <v>1</v>
      </c>
      <c r="N535" s="9" t="s">
        <v>40</v>
      </c>
      <c r="O535" s="9">
        <f t="shared" si="32"/>
        <v>101</v>
      </c>
      <c r="P535" s="12">
        <f t="shared" si="33"/>
        <v>70.77</v>
      </c>
      <c r="Q535" s="9" t="s">
        <v>41</v>
      </c>
      <c r="R535" s="9" t="s">
        <v>42</v>
      </c>
      <c r="S535" s="13">
        <f t="shared" si="34"/>
        <v>42059.085752314815</v>
      </c>
      <c r="T535" s="13">
        <f t="shared" si="35"/>
        <v>42089.044085648144</v>
      </c>
    </row>
    <row r="536" spans="1:20" ht="208" x14ac:dyDescent="0.2">
      <c r="A536" s="9">
        <v>3255</v>
      </c>
      <c r="B536" s="10" t="s">
        <v>672</v>
      </c>
      <c r="C536" s="10" t="s">
        <v>673</v>
      </c>
      <c r="D536" s="9">
        <v>300</v>
      </c>
      <c r="E536" s="11">
        <v>525</v>
      </c>
      <c r="F536" s="9" t="s">
        <v>37</v>
      </c>
      <c r="G536" s="9" t="s">
        <v>38</v>
      </c>
      <c r="H536" s="9" t="s">
        <v>39</v>
      </c>
      <c r="I536" s="9">
        <v>1412706375</v>
      </c>
      <c r="J536" s="9">
        <v>1410114375</v>
      </c>
      <c r="K536" s="9" t="b">
        <v>1</v>
      </c>
      <c r="L536" s="9">
        <v>18</v>
      </c>
      <c r="M536" s="9" t="b">
        <v>1</v>
      </c>
      <c r="N536" s="9" t="s">
        <v>40</v>
      </c>
      <c r="O536" s="9">
        <f t="shared" si="32"/>
        <v>175</v>
      </c>
      <c r="P536" s="12">
        <f t="shared" si="33"/>
        <v>29.17</v>
      </c>
      <c r="Q536" s="9" t="s">
        <v>41</v>
      </c>
      <c r="R536" s="9" t="s">
        <v>42</v>
      </c>
      <c r="S536" s="13">
        <f t="shared" si="34"/>
        <v>41889.768229166664</v>
      </c>
      <c r="T536" s="13">
        <f t="shared" si="35"/>
        <v>41919.768229166664</v>
      </c>
    </row>
    <row r="537" spans="1:20" ht="160" x14ac:dyDescent="0.2">
      <c r="A537" s="9">
        <v>3256</v>
      </c>
      <c r="B537" s="10" t="s">
        <v>674</v>
      </c>
      <c r="C537" s="10" t="s">
        <v>675</v>
      </c>
      <c r="D537" s="9">
        <v>10000</v>
      </c>
      <c r="E537" s="11">
        <v>12806</v>
      </c>
      <c r="F537" s="9" t="s">
        <v>37</v>
      </c>
      <c r="G537" s="9" t="s">
        <v>45</v>
      </c>
      <c r="H537" s="9" t="s">
        <v>46</v>
      </c>
      <c r="I537" s="9">
        <v>1433995140</v>
      </c>
      <c r="J537" s="9">
        <v>1432129577</v>
      </c>
      <c r="K537" s="9" t="b">
        <v>1</v>
      </c>
      <c r="L537" s="9">
        <v>176</v>
      </c>
      <c r="M537" s="9" t="b">
        <v>1</v>
      </c>
      <c r="N537" s="9" t="s">
        <v>40</v>
      </c>
      <c r="O537" s="9">
        <f t="shared" si="32"/>
        <v>128</v>
      </c>
      <c r="P537" s="12">
        <f t="shared" si="33"/>
        <v>72.760000000000005</v>
      </c>
      <c r="Q537" s="9" t="s">
        <v>41</v>
      </c>
      <c r="R537" s="9" t="s">
        <v>42</v>
      </c>
      <c r="S537" s="13">
        <f t="shared" si="34"/>
        <v>42144.573807870373</v>
      </c>
      <c r="T537" s="13">
        <f t="shared" si="35"/>
        <v>42166.165972222225</v>
      </c>
    </row>
    <row r="538" spans="1:20" ht="208" x14ac:dyDescent="0.2">
      <c r="A538" s="9">
        <v>3257</v>
      </c>
      <c r="B538" s="10" t="s">
        <v>676</v>
      </c>
      <c r="C538" s="10" t="s">
        <v>677</v>
      </c>
      <c r="D538" s="9">
        <v>2000</v>
      </c>
      <c r="E538" s="11">
        <v>2125.9899999999998</v>
      </c>
      <c r="F538" s="9" t="s">
        <v>37</v>
      </c>
      <c r="G538" s="9" t="s">
        <v>38</v>
      </c>
      <c r="H538" s="9" t="s">
        <v>39</v>
      </c>
      <c r="I538" s="9">
        <v>1487769952</v>
      </c>
      <c r="J538" s="9">
        <v>1485177952</v>
      </c>
      <c r="K538" s="9" t="b">
        <v>0</v>
      </c>
      <c r="L538" s="9">
        <v>41</v>
      </c>
      <c r="M538" s="9" t="b">
        <v>1</v>
      </c>
      <c r="N538" s="9" t="s">
        <v>40</v>
      </c>
      <c r="O538" s="9">
        <f t="shared" si="32"/>
        <v>106</v>
      </c>
      <c r="P538" s="12">
        <f t="shared" si="33"/>
        <v>51.85</v>
      </c>
      <c r="Q538" s="9" t="s">
        <v>41</v>
      </c>
      <c r="R538" s="9" t="s">
        <v>42</v>
      </c>
      <c r="S538" s="13">
        <f t="shared" si="34"/>
        <v>42758.559629629628</v>
      </c>
      <c r="T538" s="13">
        <f t="shared" si="35"/>
        <v>42788.559629629628</v>
      </c>
    </row>
    <row r="539" spans="1:20" ht="144" x14ac:dyDescent="0.2">
      <c r="A539" s="9">
        <v>3258</v>
      </c>
      <c r="B539" s="10" t="s">
        <v>678</v>
      </c>
      <c r="C539" s="10" t="s">
        <v>679</v>
      </c>
      <c r="D539" s="9">
        <v>7000</v>
      </c>
      <c r="E539" s="11">
        <v>7365</v>
      </c>
      <c r="F539" s="9" t="s">
        <v>37</v>
      </c>
      <c r="G539" s="9" t="s">
        <v>45</v>
      </c>
      <c r="H539" s="9" t="s">
        <v>46</v>
      </c>
      <c r="I539" s="9">
        <v>1420751861</v>
      </c>
      <c r="J539" s="9">
        <v>1418159861</v>
      </c>
      <c r="K539" s="9" t="b">
        <v>1</v>
      </c>
      <c r="L539" s="9">
        <v>75</v>
      </c>
      <c r="M539" s="9" t="b">
        <v>1</v>
      </c>
      <c r="N539" s="9" t="s">
        <v>40</v>
      </c>
      <c r="O539" s="9">
        <f t="shared" si="32"/>
        <v>105</v>
      </c>
      <c r="P539" s="12">
        <f t="shared" si="33"/>
        <v>98.2</v>
      </c>
      <c r="Q539" s="9" t="s">
        <v>41</v>
      </c>
      <c r="R539" s="9" t="s">
        <v>42</v>
      </c>
      <c r="S539" s="13">
        <f t="shared" si="34"/>
        <v>41982.887280092589</v>
      </c>
      <c r="T539" s="13">
        <f t="shared" si="35"/>
        <v>42012.887280092589</v>
      </c>
    </row>
    <row r="540" spans="1:20" ht="192" x14ac:dyDescent="0.2">
      <c r="A540" s="9">
        <v>3259</v>
      </c>
      <c r="B540" s="10" t="s">
        <v>680</v>
      </c>
      <c r="C540" s="10" t="s">
        <v>681</v>
      </c>
      <c r="D540" s="9">
        <v>23000</v>
      </c>
      <c r="E540" s="11">
        <v>24418.6</v>
      </c>
      <c r="F540" s="9" t="s">
        <v>37</v>
      </c>
      <c r="G540" s="9" t="s">
        <v>45</v>
      </c>
      <c r="H540" s="9" t="s">
        <v>46</v>
      </c>
      <c r="I540" s="9">
        <v>1475294340</v>
      </c>
      <c r="J540" s="9">
        <v>1472753745</v>
      </c>
      <c r="K540" s="9" t="b">
        <v>1</v>
      </c>
      <c r="L540" s="9">
        <v>97</v>
      </c>
      <c r="M540" s="9" t="b">
        <v>1</v>
      </c>
      <c r="N540" s="9" t="s">
        <v>40</v>
      </c>
      <c r="O540" s="9">
        <f t="shared" si="32"/>
        <v>106</v>
      </c>
      <c r="P540" s="12">
        <f t="shared" si="33"/>
        <v>251.74</v>
      </c>
      <c r="Q540" s="9" t="s">
        <v>41</v>
      </c>
      <c r="R540" s="9" t="s">
        <v>42</v>
      </c>
      <c r="S540" s="13">
        <f t="shared" si="34"/>
        <v>42614.760937500003</v>
      </c>
      <c r="T540" s="13">
        <f t="shared" si="35"/>
        <v>42644.165972222225</v>
      </c>
    </row>
    <row r="541" spans="1:20" ht="160" x14ac:dyDescent="0.2">
      <c r="A541" s="9">
        <v>3260</v>
      </c>
      <c r="B541" s="10" t="s">
        <v>682</v>
      </c>
      <c r="C541" s="10" t="s">
        <v>683</v>
      </c>
      <c r="D541" s="9">
        <v>5000</v>
      </c>
      <c r="E541" s="11">
        <v>5462</v>
      </c>
      <c r="F541" s="9" t="s">
        <v>37</v>
      </c>
      <c r="G541" s="9" t="s">
        <v>45</v>
      </c>
      <c r="H541" s="9" t="s">
        <v>46</v>
      </c>
      <c r="I541" s="9">
        <v>1448903318</v>
      </c>
      <c r="J541" s="9">
        <v>1445875718</v>
      </c>
      <c r="K541" s="9" t="b">
        <v>1</v>
      </c>
      <c r="L541" s="9">
        <v>73</v>
      </c>
      <c r="M541" s="9" t="b">
        <v>1</v>
      </c>
      <c r="N541" s="9" t="s">
        <v>40</v>
      </c>
      <c r="O541" s="9">
        <f t="shared" si="32"/>
        <v>109</v>
      </c>
      <c r="P541" s="12">
        <f t="shared" si="33"/>
        <v>74.819999999999993</v>
      </c>
      <c r="Q541" s="9" t="s">
        <v>41</v>
      </c>
      <c r="R541" s="9" t="s">
        <v>42</v>
      </c>
      <c r="S541" s="13">
        <f t="shared" si="34"/>
        <v>42303.672662037032</v>
      </c>
      <c r="T541" s="13">
        <f t="shared" si="35"/>
        <v>42338.714328703703</v>
      </c>
    </row>
    <row r="542" spans="1:20" ht="208" x14ac:dyDescent="0.2">
      <c r="A542" s="9">
        <v>3261</v>
      </c>
      <c r="B542" s="10" t="s">
        <v>684</v>
      </c>
      <c r="C542" s="10" t="s">
        <v>685</v>
      </c>
      <c r="D542" s="9">
        <v>3300</v>
      </c>
      <c r="E542" s="11">
        <v>3315</v>
      </c>
      <c r="F542" s="9" t="s">
        <v>37</v>
      </c>
      <c r="G542" s="9" t="s">
        <v>45</v>
      </c>
      <c r="H542" s="9" t="s">
        <v>46</v>
      </c>
      <c r="I542" s="9">
        <v>1437067476</v>
      </c>
      <c r="J542" s="9">
        <v>1434475476</v>
      </c>
      <c r="K542" s="9" t="b">
        <v>1</v>
      </c>
      <c r="L542" s="9">
        <v>49</v>
      </c>
      <c r="M542" s="9" t="b">
        <v>1</v>
      </c>
      <c r="N542" s="9" t="s">
        <v>40</v>
      </c>
      <c r="O542" s="9">
        <f t="shared" si="32"/>
        <v>100</v>
      </c>
      <c r="P542" s="12">
        <f t="shared" si="33"/>
        <v>67.650000000000006</v>
      </c>
      <c r="Q542" s="9" t="s">
        <v>41</v>
      </c>
      <c r="R542" s="9" t="s">
        <v>42</v>
      </c>
      <c r="S542" s="13">
        <f t="shared" si="34"/>
        <v>42171.725416666668</v>
      </c>
      <c r="T542" s="13">
        <f t="shared" si="35"/>
        <v>42201.725416666668</v>
      </c>
    </row>
    <row r="543" spans="1:20" ht="128" x14ac:dyDescent="0.2">
      <c r="A543" s="9">
        <v>3262</v>
      </c>
      <c r="B543" s="10" t="s">
        <v>686</v>
      </c>
      <c r="C543" s="10" t="s">
        <v>687</v>
      </c>
      <c r="D543" s="9">
        <v>12200</v>
      </c>
      <c r="E543" s="11">
        <v>12571</v>
      </c>
      <c r="F543" s="9" t="s">
        <v>37</v>
      </c>
      <c r="G543" s="9" t="s">
        <v>45</v>
      </c>
      <c r="H543" s="9" t="s">
        <v>46</v>
      </c>
      <c r="I543" s="9">
        <v>1419220800</v>
      </c>
      <c r="J543" s="9">
        <v>1416555262</v>
      </c>
      <c r="K543" s="9" t="b">
        <v>1</v>
      </c>
      <c r="L543" s="9">
        <v>134</v>
      </c>
      <c r="M543" s="9" t="b">
        <v>1</v>
      </c>
      <c r="N543" s="9" t="s">
        <v>40</v>
      </c>
      <c r="O543" s="9">
        <f t="shared" si="32"/>
        <v>103</v>
      </c>
      <c r="P543" s="12">
        <f t="shared" si="33"/>
        <v>93.81</v>
      </c>
      <c r="Q543" s="9" t="s">
        <v>41</v>
      </c>
      <c r="R543" s="9" t="s">
        <v>42</v>
      </c>
      <c r="S543" s="13">
        <f t="shared" si="34"/>
        <v>41964.315532407403</v>
      </c>
      <c r="T543" s="13">
        <f t="shared" si="35"/>
        <v>41995.166666666672</v>
      </c>
    </row>
    <row r="544" spans="1:20" ht="128" x14ac:dyDescent="0.2">
      <c r="A544" s="9">
        <v>3263</v>
      </c>
      <c r="B544" s="10" t="s">
        <v>688</v>
      </c>
      <c r="C544" s="10" t="s">
        <v>689</v>
      </c>
      <c r="D544" s="9">
        <v>2500</v>
      </c>
      <c r="E544" s="11">
        <v>2804.16</v>
      </c>
      <c r="F544" s="9" t="s">
        <v>37</v>
      </c>
      <c r="G544" s="9" t="s">
        <v>45</v>
      </c>
      <c r="H544" s="9" t="s">
        <v>46</v>
      </c>
      <c r="I544" s="9">
        <v>1446238800</v>
      </c>
      <c r="J544" s="9">
        <v>1444220588</v>
      </c>
      <c r="K544" s="9" t="b">
        <v>1</v>
      </c>
      <c r="L544" s="9">
        <v>68</v>
      </c>
      <c r="M544" s="9" t="b">
        <v>1</v>
      </c>
      <c r="N544" s="9" t="s">
        <v>40</v>
      </c>
      <c r="O544" s="9">
        <f t="shared" si="32"/>
        <v>112</v>
      </c>
      <c r="P544" s="12">
        <f t="shared" si="33"/>
        <v>41.24</v>
      </c>
      <c r="Q544" s="9" t="s">
        <v>41</v>
      </c>
      <c r="R544" s="9" t="s">
        <v>42</v>
      </c>
      <c r="S544" s="13">
        <f t="shared" si="34"/>
        <v>42284.516064814816</v>
      </c>
      <c r="T544" s="13">
        <f t="shared" si="35"/>
        <v>42307.875</v>
      </c>
    </row>
    <row r="545" spans="1:20" ht="160" x14ac:dyDescent="0.2">
      <c r="A545" s="9">
        <v>3264</v>
      </c>
      <c r="B545" s="10" t="s">
        <v>690</v>
      </c>
      <c r="C545" s="10" t="s">
        <v>691</v>
      </c>
      <c r="D545" s="9">
        <v>2500</v>
      </c>
      <c r="E545" s="11">
        <v>2575</v>
      </c>
      <c r="F545" s="9" t="s">
        <v>37</v>
      </c>
      <c r="G545" s="9" t="s">
        <v>45</v>
      </c>
      <c r="H545" s="9" t="s">
        <v>46</v>
      </c>
      <c r="I545" s="9">
        <v>1422482400</v>
      </c>
      <c r="J545" s="9">
        <v>1421089938</v>
      </c>
      <c r="K545" s="9" t="b">
        <v>1</v>
      </c>
      <c r="L545" s="9">
        <v>49</v>
      </c>
      <c r="M545" s="9" t="b">
        <v>1</v>
      </c>
      <c r="N545" s="9" t="s">
        <v>40</v>
      </c>
      <c r="O545" s="9">
        <f t="shared" si="32"/>
        <v>103</v>
      </c>
      <c r="P545" s="12">
        <f t="shared" si="33"/>
        <v>52.55</v>
      </c>
      <c r="Q545" s="9" t="s">
        <v>41</v>
      </c>
      <c r="R545" s="9" t="s">
        <v>42</v>
      </c>
      <c r="S545" s="13">
        <f t="shared" si="34"/>
        <v>42016.800208333334</v>
      </c>
      <c r="T545" s="13">
        <f t="shared" si="35"/>
        <v>42032.916666666672</v>
      </c>
    </row>
    <row r="546" spans="1:20" ht="160" x14ac:dyDescent="0.2">
      <c r="A546" s="9">
        <v>3265</v>
      </c>
      <c r="B546" s="10" t="s">
        <v>692</v>
      </c>
      <c r="C546" s="10" t="s">
        <v>693</v>
      </c>
      <c r="D546" s="9">
        <v>2700</v>
      </c>
      <c r="E546" s="11">
        <v>4428</v>
      </c>
      <c r="F546" s="9" t="s">
        <v>37</v>
      </c>
      <c r="G546" s="9" t="s">
        <v>274</v>
      </c>
      <c r="H546" s="9" t="s">
        <v>259</v>
      </c>
      <c r="I546" s="9">
        <v>1449162000</v>
      </c>
      <c r="J546" s="9">
        <v>1446570315</v>
      </c>
      <c r="K546" s="9" t="b">
        <v>1</v>
      </c>
      <c r="L546" s="9">
        <v>63</v>
      </c>
      <c r="M546" s="9" t="b">
        <v>1</v>
      </c>
      <c r="N546" s="9" t="s">
        <v>40</v>
      </c>
      <c r="O546" s="9">
        <f t="shared" si="32"/>
        <v>164</v>
      </c>
      <c r="P546" s="12">
        <f t="shared" si="33"/>
        <v>70.290000000000006</v>
      </c>
      <c r="Q546" s="9" t="s">
        <v>41</v>
      </c>
      <c r="R546" s="9" t="s">
        <v>42</v>
      </c>
      <c r="S546" s="13">
        <f t="shared" si="34"/>
        <v>42311.711979166663</v>
      </c>
      <c r="T546" s="13">
        <f t="shared" si="35"/>
        <v>42341.708333333328</v>
      </c>
    </row>
    <row r="547" spans="1:20" ht="176" x14ac:dyDescent="0.2">
      <c r="A547" s="9">
        <v>3266</v>
      </c>
      <c r="B547" s="10" t="s">
        <v>694</v>
      </c>
      <c r="C547" s="10" t="s">
        <v>695</v>
      </c>
      <c r="D547" s="9">
        <v>6000</v>
      </c>
      <c r="E547" s="11">
        <v>7877</v>
      </c>
      <c r="F547" s="9" t="s">
        <v>37</v>
      </c>
      <c r="G547" s="9" t="s">
        <v>45</v>
      </c>
      <c r="H547" s="9" t="s">
        <v>46</v>
      </c>
      <c r="I547" s="9">
        <v>1434142800</v>
      </c>
      <c r="J547" s="9">
        <v>1431435122</v>
      </c>
      <c r="K547" s="9" t="b">
        <v>1</v>
      </c>
      <c r="L547" s="9">
        <v>163</v>
      </c>
      <c r="M547" s="9" t="b">
        <v>1</v>
      </c>
      <c r="N547" s="9" t="s">
        <v>40</v>
      </c>
      <c r="O547" s="9">
        <f t="shared" si="32"/>
        <v>131</v>
      </c>
      <c r="P547" s="12">
        <f t="shared" si="33"/>
        <v>48.33</v>
      </c>
      <c r="Q547" s="9" t="s">
        <v>41</v>
      </c>
      <c r="R547" s="9" t="s">
        <v>42</v>
      </c>
      <c r="S547" s="13">
        <f t="shared" si="34"/>
        <v>42136.536134259266</v>
      </c>
      <c r="T547" s="13">
        <f t="shared" si="35"/>
        <v>42167.875</v>
      </c>
    </row>
    <row r="548" spans="1:20" ht="208" x14ac:dyDescent="0.2">
      <c r="A548" s="9">
        <v>3267</v>
      </c>
      <c r="B548" s="10" t="s">
        <v>696</v>
      </c>
      <c r="C548" s="10" t="s">
        <v>697</v>
      </c>
      <c r="D548" s="9">
        <v>15000</v>
      </c>
      <c r="E548" s="11">
        <v>15315</v>
      </c>
      <c r="F548" s="9" t="s">
        <v>37</v>
      </c>
      <c r="G548" s="9" t="s">
        <v>45</v>
      </c>
      <c r="H548" s="9" t="s">
        <v>46</v>
      </c>
      <c r="I548" s="9">
        <v>1437156660</v>
      </c>
      <c r="J548" s="9">
        <v>1434564660</v>
      </c>
      <c r="K548" s="9" t="b">
        <v>1</v>
      </c>
      <c r="L548" s="9">
        <v>288</v>
      </c>
      <c r="M548" s="9" t="b">
        <v>1</v>
      </c>
      <c r="N548" s="9" t="s">
        <v>40</v>
      </c>
      <c r="O548" s="9">
        <f t="shared" si="32"/>
        <v>102</v>
      </c>
      <c r="P548" s="12">
        <f t="shared" si="33"/>
        <v>53.18</v>
      </c>
      <c r="Q548" s="9" t="s">
        <v>41</v>
      </c>
      <c r="R548" s="9" t="s">
        <v>42</v>
      </c>
      <c r="S548" s="13">
        <f t="shared" si="34"/>
        <v>42172.757638888885</v>
      </c>
      <c r="T548" s="13">
        <f t="shared" si="35"/>
        <v>42202.757638888885</v>
      </c>
    </row>
    <row r="549" spans="1:20" ht="208" x14ac:dyDescent="0.2">
      <c r="A549" s="9">
        <v>3268</v>
      </c>
      <c r="B549" s="10" t="s">
        <v>698</v>
      </c>
      <c r="C549" s="10" t="s">
        <v>699</v>
      </c>
      <c r="D549" s="9">
        <v>2000</v>
      </c>
      <c r="E549" s="11">
        <v>2560</v>
      </c>
      <c r="F549" s="9" t="s">
        <v>37</v>
      </c>
      <c r="G549" s="9" t="s">
        <v>45</v>
      </c>
      <c r="H549" s="9" t="s">
        <v>46</v>
      </c>
      <c r="I549" s="9">
        <v>1472074928</v>
      </c>
      <c r="J549" s="9">
        <v>1470692528</v>
      </c>
      <c r="K549" s="9" t="b">
        <v>1</v>
      </c>
      <c r="L549" s="9">
        <v>42</v>
      </c>
      <c r="M549" s="9" t="b">
        <v>1</v>
      </c>
      <c r="N549" s="9" t="s">
        <v>40</v>
      </c>
      <c r="O549" s="9">
        <f t="shared" si="32"/>
        <v>128</v>
      </c>
      <c r="P549" s="12">
        <f t="shared" si="33"/>
        <v>60.95</v>
      </c>
      <c r="Q549" s="9" t="s">
        <v>41</v>
      </c>
      <c r="R549" s="9" t="s">
        <v>42</v>
      </c>
      <c r="S549" s="13">
        <f t="shared" si="34"/>
        <v>42590.90425925926</v>
      </c>
      <c r="T549" s="13">
        <f t="shared" si="35"/>
        <v>42606.90425925926</v>
      </c>
    </row>
    <row r="550" spans="1:20" ht="240" x14ac:dyDescent="0.2">
      <c r="A550" s="9">
        <v>3269</v>
      </c>
      <c r="B550" s="10" t="s">
        <v>700</v>
      </c>
      <c r="C550" s="10" t="s">
        <v>701</v>
      </c>
      <c r="D550" s="9">
        <v>8000</v>
      </c>
      <c r="E550" s="11">
        <v>8120</v>
      </c>
      <c r="F550" s="9" t="s">
        <v>37</v>
      </c>
      <c r="G550" s="9" t="s">
        <v>38</v>
      </c>
      <c r="H550" s="9" t="s">
        <v>39</v>
      </c>
      <c r="I550" s="9">
        <v>1434452400</v>
      </c>
      <c r="J550" s="9">
        <v>1431509397</v>
      </c>
      <c r="K550" s="9" t="b">
        <v>1</v>
      </c>
      <c r="L550" s="9">
        <v>70</v>
      </c>
      <c r="M550" s="9" t="b">
        <v>1</v>
      </c>
      <c r="N550" s="9" t="s">
        <v>40</v>
      </c>
      <c r="O550" s="9">
        <f t="shared" si="32"/>
        <v>102</v>
      </c>
      <c r="P550" s="12">
        <f t="shared" si="33"/>
        <v>116</v>
      </c>
      <c r="Q550" s="9" t="s">
        <v>41</v>
      </c>
      <c r="R550" s="9" t="s">
        <v>42</v>
      </c>
      <c r="S550" s="13">
        <f t="shared" si="34"/>
        <v>42137.395798611105</v>
      </c>
      <c r="T550" s="13">
        <f t="shared" si="35"/>
        <v>42171.458333333328</v>
      </c>
    </row>
    <row r="551" spans="1:20" ht="224" x14ac:dyDescent="0.2">
      <c r="A551" s="9">
        <v>3270</v>
      </c>
      <c r="B551" s="10" t="s">
        <v>702</v>
      </c>
      <c r="C551" s="10" t="s">
        <v>703</v>
      </c>
      <c r="D551" s="9">
        <v>1800</v>
      </c>
      <c r="E551" s="11">
        <v>1830</v>
      </c>
      <c r="F551" s="9" t="s">
        <v>37</v>
      </c>
      <c r="G551" s="9" t="s">
        <v>38</v>
      </c>
      <c r="H551" s="9" t="s">
        <v>39</v>
      </c>
      <c r="I551" s="9">
        <v>1436705265</v>
      </c>
      <c r="J551" s="9">
        <v>1434113265</v>
      </c>
      <c r="K551" s="9" t="b">
        <v>1</v>
      </c>
      <c r="L551" s="9">
        <v>30</v>
      </c>
      <c r="M551" s="9" t="b">
        <v>1</v>
      </c>
      <c r="N551" s="9" t="s">
        <v>40</v>
      </c>
      <c r="O551" s="9">
        <f t="shared" si="32"/>
        <v>102</v>
      </c>
      <c r="P551" s="12">
        <f t="shared" si="33"/>
        <v>61</v>
      </c>
      <c r="Q551" s="9" t="s">
        <v>41</v>
      </c>
      <c r="R551" s="9" t="s">
        <v>42</v>
      </c>
      <c r="S551" s="13">
        <f t="shared" si="34"/>
        <v>42167.533159722225</v>
      </c>
      <c r="T551" s="13">
        <f t="shared" si="35"/>
        <v>42197.533159722225</v>
      </c>
    </row>
    <row r="552" spans="1:20" ht="64" x14ac:dyDescent="0.2">
      <c r="A552" s="9">
        <v>3271</v>
      </c>
      <c r="B552" s="10" t="s">
        <v>704</v>
      </c>
      <c r="C552" s="10" t="s">
        <v>705</v>
      </c>
      <c r="D552" s="9">
        <v>1500</v>
      </c>
      <c r="E552" s="11">
        <v>1950</v>
      </c>
      <c r="F552" s="9" t="s">
        <v>37</v>
      </c>
      <c r="G552" s="9" t="s">
        <v>38</v>
      </c>
      <c r="H552" s="9" t="s">
        <v>39</v>
      </c>
      <c r="I552" s="9">
        <v>1414927775</v>
      </c>
      <c r="J552" s="9">
        <v>1412332175</v>
      </c>
      <c r="K552" s="9" t="b">
        <v>1</v>
      </c>
      <c r="L552" s="9">
        <v>51</v>
      </c>
      <c r="M552" s="9" t="b">
        <v>1</v>
      </c>
      <c r="N552" s="9" t="s">
        <v>40</v>
      </c>
      <c r="O552" s="9">
        <f t="shared" si="32"/>
        <v>130</v>
      </c>
      <c r="P552" s="12">
        <f t="shared" si="33"/>
        <v>38.24</v>
      </c>
      <c r="Q552" s="9" t="s">
        <v>41</v>
      </c>
      <c r="R552" s="9" t="s">
        <v>42</v>
      </c>
      <c r="S552" s="13">
        <f t="shared" si="34"/>
        <v>41915.437210648146</v>
      </c>
      <c r="T552" s="13">
        <f t="shared" si="35"/>
        <v>41945.478877314818</v>
      </c>
    </row>
    <row r="553" spans="1:20" ht="176" x14ac:dyDescent="0.2">
      <c r="A553" s="9">
        <v>3272</v>
      </c>
      <c r="B553" s="10" t="s">
        <v>706</v>
      </c>
      <c r="C553" s="10" t="s">
        <v>707</v>
      </c>
      <c r="D553" s="9">
        <v>10000</v>
      </c>
      <c r="E553" s="11">
        <v>15443</v>
      </c>
      <c r="F553" s="9" t="s">
        <v>37</v>
      </c>
      <c r="G553" s="9" t="s">
        <v>45</v>
      </c>
      <c r="H553" s="9" t="s">
        <v>46</v>
      </c>
      <c r="I553" s="9">
        <v>1446814809</v>
      </c>
      <c r="J553" s="9">
        <v>1444219209</v>
      </c>
      <c r="K553" s="9" t="b">
        <v>1</v>
      </c>
      <c r="L553" s="9">
        <v>145</v>
      </c>
      <c r="M553" s="9" t="b">
        <v>1</v>
      </c>
      <c r="N553" s="9" t="s">
        <v>40</v>
      </c>
      <c r="O553" s="9">
        <f t="shared" si="32"/>
        <v>154</v>
      </c>
      <c r="P553" s="12">
        <f t="shared" si="33"/>
        <v>106.5</v>
      </c>
      <c r="Q553" s="9" t="s">
        <v>41</v>
      </c>
      <c r="R553" s="9" t="s">
        <v>42</v>
      </c>
      <c r="S553" s="13">
        <f t="shared" si="34"/>
        <v>42284.500104166669</v>
      </c>
      <c r="T553" s="13">
        <f t="shared" si="35"/>
        <v>42314.541770833333</v>
      </c>
    </row>
    <row r="554" spans="1:20" ht="208" x14ac:dyDescent="0.2">
      <c r="A554" s="9">
        <v>3273</v>
      </c>
      <c r="B554" s="10" t="s">
        <v>708</v>
      </c>
      <c r="C554" s="10" t="s">
        <v>709</v>
      </c>
      <c r="D554" s="9">
        <v>4000</v>
      </c>
      <c r="E554" s="11">
        <v>4296</v>
      </c>
      <c r="F554" s="9" t="s">
        <v>37</v>
      </c>
      <c r="G554" s="9" t="s">
        <v>45</v>
      </c>
      <c r="H554" s="9" t="s">
        <v>46</v>
      </c>
      <c r="I554" s="9">
        <v>1473879600</v>
      </c>
      <c r="J554" s="9">
        <v>1472498042</v>
      </c>
      <c r="K554" s="9" t="b">
        <v>1</v>
      </c>
      <c r="L554" s="9">
        <v>21</v>
      </c>
      <c r="M554" s="9" t="b">
        <v>1</v>
      </c>
      <c r="N554" s="9" t="s">
        <v>40</v>
      </c>
      <c r="O554" s="9">
        <f t="shared" si="32"/>
        <v>107</v>
      </c>
      <c r="P554" s="12">
        <f t="shared" si="33"/>
        <v>204.57</v>
      </c>
      <c r="Q554" s="9" t="s">
        <v>41</v>
      </c>
      <c r="R554" s="9" t="s">
        <v>42</v>
      </c>
      <c r="S554" s="13">
        <f t="shared" si="34"/>
        <v>42611.801412037035</v>
      </c>
      <c r="T554" s="13">
        <f t="shared" si="35"/>
        <v>42627.791666666672</v>
      </c>
    </row>
    <row r="555" spans="1:20" ht="192" x14ac:dyDescent="0.2">
      <c r="A555" s="9">
        <v>3274</v>
      </c>
      <c r="B555" s="10" t="s">
        <v>710</v>
      </c>
      <c r="C555" s="10" t="s">
        <v>711</v>
      </c>
      <c r="D555" s="9">
        <v>15500</v>
      </c>
      <c r="E555" s="11">
        <v>15705</v>
      </c>
      <c r="F555" s="9" t="s">
        <v>37</v>
      </c>
      <c r="G555" s="9" t="s">
        <v>45</v>
      </c>
      <c r="H555" s="9" t="s">
        <v>46</v>
      </c>
      <c r="I555" s="9">
        <v>1458075600</v>
      </c>
      <c r="J555" s="9">
        <v>1454259272</v>
      </c>
      <c r="K555" s="9" t="b">
        <v>1</v>
      </c>
      <c r="L555" s="9">
        <v>286</v>
      </c>
      <c r="M555" s="9" t="b">
        <v>1</v>
      </c>
      <c r="N555" s="9" t="s">
        <v>40</v>
      </c>
      <c r="O555" s="9">
        <f t="shared" si="32"/>
        <v>101</v>
      </c>
      <c r="P555" s="12">
        <f t="shared" si="33"/>
        <v>54.91</v>
      </c>
      <c r="Q555" s="9" t="s">
        <v>41</v>
      </c>
      <c r="R555" s="9" t="s">
        <v>42</v>
      </c>
      <c r="S555" s="13">
        <f t="shared" si="34"/>
        <v>42400.704537037032</v>
      </c>
      <c r="T555" s="13">
        <f t="shared" si="35"/>
        <v>42444.875</v>
      </c>
    </row>
    <row r="556" spans="1:20" ht="208" x14ac:dyDescent="0.2">
      <c r="A556" s="9">
        <v>3275</v>
      </c>
      <c r="B556" s="10" t="s">
        <v>712</v>
      </c>
      <c r="C556" s="10" t="s">
        <v>713</v>
      </c>
      <c r="D556" s="9">
        <v>1800</v>
      </c>
      <c r="E556" s="11">
        <v>1805</v>
      </c>
      <c r="F556" s="9" t="s">
        <v>37</v>
      </c>
      <c r="G556" s="9" t="s">
        <v>45</v>
      </c>
      <c r="H556" s="9" t="s">
        <v>46</v>
      </c>
      <c r="I556" s="9">
        <v>1423456200</v>
      </c>
      <c r="J556" s="9">
        <v>1421183271</v>
      </c>
      <c r="K556" s="9" t="b">
        <v>1</v>
      </c>
      <c r="L556" s="9">
        <v>12</v>
      </c>
      <c r="M556" s="9" t="b">
        <v>1</v>
      </c>
      <c r="N556" s="9" t="s">
        <v>40</v>
      </c>
      <c r="O556" s="9">
        <f t="shared" si="32"/>
        <v>100</v>
      </c>
      <c r="P556" s="12">
        <f t="shared" si="33"/>
        <v>150.41999999999999</v>
      </c>
      <c r="Q556" s="9" t="s">
        <v>41</v>
      </c>
      <c r="R556" s="9" t="s">
        <v>42</v>
      </c>
      <c r="S556" s="13">
        <f t="shared" si="34"/>
        <v>42017.88045138889</v>
      </c>
      <c r="T556" s="13">
        <f t="shared" si="35"/>
        <v>42044.1875</v>
      </c>
    </row>
    <row r="557" spans="1:20" ht="208" x14ac:dyDescent="0.2">
      <c r="A557" s="9">
        <v>3276</v>
      </c>
      <c r="B557" s="10" t="s">
        <v>714</v>
      </c>
      <c r="C557" s="10" t="s">
        <v>715</v>
      </c>
      <c r="D557" s="9">
        <v>4500</v>
      </c>
      <c r="E557" s="11">
        <v>5258</v>
      </c>
      <c r="F557" s="9" t="s">
        <v>37</v>
      </c>
      <c r="G557" s="9" t="s">
        <v>63</v>
      </c>
      <c r="H557" s="9" t="s">
        <v>64</v>
      </c>
      <c r="I557" s="9">
        <v>1459483140</v>
      </c>
      <c r="J557" s="9">
        <v>1456526879</v>
      </c>
      <c r="K557" s="9" t="b">
        <v>1</v>
      </c>
      <c r="L557" s="9">
        <v>100</v>
      </c>
      <c r="M557" s="9" t="b">
        <v>1</v>
      </c>
      <c r="N557" s="9" t="s">
        <v>40</v>
      </c>
      <c r="O557" s="9">
        <f t="shared" si="32"/>
        <v>117</v>
      </c>
      <c r="P557" s="12">
        <f t="shared" si="33"/>
        <v>52.58</v>
      </c>
      <c r="Q557" s="9" t="s">
        <v>41</v>
      </c>
      <c r="R557" s="9" t="s">
        <v>42</v>
      </c>
      <c r="S557" s="13">
        <f t="shared" si="34"/>
        <v>42426.949988425928</v>
      </c>
      <c r="T557" s="13">
        <f t="shared" si="35"/>
        <v>42461.165972222225</v>
      </c>
    </row>
    <row r="558" spans="1:20" ht="208" x14ac:dyDescent="0.2">
      <c r="A558" s="9">
        <v>3277</v>
      </c>
      <c r="B558" s="10" t="s">
        <v>716</v>
      </c>
      <c r="C558" s="10" t="s">
        <v>717</v>
      </c>
      <c r="D558" s="9">
        <v>5000</v>
      </c>
      <c r="E558" s="11">
        <v>5430</v>
      </c>
      <c r="F558" s="9" t="s">
        <v>37</v>
      </c>
      <c r="G558" s="9" t="s">
        <v>38</v>
      </c>
      <c r="H558" s="9" t="s">
        <v>39</v>
      </c>
      <c r="I558" s="9">
        <v>1416331406</v>
      </c>
      <c r="J558" s="9">
        <v>1413735806</v>
      </c>
      <c r="K558" s="9" t="b">
        <v>1</v>
      </c>
      <c r="L558" s="9">
        <v>100</v>
      </c>
      <c r="M558" s="9" t="b">
        <v>1</v>
      </c>
      <c r="N558" s="9" t="s">
        <v>40</v>
      </c>
      <c r="O558" s="9">
        <f t="shared" si="32"/>
        <v>109</v>
      </c>
      <c r="P558" s="12">
        <f t="shared" si="33"/>
        <v>54.3</v>
      </c>
      <c r="Q558" s="9" t="s">
        <v>41</v>
      </c>
      <c r="R558" s="9" t="s">
        <v>42</v>
      </c>
      <c r="S558" s="13">
        <f t="shared" si="34"/>
        <v>41931.682939814818</v>
      </c>
      <c r="T558" s="13">
        <f t="shared" si="35"/>
        <v>41961.724606481483</v>
      </c>
    </row>
    <row r="559" spans="1:20" ht="224" x14ac:dyDescent="0.2">
      <c r="A559" s="9">
        <v>3278</v>
      </c>
      <c r="B559" s="10" t="s">
        <v>718</v>
      </c>
      <c r="C559" s="10" t="s">
        <v>719</v>
      </c>
      <c r="D559" s="9">
        <v>2500</v>
      </c>
      <c r="E559" s="11">
        <v>2585</v>
      </c>
      <c r="F559" s="9" t="s">
        <v>37</v>
      </c>
      <c r="G559" s="9" t="s">
        <v>38</v>
      </c>
      <c r="H559" s="9" t="s">
        <v>39</v>
      </c>
      <c r="I559" s="9">
        <v>1433017303</v>
      </c>
      <c r="J559" s="9">
        <v>1430425303</v>
      </c>
      <c r="K559" s="9" t="b">
        <v>1</v>
      </c>
      <c r="L559" s="9">
        <v>34</v>
      </c>
      <c r="M559" s="9" t="b">
        <v>1</v>
      </c>
      <c r="N559" s="9" t="s">
        <v>40</v>
      </c>
      <c r="O559" s="9">
        <f t="shared" si="32"/>
        <v>103</v>
      </c>
      <c r="P559" s="12">
        <f t="shared" si="33"/>
        <v>76.03</v>
      </c>
      <c r="Q559" s="9" t="s">
        <v>41</v>
      </c>
      <c r="R559" s="9" t="s">
        <v>42</v>
      </c>
      <c r="S559" s="13">
        <f t="shared" si="34"/>
        <v>42124.848414351851</v>
      </c>
      <c r="T559" s="13">
        <f t="shared" si="35"/>
        <v>42154.848414351851</v>
      </c>
    </row>
    <row r="560" spans="1:20" ht="224" x14ac:dyDescent="0.2">
      <c r="A560" s="9">
        <v>3279</v>
      </c>
      <c r="B560" s="10" t="s">
        <v>720</v>
      </c>
      <c r="C560" s="10" t="s">
        <v>721</v>
      </c>
      <c r="D560" s="9">
        <v>5800</v>
      </c>
      <c r="E560" s="11">
        <v>6628</v>
      </c>
      <c r="F560" s="9" t="s">
        <v>37</v>
      </c>
      <c r="G560" s="9" t="s">
        <v>45</v>
      </c>
      <c r="H560" s="9" t="s">
        <v>46</v>
      </c>
      <c r="I560" s="9">
        <v>1459474059</v>
      </c>
      <c r="J560" s="9">
        <v>1456885659</v>
      </c>
      <c r="K560" s="9" t="b">
        <v>0</v>
      </c>
      <c r="L560" s="9">
        <v>63</v>
      </c>
      <c r="M560" s="9" t="b">
        <v>1</v>
      </c>
      <c r="N560" s="9" t="s">
        <v>40</v>
      </c>
      <c r="O560" s="9">
        <f t="shared" si="32"/>
        <v>114</v>
      </c>
      <c r="P560" s="12">
        <f t="shared" si="33"/>
        <v>105.21</v>
      </c>
      <c r="Q560" s="9" t="s">
        <v>41</v>
      </c>
      <c r="R560" s="9" t="s">
        <v>42</v>
      </c>
      <c r="S560" s="13">
        <f t="shared" si="34"/>
        <v>42431.102534722217</v>
      </c>
      <c r="T560" s="13">
        <f t="shared" si="35"/>
        <v>42461.06086805556</v>
      </c>
    </row>
    <row r="561" spans="1:20" ht="224" x14ac:dyDescent="0.2">
      <c r="A561" s="9">
        <v>3280</v>
      </c>
      <c r="B561" s="10" t="s">
        <v>722</v>
      </c>
      <c r="C561" s="10" t="s">
        <v>723</v>
      </c>
      <c r="D561" s="9">
        <v>2000</v>
      </c>
      <c r="E561" s="11">
        <v>2060</v>
      </c>
      <c r="F561" s="9" t="s">
        <v>37</v>
      </c>
      <c r="G561" s="9" t="s">
        <v>45</v>
      </c>
      <c r="H561" s="9" t="s">
        <v>46</v>
      </c>
      <c r="I561" s="9">
        <v>1433134800</v>
      </c>
      <c r="J561" s="9">
        <v>1430158198</v>
      </c>
      <c r="K561" s="9" t="b">
        <v>0</v>
      </c>
      <c r="L561" s="9">
        <v>30</v>
      </c>
      <c r="M561" s="9" t="b">
        <v>1</v>
      </c>
      <c r="N561" s="9" t="s">
        <v>40</v>
      </c>
      <c r="O561" s="9">
        <f t="shared" si="32"/>
        <v>103</v>
      </c>
      <c r="P561" s="12">
        <f t="shared" si="33"/>
        <v>68.67</v>
      </c>
      <c r="Q561" s="9" t="s">
        <v>41</v>
      </c>
      <c r="R561" s="9" t="s">
        <v>42</v>
      </c>
      <c r="S561" s="13">
        <f t="shared" si="34"/>
        <v>42121.756921296299</v>
      </c>
      <c r="T561" s="13">
        <f t="shared" si="35"/>
        <v>42156.208333333328</v>
      </c>
    </row>
    <row r="562" spans="1:20" ht="176" x14ac:dyDescent="0.2">
      <c r="A562" s="9">
        <v>3281</v>
      </c>
      <c r="B562" s="10" t="s">
        <v>724</v>
      </c>
      <c r="C562" s="10" t="s">
        <v>725</v>
      </c>
      <c r="D562" s="9">
        <v>5000</v>
      </c>
      <c r="E562" s="11">
        <v>6080</v>
      </c>
      <c r="F562" s="9" t="s">
        <v>37</v>
      </c>
      <c r="G562" s="9" t="s">
        <v>45</v>
      </c>
      <c r="H562" s="9" t="s">
        <v>46</v>
      </c>
      <c r="I562" s="9">
        <v>1441153705</v>
      </c>
      <c r="J562" s="9">
        <v>1438561705</v>
      </c>
      <c r="K562" s="9" t="b">
        <v>0</v>
      </c>
      <c r="L562" s="9">
        <v>47</v>
      </c>
      <c r="M562" s="9" t="b">
        <v>1</v>
      </c>
      <c r="N562" s="9" t="s">
        <v>40</v>
      </c>
      <c r="O562" s="9">
        <f t="shared" si="32"/>
        <v>122</v>
      </c>
      <c r="P562" s="12">
        <f t="shared" si="33"/>
        <v>129.36000000000001</v>
      </c>
      <c r="Q562" s="9" t="s">
        <v>41</v>
      </c>
      <c r="R562" s="9" t="s">
        <v>42</v>
      </c>
      <c r="S562" s="13">
        <f t="shared" si="34"/>
        <v>42219.019733796296</v>
      </c>
      <c r="T562" s="13">
        <f t="shared" si="35"/>
        <v>42249.019733796296</v>
      </c>
    </row>
    <row r="563" spans="1:20" ht="224" x14ac:dyDescent="0.2">
      <c r="A563" s="9">
        <v>3282</v>
      </c>
      <c r="B563" s="10" t="s">
        <v>726</v>
      </c>
      <c r="C563" s="10" t="s">
        <v>727</v>
      </c>
      <c r="D563" s="9">
        <v>31000</v>
      </c>
      <c r="E563" s="11">
        <v>31820.5</v>
      </c>
      <c r="F563" s="9" t="s">
        <v>37</v>
      </c>
      <c r="G563" s="9" t="s">
        <v>45</v>
      </c>
      <c r="H563" s="9" t="s">
        <v>46</v>
      </c>
      <c r="I563" s="9">
        <v>1461904788</v>
      </c>
      <c r="J563" s="9">
        <v>1458103188</v>
      </c>
      <c r="K563" s="9" t="b">
        <v>0</v>
      </c>
      <c r="L563" s="9">
        <v>237</v>
      </c>
      <c r="M563" s="9" t="b">
        <v>1</v>
      </c>
      <c r="N563" s="9" t="s">
        <v>40</v>
      </c>
      <c r="O563" s="9">
        <f t="shared" si="32"/>
        <v>103</v>
      </c>
      <c r="P563" s="12">
        <f t="shared" si="33"/>
        <v>134.26</v>
      </c>
      <c r="Q563" s="9" t="s">
        <v>41</v>
      </c>
      <c r="R563" s="9" t="s">
        <v>42</v>
      </c>
      <c r="S563" s="13">
        <f t="shared" si="34"/>
        <v>42445.19430555556</v>
      </c>
      <c r="T563" s="13">
        <f t="shared" si="35"/>
        <v>42489.19430555556</v>
      </c>
    </row>
    <row r="564" spans="1:20" ht="208" x14ac:dyDescent="0.2">
      <c r="A564" s="9">
        <v>3283</v>
      </c>
      <c r="B564" s="10" t="s">
        <v>728</v>
      </c>
      <c r="C564" s="10" t="s">
        <v>729</v>
      </c>
      <c r="D564" s="9">
        <v>800</v>
      </c>
      <c r="E564" s="11">
        <v>838</v>
      </c>
      <c r="F564" s="9" t="s">
        <v>37</v>
      </c>
      <c r="G564" s="9" t="s">
        <v>38</v>
      </c>
      <c r="H564" s="9" t="s">
        <v>39</v>
      </c>
      <c r="I564" s="9">
        <v>1455138000</v>
      </c>
      <c r="J564" s="9">
        <v>1452448298</v>
      </c>
      <c r="K564" s="9" t="b">
        <v>0</v>
      </c>
      <c r="L564" s="9">
        <v>47</v>
      </c>
      <c r="M564" s="9" t="b">
        <v>1</v>
      </c>
      <c r="N564" s="9" t="s">
        <v>40</v>
      </c>
      <c r="O564" s="9">
        <f t="shared" si="32"/>
        <v>105</v>
      </c>
      <c r="P564" s="12">
        <f t="shared" si="33"/>
        <v>17.829999999999998</v>
      </c>
      <c r="Q564" s="9" t="s">
        <v>41</v>
      </c>
      <c r="R564" s="9" t="s">
        <v>42</v>
      </c>
      <c r="S564" s="13">
        <f t="shared" si="34"/>
        <v>42379.74418981481</v>
      </c>
      <c r="T564" s="13">
        <f t="shared" si="35"/>
        <v>42410.875</v>
      </c>
    </row>
    <row r="565" spans="1:20" ht="176" x14ac:dyDescent="0.2">
      <c r="A565" s="9">
        <v>3284</v>
      </c>
      <c r="B565" s="10" t="s">
        <v>730</v>
      </c>
      <c r="C565" s="10" t="s">
        <v>731</v>
      </c>
      <c r="D565" s="9">
        <v>3000</v>
      </c>
      <c r="E565" s="11">
        <v>3048</v>
      </c>
      <c r="F565" s="9" t="s">
        <v>37</v>
      </c>
      <c r="G565" s="9" t="s">
        <v>45</v>
      </c>
      <c r="H565" s="9" t="s">
        <v>46</v>
      </c>
      <c r="I565" s="9">
        <v>1454047140</v>
      </c>
      <c r="J565" s="9">
        <v>1452546853</v>
      </c>
      <c r="K565" s="9" t="b">
        <v>0</v>
      </c>
      <c r="L565" s="9">
        <v>15</v>
      </c>
      <c r="M565" s="9" t="b">
        <v>1</v>
      </c>
      <c r="N565" s="9" t="s">
        <v>40</v>
      </c>
      <c r="O565" s="9">
        <f t="shared" si="32"/>
        <v>102</v>
      </c>
      <c r="P565" s="12">
        <f t="shared" si="33"/>
        <v>203.2</v>
      </c>
      <c r="Q565" s="9" t="s">
        <v>41</v>
      </c>
      <c r="R565" s="9" t="s">
        <v>42</v>
      </c>
      <c r="S565" s="13">
        <f t="shared" si="34"/>
        <v>42380.884872685187</v>
      </c>
      <c r="T565" s="13">
        <f t="shared" si="35"/>
        <v>42398.249305555553</v>
      </c>
    </row>
    <row r="566" spans="1:20" ht="48" x14ac:dyDescent="0.2">
      <c r="A566" s="9">
        <v>3285</v>
      </c>
      <c r="B566" s="10" t="s">
        <v>732</v>
      </c>
      <c r="C566" s="10" t="s">
        <v>733</v>
      </c>
      <c r="D566" s="9">
        <v>4999</v>
      </c>
      <c r="E566" s="11">
        <v>5604</v>
      </c>
      <c r="F566" s="9" t="s">
        <v>37</v>
      </c>
      <c r="G566" s="9" t="s">
        <v>45</v>
      </c>
      <c r="H566" s="9" t="s">
        <v>46</v>
      </c>
      <c r="I566" s="9">
        <v>1488258000</v>
      </c>
      <c r="J566" s="9">
        <v>1485556626</v>
      </c>
      <c r="K566" s="9" t="b">
        <v>0</v>
      </c>
      <c r="L566" s="9">
        <v>81</v>
      </c>
      <c r="M566" s="9" t="b">
        <v>1</v>
      </c>
      <c r="N566" s="9" t="s">
        <v>40</v>
      </c>
      <c r="O566" s="9">
        <f t="shared" si="32"/>
        <v>112</v>
      </c>
      <c r="P566" s="12">
        <f t="shared" si="33"/>
        <v>69.19</v>
      </c>
      <c r="Q566" s="9" t="s">
        <v>41</v>
      </c>
      <c r="R566" s="9" t="s">
        <v>42</v>
      </c>
      <c r="S566" s="13">
        <f t="shared" si="34"/>
        <v>42762.942430555559</v>
      </c>
      <c r="T566" s="13">
        <f t="shared" si="35"/>
        <v>42794.208333333328</v>
      </c>
    </row>
    <row r="567" spans="1:20" ht="208" x14ac:dyDescent="0.2">
      <c r="A567" s="9">
        <v>3286</v>
      </c>
      <c r="B567" s="10" t="s">
        <v>734</v>
      </c>
      <c r="C567" s="10" t="s">
        <v>735</v>
      </c>
      <c r="D567" s="9">
        <v>15000</v>
      </c>
      <c r="E567" s="11">
        <v>15265</v>
      </c>
      <c r="F567" s="9" t="s">
        <v>37</v>
      </c>
      <c r="G567" s="9" t="s">
        <v>45</v>
      </c>
      <c r="H567" s="9" t="s">
        <v>46</v>
      </c>
      <c r="I567" s="9">
        <v>1471291782</v>
      </c>
      <c r="J567" s="9">
        <v>1468699782</v>
      </c>
      <c r="K567" s="9" t="b">
        <v>0</v>
      </c>
      <c r="L567" s="9">
        <v>122</v>
      </c>
      <c r="M567" s="9" t="b">
        <v>1</v>
      </c>
      <c r="N567" s="9" t="s">
        <v>40</v>
      </c>
      <c r="O567" s="9">
        <f t="shared" si="32"/>
        <v>102</v>
      </c>
      <c r="P567" s="12">
        <f t="shared" si="33"/>
        <v>125.12</v>
      </c>
      <c r="Q567" s="9" t="s">
        <v>41</v>
      </c>
      <c r="R567" s="9" t="s">
        <v>42</v>
      </c>
      <c r="S567" s="13">
        <f t="shared" si="34"/>
        <v>42567.840069444443</v>
      </c>
      <c r="T567" s="13">
        <f t="shared" si="35"/>
        <v>42597.840069444443</v>
      </c>
    </row>
    <row r="568" spans="1:20" ht="144" x14ac:dyDescent="0.2">
      <c r="A568" s="9">
        <v>3287</v>
      </c>
      <c r="B568" s="10" t="s">
        <v>736</v>
      </c>
      <c r="C568" s="10" t="s">
        <v>737</v>
      </c>
      <c r="D568" s="9">
        <v>2500</v>
      </c>
      <c r="E568" s="11">
        <v>2500</v>
      </c>
      <c r="F568" s="9" t="s">
        <v>37</v>
      </c>
      <c r="G568" s="9" t="s">
        <v>63</v>
      </c>
      <c r="H568" s="9" t="s">
        <v>64</v>
      </c>
      <c r="I568" s="9">
        <v>1448733628</v>
      </c>
      <c r="J568" s="9">
        <v>1446573628</v>
      </c>
      <c r="K568" s="9" t="b">
        <v>0</v>
      </c>
      <c r="L568" s="9">
        <v>34</v>
      </c>
      <c r="M568" s="9" t="b">
        <v>1</v>
      </c>
      <c r="N568" s="9" t="s">
        <v>40</v>
      </c>
      <c r="O568" s="9">
        <f t="shared" si="32"/>
        <v>100</v>
      </c>
      <c r="P568" s="12">
        <f t="shared" si="33"/>
        <v>73.53</v>
      </c>
      <c r="Q568" s="9" t="s">
        <v>41</v>
      </c>
      <c r="R568" s="9" t="s">
        <v>42</v>
      </c>
      <c r="S568" s="13">
        <f t="shared" si="34"/>
        <v>42311.750324074077</v>
      </c>
      <c r="T568" s="13">
        <f t="shared" si="35"/>
        <v>42336.750324074077</v>
      </c>
    </row>
    <row r="569" spans="1:20" ht="208" x14ac:dyDescent="0.2">
      <c r="A569" s="9">
        <v>3288</v>
      </c>
      <c r="B569" s="10" t="s">
        <v>738</v>
      </c>
      <c r="C569" s="10" t="s">
        <v>739</v>
      </c>
      <c r="D569" s="9">
        <v>10000</v>
      </c>
      <c r="E569" s="11">
        <v>10026.49</v>
      </c>
      <c r="F569" s="9" t="s">
        <v>37</v>
      </c>
      <c r="G569" s="9" t="s">
        <v>38</v>
      </c>
      <c r="H569" s="9" t="s">
        <v>39</v>
      </c>
      <c r="I569" s="9">
        <v>1466463600</v>
      </c>
      <c r="J569" s="9">
        <v>1463337315</v>
      </c>
      <c r="K569" s="9" t="b">
        <v>0</v>
      </c>
      <c r="L569" s="9">
        <v>207</v>
      </c>
      <c r="M569" s="9" t="b">
        <v>1</v>
      </c>
      <c r="N569" s="9" t="s">
        <v>40</v>
      </c>
      <c r="O569" s="9">
        <f t="shared" si="32"/>
        <v>100</v>
      </c>
      <c r="P569" s="12">
        <f t="shared" si="33"/>
        <v>48.44</v>
      </c>
      <c r="Q569" s="9" t="s">
        <v>41</v>
      </c>
      <c r="R569" s="9" t="s">
        <v>42</v>
      </c>
      <c r="S569" s="13">
        <f t="shared" si="34"/>
        <v>42505.774479166663</v>
      </c>
      <c r="T569" s="13">
        <f t="shared" si="35"/>
        <v>42541.958333333328</v>
      </c>
    </row>
    <row r="570" spans="1:20" ht="192" x14ac:dyDescent="0.2">
      <c r="A570" s="9">
        <v>3289</v>
      </c>
      <c r="B570" s="10" t="s">
        <v>740</v>
      </c>
      <c r="C570" s="10" t="s">
        <v>741</v>
      </c>
      <c r="D570" s="9">
        <v>500</v>
      </c>
      <c r="E570" s="11">
        <v>665.21</v>
      </c>
      <c r="F570" s="9" t="s">
        <v>37</v>
      </c>
      <c r="G570" s="9" t="s">
        <v>38</v>
      </c>
      <c r="H570" s="9" t="s">
        <v>39</v>
      </c>
      <c r="I570" s="9">
        <v>1487580602</v>
      </c>
      <c r="J570" s="9">
        <v>1485161402</v>
      </c>
      <c r="K570" s="9" t="b">
        <v>0</v>
      </c>
      <c r="L570" s="9">
        <v>25</v>
      </c>
      <c r="M570" s="9" t="b">
        <v>1</v>
      </c>
      <c r="N570" s="9" t="s">
        <v>40</v>
      </c>
      <c r="O570" s="9">
        <f t="shared" si="32"/>
        <v>133</v>
      </c>
      <c r="P570" s="12">
        <f t="shared" si="33"/>
        <v>26.61</v>
      </c>
      <c r="Q570" s="9" t="s">
        <v>41</v>
      </c>
      <c r="R570" s="9" t="s">
        <v>42</v>
      </c>
      <c r="S570" s="13">
        <f t="shared" si="34"/>
        <v>42758.368078703701</v>
      </c>
      <c r="T570" s="13">
        <f t="shared" si="35"/>
        <v>42786.368078703701</v>
      </c>
    </row>
    <row r="571" spans="1:20" ht="208" x14ac:dyDescent="0.2">
      <c r="A571" s="9">
        <v>3290</v>
      </c>
      <c r="B571" s="10" t="s">
        <v>742</v>
      </c>
      <c r="C571" s="10" t="s">
        <v>743</v>
      </c>
      <c r="D571" s="9">
        <v>2000</v>
      </c>
      <c r="E571" s="11">
        <v>2424</v>
      </c>
      <c r="F571" s="9" t="s">
        <v>37</v>
      </c>
      <c r="G571" s="9" t="s">
        <v>38</v>
      </c>
      <c r="H571" s="9" t="s">
        <v>39</v>
      </c>
      <c r="I571" s="9">
        <v>1489234891</v>
      </c>
      <c r="J571" s="9">
        <v>1486642891</v>
      </c>
      <c r="K571" s="9" t="b">
        <v>0</v>
      </c>
      <c r="L571" s="9">
        <v>72</v>
      </c>
      <c r="M571" s="9" t="b">
        <v>1</v>
      </c>
      <c r="N571" s="9" t="s">
        <v>40</v>
      </c>
      <c r="O571" s="9">
        <f t="shared" si="32"/>
        <v>121</v>
      </c>
      <c r="P571" s="12">
        <f t="shared" si="33"/>
        <v>33.67</v>
      </c>
      <c r="Q571" s="9" t="s">
        <v>41</v>
      </c>
      <c r="R571" s="9" t="s">
        <v>42</v>
      </c>
      <c r="S571" s="13">
        <f t="shared" si="34"/>
        <v>42775.51494212963</v>
      </c>
      <c r="T571" s="13">
        <f t="shared" si="35"/>
        <v>42805.51494212963</v>
      </c>
    </row>
    <row r="572" spans="1:20" ht="224" x14ac:dyDescent="0.2">
      <c r="A572" s="9">
        <v>3291</v>
      </c>
      <c r="B572" s="10" t="s">
        <v>744</v>
      </c>
      <c r="C572" s="10" t="s">
        <v>745</v>
      </c>
      <c r="D572" s="9">
        <v>500</v>
      </c>
      <c r="E572" s="11">
        <v>570</v>
      </c>
      <c r="F572" s="9" t="s">
        <v>37</v>
      </c>
      <c r="G572" s="9" t="s">
        <v>45</v>
      </c>
      <c r="H572" s="9" t="s">
        <v>46</v>
      </c>
      <c r="I572" s="9">
        <v>1442462340</v>
      </c>
      <c r="J572" s="9">
        <v>1439743900</v>
      </c>
      <c r="K572" s="9" t="b">
        <v>0</v>
      </c>
      <c r="L572" s="9">
        <v>14</v>
      </c>
      <c r="M572" s="9" t="b">
        <v>1</v>
      </c>
      <c r="N572" s="9" t="s">
        <v>40</v>
      </c>
      <c r="O572" s="9">
        <f t="shared" si="32"/>
        <v>114</v>
      </c>
      <c r="P572" s="12">
        <f t="shared" si="33"/>
        <v>40.71</v>
      </c>
      <c r="Q572" s="9" t="s">
        <v>41</v>
      </c>
      <c r="R572" s="9" t="s">
        <v>42</v>
      </c>
      <c r="S572" s="13">
        <f t="shared" si="34"/>
        <v>42232.702546296292</v>
      </c>
      <c r="T572" s="13">
        <f t="shared" si="35"/>
        <v>42264.165972222225</v>
      </c>
    </row>
    <row r="573" spans="1:20" ht="192" x14ac:dyDescent="0.2">
      <c r="A573" s="9">
        <v>3292</v>
      </c>
      <c r="B573" s="10" t="s">
        <v>746</v>
      </c>
      <c r="C573" s="10" t="s">
        <v>747</v>
      </c>
      <c r="D573" s="9">
        <v>101</v>
      </c>
      <c r="E573" s="11">
        <v>289</v>
      </c>
      <c r="F573" s="9" t="s">
        <v>37</v>
      </c>
      <c r="G573" s="9" t="s">
        <v>38</v>
      </c>
      <c r="H573" s="9" t="s">
        <v>39</v>
      </c>
      <c r="I573" s="9">
        <v>1449257348</v>
      </c>
      <c r="J573" s="9">
        <v>1444069748</v>
      </c>
      <c r="K573" s="9" t="b">
        <v>0</v>
      </c>
      <c r="L573" s="9">
        <v>15</v>
      </c>
      <c r="M573" s="9" t="b">
        <v>1</v>
      </c>
      <c r="N573" s="9" t="s">
        <v>40</v>
      </c>
      <c r="O573" s="9">
        <f t="shared" si="32"/>
        <v>286</v>
      </c>
      <c r="P573" s="12">
        <f t="shared" si="33"/>
        <v>19.27</v>
      </c>
      <c r="Q573" s="9" t="s">
        <v>41</v>
      </c>
      <c r="R573" s="9" t="s">
        <v>42</v>
      </c>
      <c r="S573" s="13">
        <f t="shared" si="34"/>
        <v>42282.770231481481</v>
      </c>
      <c r="T573" s="13">
        <f t="shared" si="35"/>
        <v>42342.811898148153</v>
      </c>
    </row>
    <row r="574" spans="1:20" ht="224" x14ac:dyDescent="0.2">
      <c r="A574" s="9">
        <v>3293</v>
      </c>
      <c r="B574" s="10" t="s">
        <v>748</v>
      </c>
      <c r="C574" s="10" t="s">
        <v>749</v>
      </c>
      <c r="D574" s="9">
        <v>4500</v>
      </c>
      <c r="E574" s="11">
        <v>7670</v>
      </c>
      <c r="F574" s="9" t="s">
        <v>37</v>
      </c>
      <c r="G574" s="9" t="s">
        <v>750</v>
      </c>
      <c r="H574" s="9" t="s">
        <v>751</v>
      </c>
      <c r="I574" s="9">
        <v>1488622352</v>
      </c>
      <c r="J574" s="9">
        <v>1486030352</v>
      </c>
      <c r="K574" s="9" t="b">
        <v>0</v>
      </c>
      <c r="L574" s="9">
        <v>91</v>
      </c>
      <c r="M574" s="9" t="b">
        <v>1</v>
      </c>
      <c r="N574" s="9" t="s">
        <v>40</v>
      </c>
      <c r="O574" s="9">
        <f t="shared" si="32"/>
        <v>170</v>
      </c>
      <c r="P574" s="12">
        <f t="shared" si="33"/>
        <v>84.29</v>
      </c>
      <c r="Q574" s="9" t="s">
        <v>41</v>
      </c>
      <c r="R574" s="9" t="s">
        <v>42</v>
      </c>
      <c r="S574" s="13">
        <f t="shared" si="34"/>
        <v>42768.425370370373</v>
      </c>
      <c r="T574" s="13">
        <f t="shared" si="35"/>
        <v>42798.425370370373</v>
      </c>
    </row>
    <row r="575" spans="1:20" ht="192" x14ac:dyDescent="0.2">
      <c r="A575" s="9">
        <v>3294</v>
      </c>
      <c r="B575" s="10" t="s">
        <v>752</v>
      </c>
      <c r="C575" s="10" t="s">
        <v>753</v>
      </c>
      <c r="D575" s="9">
        <v>600</v>
      </c>
      <c r="E575" s="11">
        <v>710</v>
      </c>
      <c r="F575" s="9" t="s">
        <v>37</v>
      </c>
      <c r="G575" s="9" t="s">
        <v>38</v>
      </c>
      <c r="H575" s="9" t="s">
        <v>39</v>
      </c>
      <c r="I575" s="9">
        <v>1434459554</v>
      </c>
      <c r="J575" s="9">
        <v>1431867554</v>
      </c>
      <c r="K575" s="9" t="b">
        <v>0</v>
      </c>
      <c r="L575" s="9">
        <v>24</v>
      </c>
      <c r="M575" s="9" t="b">
        <v>1</v>
      </c>
      <c r="N575" s="9" t="s">
        <v>40</v>
      </c>
      <c r="O575" s="9">
        <f t="shared" si="32"/>
        <v>118</v>
      </c>
      <c r="P575" s="12">
        <f t="shared" si="33"/>
        <v>29.58</v>
      </c>
      <c r="Q575" s="9" t="s">
        <v>41</v>
      </c>
      <c r="R575" s="9" t="s">
        <v>42</v>
      </c>
      <c r="S575" s="13">
        <f t="shared" si="34"/>
        <v>42141.541134259256</v>
      </c>
      <c r="T575" s="13">
        <f t="shared" si="35"/>
        <v>42171.541134259256</v>
      </c>
    </row>
    <row r="576" spans="1:20" ht="192" x14ac:dyDescent="0.2">
      <c r="A576" s="9">
        <v>3295</v>
      </c>
      <c r="B576" s="10" t="s">
        <v>754</v>
      </c>
      <c r="C576" s="10" t="s">
        <v>755</v>
      </c>
      <c r="D576" s="9">
        <v>700</v>
      </c>
      <c r="E576" s="11">
        <v>720.01</v>
      </c>
      <c r="F576" s="9" t="s">
        <v>37</v>
      </c>
      <c r="G576" s="9" t="s">
        <v>38</v>
      </c>
      <c r="H576" s="9" t="s">
        <v>39</v>
      </c>
      <c r="I576" s="9">
        <v>1474886229</v>
      </c>
      <c r="J576" s="9">
        <v>1472294229</v>
      </c>
      <c r="K576" s="9" t="b">
        <v>0</v>
      </c>
      <c r="L576" s="9">
        <v>27</v>
      </c>
      <c r="M576" s="9" t="b">
        <v>1</v>
      </c>
      <c r="N576" s="9" t="s">
        <v>40</v>
      </c>
      <c r="O576" s="9">
        <f t="shared" si="32"/>
        <v>103</v>
      </c>
      <c r="P576" s="12">
        <f t="shared" si="33"/>
        <v>26.67</v>
      </c>
      <c r="Q576" s="9" t="s">
        <v>41</v>
      </c>
      <c r="R576" s="9" t="s">
        <v>42</v>
      </c>
      <c r="S576" s="13">
        <f t="shared" si="34"/>
        <v>42609.442465277782</v>
      </c>
      <c r="T576" s="13">
        <f t="shared" si="35"/>
        <v>42639.442465277782</v>
      </c>
    </row>
    <row r="577" spans="1:20" ht="256" x14ac:dyDescent="0.2">
      <c r="A577" s="9">
        <v>3296</v>
      </c>
      <c r="B577" s="10" t="s">
        <v>756</v>
      </c>
      <c r="C577" s="10" t="s">
        <v>757</v>
      </c>
      <c r="D577" s="9">
        <v>1500</v>
      </c>
      <c r="E577" s="11">
        <v>2161</v>
      </c>
      <c r="F577" s="9" t="s">
        <v>37</v>
      </c>
      <c r="G577" s="9" t="s">
        <v>38</v>
      </c>
      <c r="H577" s="9" t="s">
        <v>39</v>
      </c>
      <c r="I577" s="9">
        <v>1448229600</v>
      </c>
      <c r="J577" s="9">
        <v>1446401372</v>
      </c>
      <c r="K577" s="9" t="b">
        <v>0</v>
      </c>
      <c r="L577" s="9">
        <v>47</v>
      </c>
      <c r="M577" s="9" t="b">
        <v>1</v>
      </c>
      <c r="N577" s="9" t="s">
        <v>40</v>
      </c>
      <c r="O577" s="9">
        <f t="shared" si="32"/>
        <v>144</v>
      </c>
      <c r="P577" s="12">
        <f t="shared" si="33"/>
        <v>45.98</v>
      </c>
      <c r="Q577" s="9" t="s">
        <v>41</v>
      </c>
      <c r="R577" s="9" t="s">
        <v>42</v>
      </c>
      <c r="S577" s="13">
        <f t="shared" si="34"/>
        <v>42309.756620370375</v>
      </c>
      <c r="T577" s="13">
        <f t="shared" si="35"/>
        <v>42330.916666666672</v>
      </c>
    </row>
    <row r="578" spans="1:20" ht="176" x14ac:dyDescent="0.2">
      <c r="A578" s="9">
        <v>3297</v>
      </c>
      <c r="B578" s="10" t="s">
        <v>758</v>
      </c>
      <c r="C578" s="10" t="s">
        <v>759</v>
      </c>
      <c r="D578" s="9">
        <v>5500</v>
      </c>
      <c r="E578" s="11">
        <v>5504</v>
      </c>
      <c r="F578" s="9" t="s">
        <v>37</v>
      </c>
      <c r="G578" s="9" t="s">
        <v>38</v>
      </c>
      <c r="H578" s="9" t="s">
        <v>39</v>
      </c>
      <c r="I578" s="9">
        <v>1438037940</v>
      </c>
      <c r="J578" s="9">
        <v>1436380256</v>
      </c>
      <c r="K578" s="9" t="b">
        <v>0</v>
      </c>
      <c r="L578" s="9">
        <v>44</v>
      </c>
      <c r="M578" s="9" t="b">
        <v>1</v>
      </c>
      <c r="N578" s="9" t="s">
        <v>40</v>
      </c>
      <c r="O578" s="9">
        <f t="shared" ref="O578:O641" si="36">ROUND(E578/D578*100,0)</f>
        <v>100</v>
      </c>
      <c r="P578" s="12">
        <f t="shared" ref="P578:P641" si="37">IFERROR(ROUND(E578/L578,2),0)</f>
        <v>125.09</v>
      </c>
      <c r="Q578" s="9" t="s">
        <v>41</v>
      </c>
      <c r="R578" s="9" t="s">
        <v>42</v>
      </c>
      <c r="S578" s="13">
        <f t="shared" ref="S578:S641" si="38">(((J578/60)/60)/24)+DATE(1970,1,1)</f>
        <v>42193.771481481483</v>
      </c>
      <c r="T578" s="13">
        <f t="shared" ref="T578:T641" si="39">(((I578/60)/60)/24)+DATE(1970,1,1)</f>
        <v>42212.957638888889</v>
      </c>
    </row>
    <row r="579" spans="1:20" ht="192" x14ac:dyDescent="0.2">
      <c r="A579" s="9">
        <v>3298</v>
      </c>
      <c r="B579" s="10" t="s">
        <v>760</v>
      </c>
      <c r="C579" s="10" t="s">
        <v>761</v>
      </c>
      <c r="D579" s="9">
        <v>10000</v>
      </c>
      <c r="E579" s="11">
        <v>10173</v>
      </c>
      <c r="F579" s="9" t="s">
        <v>37</v>
      </c>
      <c r="G579" s="9" t="s">
        <v>45</v>
      </c>
      <c r="H579" s="9" t="s">
        <v>46</v>
      </c>
      <c r="I579" s="9">
        <v>1442102400</v>
      </c>
      <c r="J579" s="9">
        <v>1440370768</v>
      </c>
      <c r="K579" s="9" t="b">
        <v>0</v>
      </c>
      <c r="L579" s="9">
        <v>72</v>
      </c>
      <c r="M579" s="9" t="b">
        <v>1</v>
      </c>
      <c r="N579" s="9" t="s">
        <v>40</v>
      </c>
      <c r="O579" s="9">
        <f t="shared" si="36"/>
        <v>102</v>
      </c>
      <c r="P579" s="12">
        <f t="shared" si="37"/>
        <v>141.29</v>
      </c>
      <c r="Q579" s="9" t="s">
        <v>41</v>
      </c>
      <c r="R579" s="9" t="s">
        <v>42</v>
      </c>
      <c r="S579" s="13">
        <f t="shared" si="38"/>
        <v>42239.957962962959</v>
      </c>
      <c r="T579" s="13">
        <f t="shared" si="39"/>
        <v>42260</v>
      </c>
    </row>
    <row r="580" spans="1:20" ht="224" x14ac:dyDescent="0.2">
      <c r="A580" s="9">
        <v>3299</v>
      </c>
      <c r="B580" s="10" t="s">
        <v>762</v>
      </c>
      <c r="C580" s="10" t="s">
        <v>763</v>
      </c>
      <c r="D580" s="9">
        <v>3000</v>
      </c>
      <c r="E580" s="11">
        <v>3486</v>
      </c>
      <c r="F580" s="9" t="s">
        <v>37</v>
      </c>
      <c r="G580" s="9" t="s">
        <v>45</v>
      </c>
      <c r="H580" s="9" t="s">
        <v>46</v>
      </c>
      <c r="I580" s="9">
        <v>1444860063</v>
      </c>
      <c r="J580" s="9">
        <v>1442268063</v>
      </c>
      <c r="K580" s="9" t="b">
        <v>0</v>
      </c>
      <c r="L580" s="9">
        <v>63</v>
      </c>
      <c r="M580" s="9" t="b">
        <v>1</v>
      </c>
      <c r="N580" s="9" t="s">
        <v>40</v>
      </c>
      <c r="O580" s="9">
        <f t="shared" si="36"/>
        <v>116</v>
      </c>
      <c r="P580" s="12">
        <f t="shared" si="37"/>
        <v>55.33</v>
      </c>
      <c r="Q580" s="9" t="s">
        <v>41</v>
      </c>
      <c r="R580" s="9" t="s">
        <v>42</v>
      </c>
      <c r="S580" s="13">
        <f t="shared" si="38"/>
        <v>42261.917395833334</v>
      </c>
      <c r="T580" s="13">
        <f t="shared" si="39"/>
        <v>42291.917395833334</v>
      </c>
    </row>
    <row r="581" spans="1:20" ht="160" x14ac:dyDescent="0.2">
      <c r="A581" s="9">
        <v>3300</v>
      </c>
      <c r="B581" s="10" t="s">
        <v>764</v>
      </c>
      <c r="C581" s="10" t="s">
        <v>765</v>
      </c>
      <c r="D581" s="9">
        <v>3000</v>
      </c>
      <c r="E581" s="11">
        <v>4085</v>
      </c>
      <c r="F581" s="9" t="s">
        <v>37</v>
      </c>
      <c r="G581" s="9" t="s">
        <v>45</v>
      </c>
      <c r="H581" s="9" t="s">
        <v>46</v>
      </c>
      <c r="I581" s="9">
        <v>1430329862</v>
      </c>
      <c r="J581" s="9">
        <v>1428515462</v>
      </c>
      <c r="K581" s="9" t="b">
        <v>0</v>
      </c>
      <c r="L581" s="9">
        <v>88</v>
      </c>
      <c r="M581" s="9" t="b">
        <v>1</v>
      </c>
      <c r="N581" s="9" t="s">
        <v>40</v>
      </c>
      <c r="O581" s="9">
        <f t="shared" si="36"/>
        <v>136</v>
      </c>
      <c r="P581" s="12">
        <f t="shared" si="37"/>
        <v>46.42</v>
      </c>
      <c r="Q581" s="9" t="s">
        <v>41</v>
      </c>
      <c r="R581" s="9" t="s">
        <v>42</v>
      </c>
      <c r="S581" s="13">
        <f t="shared" si="38"/>
        <v>42102.743773148148</v>
      </c>
      <c r="T581" s="13">
        <f t="shared" si="39"/>
        <v>42123.743773148148</v>
      </c>
    </row>
    <row r="582" spans="1:20" ht="208" x14ac:dyDescent="0.2">
      <c r="A582" s="9">
        <v>3301</v>
      </c>
      <c r="B582" s="10" t="s">
        <v>766</v>
      </c>
      <c r="C582" s="10" t="s">
        <v>767</v>
      </c>
      <c r="D582" s="9">
        <v>3000</v>
      </c>
      <c r="E582" s="11">
        <v>4004</v>
      </c>
      <c r="F582" s="9" t="s">
        <v>37</v>
      </c>
      <c r="G582" s="9" t="s">
        <v>45</v>
      </c>
      <c r="H582" s="9" t="s">
        <v>46</v>
      </c>
      <c r="I582" s="9">
        <v>1470034740</v>
      </c>
      <c r="J582" s="9">
        <v>1466185176</v>
      </c>
      <c r="K582" s="9" t="b">
        <v>0</v>
      </c>
      <c r="L582" s="9">
        <v>70</v>
      </c>
      <c r="M582" s="9" t="b">
        <v>1</v>
      </c>
      <c r="N582" s="9" t="s">
        <v>40</v>
      </c>
      <c r="O582" s="9">
        <f t="shared" si="36"/>
        <v>133</v>
      </c>
      <c r="P582" s="12">
        <f t="shared" si="37"/>
        <v>57.2</v>
      </c>
      <c r="Q582" s="9" t="s">
        <v>41</v>
      </c>
      <c r="R582" s="9" t="s">
        <v>42</v>
      </c>
      <c r="S582" s="13">
        <f t="shared" si="38"/>
        <v>42538.73583333334</v>
      </c>
      <c r="T582" s="13">
        <f t="shared" si="39"/>
        <v>42583.290972222225</v>
      </c>
    </row>
    <row r="583" spans="1:20" ht="48" x14ac:dyDescent="0.2">
      <c r="A583" s="9">
        <v>3302</v>
      </c>
      <c r="B583" s="10" t="s">
        <v>768</v>
      </c>
      <c r="C583" s="10" t="s">
        <v>769</v>
      </c>
      <c r="D583" s="9">
        <v>8400</v>
      </c>
      <c r="E583" s="11">
        <v>8685</v>
      </c>
      <c r="F583" s="9" t="s">
        <v>37</v>
      </c>
      <c r="G583" s="9" t="s">
        <v>770</v>
      </c>
      <c r="H583" s="9" t="s">
        <v>259</v>
      </c>
      <c r="I583" s="9">
        <v>1481099176</v>
      </c>
      <c r="J583" s="9">
        <v>1478507176</v>
      </c>
      <c r="K583" s="9" t="b">
        <v>0</v>
      </c>
      <c r="L583" s="9">
        <v>50</v>
      </c>
      <c r="M583" s="9" t="b">
        <v>1</v>
      </c>
      <c r="N583" s="9" t="s">
        <v>40</v>
      </c>
      <c r="O583" s="9">
        <f t="shared" si="36"/>
        <v>103</v>
      </c>
      <c r="P583" s="12">
        <f t="shared" si="37"/>
        <v>173.7</v>
      </c>
      <c r="Q583" s="9" t="s">
        <v>41</v>
      </c>
      <c r="R583" s="9" t="s">
        <v>42</v>
      </c>
      <c r="S583" s="13">
        <f t="shared" si="38"/>
        <v>42681.35157407407</v>
      </c>
      <c r="T583" s="13">
        <f t="shared" si="39"/>
        <v>42711.35157407407</v>
      </c>
    </row>
    <row r="584" spans="1:20" ht="192" x14ac:dyDescent="0.2">
      <c r="A584" s="9">
        <v>3303</v>
      </c>
      <c r="B584" s="10" t="s">
        <v>771</v>
      </c>
      <c r="C584" s="10" t="s">
        <v>772</v>
      </c>
      <c r="D584" s="9">
        <v>1800</v>
      </c>
      <c r="E584" s="11">
        <v>2086</v>
      </c>
      <c r="F584" s="9" t="s">
        <v>37</v>
      </c>
      <c r="G584" s="9" t="s">
        <v>45</v>
      </c>
      <c r="H584" s="9" t="s">
        <v>46</v>
      </c>
      <c r="I584" s="9">
        <v>1427553484</v>
      </c>
      <c r="J584" s="9">
        <v>1424533084</v>
      </c>
      <c r="K584" s="9" t="b">
        <v>0</v>
      </c>
      <c r="L584" s="9">
        <v>35</v>
      </c>
      <c r="M584" s="9" t="b">
        <v>1</v>
      </c>
      <c r="N584" s="9" t="s">
        <v>40</v>
      </c>
      <c r="O584" s="9">
        <f t="shared" si="36"/>
        <v>116</v>
      </c>
      <c r="P584" s="12">
        <f t="shared" si="37"/>
        <v>59.6</v>
      </c>
      <c r="Q584" s="9" t="s">
        <v>41</v>
      </c>
      <c r="R584" s="9" t="s">
        <v>42</v>
      </c>
      <c r="S584" s="13">
        <f t="shared" si="38"/>
        <v>42056.65143518518</v>
      </c>
      <c r="T584" s="13">
        <f t="shared" si="39"/>
        <v>42091.609768518523</v>
      </c>
    </row>
    <row r="585" spans="1:20" ht="192" x14ac:dyDescent="0.2">
      <c r="A585" s="9">
        <v>3304</v>
      </c>
      <c r="B585" s="10" t="s">
        <v>773</v>
      </c>
      <c r="C585" s="10" t="s">
        <v>774</v>
      </c>
      <c r="D585" s="9">
        <v>15000</v>
      </c>
      <c r="E585" s="11">
        <v>15677.5</v>
      </c>
      <c r="F585" s="9" t="s">
        <v>37</v>
      </c>
      <c r="G585" s="9" t="s">
        <v>45</v>
      </c>
      <c r="H585" s="9" t="s">
        <v>46</v>
      </c>
      <c r="I585" s="9">
        <v>1482418752</v>
      </c>
      <c r="J585" s="9">
        <v>1479826752</v>
      </c>
      <c r="K585" s="9" t="b">
        <v>0</v>
      </c>
      <c r="L585" s="9">
        <v>175</v>
      </c>
      <c r="M585" s="9" t="b">
        <v>1</v>
      </c>
      <c r="N585" s="9" t="s">
        <v>40</v>
      </c>
      <c r="O585" s="9">
        <f t="shared" si="36"/>
        <v>105</v>
      </c>
      <c r="P585" s="12">
        <f t="shared" si="37"/>
        <v>89.59</v>
      </c>
      <c r="Q585" s="9" t="s">
        <v>41</v>
      </c>
      <c r="R585" s="9" t="s">
        <v>42</v>
      </c>
      <c r="S585" s="13">
        <f t="shared" si="38"/>
        <v>42696.624444444446</v>
      </c>
      <c r="T585" s="13">
        <f t="shared" si="39"/>
        <v>42726.624444444446</v>
      </c>
    </row>
    <row r="586" spans="1:20" ht="192" x14ac:dyDescent="0.2">
      <c r="A586" s="9">
        <v>3305</v>
      </c>
      <c r="B586" s="10" t="s">
        <v>775</v>
      </c>
      <c r="C586" s="10" t="s">
        <v>776</v>
      </c>
      <c r="D586" s="9">
        <v>4000</v>
      </c>
      <c r="E586" s="11">
        <v>4081</v>
      </c>
      <c r="F586" s="9" t="s">
        <v>37</v>
      </c>
      <c r="G586" s="9" t="s">
        <v>45</v>
      </c>
      <c r="H586" s="9" t="s">
        <v>46</v>
      </c>
      <c r="I586" s="9">
        <v>1438374748</v>
      </c>
      <c r="J586" s="9">
        <v>1435782748</v>
      </c>
      <c r="K586" s="9" t="b">
        <v>0</v>
      </c>
      <c r="L586" s="9">
        <v>20</v>
      </c>
      <c r="M586" s="9" t="b">
        <v>1</v>
      </c>
      <c r="N586" s="9" t="s">
        <v>40</v>
      </c>
      <c r="O586" s="9">
        <f t="shared" si="36"/>
        <v>102</v>
      </c>
      <c r="P586" s="12">
        <f t="shared" si="37"/>
        <v>204.05</v>
      </c>
      <c r="Q586" s="9" t="s">
        <v>41</v>
      </c>
      <c r="R586" s="9" t="s">
        <v>42</v>
      </c>
      <c r="S586" s="13">
        <f t="shared" si="38"/>
        <v>42186.855879629627</v>
      </c>
      <c r="T586" s="13">
        <f t="shared" si="39"/>
        <v>42216.855879629627</v>
      </c>
    </row>
    <row r="587" spans="1:20" ht="224" x14ac:dyDescent="0.2">
      <c r="A587" s="9">
        <v>3306</v>
      </c>
      <c r="B587" s="10" t="s">
        <v>777</v>
      </c>
      <c r="C587" s="10" t="s">
        <v>778</v>
      </c>
      <c r="D587" s="9">
        <v>1500</v>
      </c>
      <c r="E587" s="11">
        <v>2630</v>
      </c>
      <c r="F587" s="9" t="s">
        <v>37</v>
      </c>
      <c r="G587" s="9" t="s">
        <v>45</v>
      </c>
      <c r="H587" s="9" t="s">
        <v>46</v>
      </c>
      <c r="I587" s="9">
        <v>1465527600</v>
      </c>
      <c r="J587" s="9">
        <v>1462252542</v>
      </c>
      <c r="K587" s="9" t="b">
        <v>0</v>
      </c>
      <c r="L587" s="9">
        <v>54</v>
      </c>
      <c r="M587" s="9" t="b">
        <v>1</v>
      </c>
      <c r="N587" s="9" t="s">
        <v>40</v>
      </c>
      <c r="O587" s="9">
        <f t="shared" si="36"/>
        <v>175</v>
      </c>
      <c r="P587" s="12">
        <f t="shared" si="37"/>
        <v>48.7</v>
      </c>
      <c r="Q587" s="9" t="s">
        <v>41</v>
      </c>
      <c r="R587" s="9" t="s">
        <v>42</v>
      </c>
      <c r="S587" s="13">
        <f t="shared" si="38"/>
        <v>42493.219236111108</v>
      </c>
      <c r="T587" s="13">
        <f t="shared" si="39"/>
        <v>42531.125</v>
      </c>
    </row>
    <row r="588" spans="1:20" ht="192" x14ac:dyDescent="0.2">
      <c r="A588" s="9">
        <v>3307</v>
      </c>
      <c r="B588" s="10" t="s">
        <v>779</v>
      </c>
      <c r="C588" s="10" t="s">
        <v>780</v>
      </c>
      <c r="D588" s="9">
        <v>1000</v>
      </c>
      <c r="E588" s="11">
        <v>1066.8</v>
      </c>
      <c r="F588" s="9" t="s">
        <v>37</v>
      </c>
      <c r="G588" s="9" t="s">
        <v>45</v>
      </c>
      <c r="H588" s="9" t="s">
        <v>46</v>
      </c>
      <c r="I588" s="9">
        <v>1463275339</v>
      </c>
      <c r="J588" s="9">
        <v>1460683339</v>
      </c>
      <c r="K588" s="9" t="b">
        <v>0</v>
      </c>
      <c r="L588" s="9">
        <v>20</v>
      </c>
      <c r="M588" s="9" t="b">
        <v>1</v>
      </c>
      <c r="N588" s="9" t="s">
        <v>40</v>
      </c>
      <c r="O588" s="9">
        <f t="shared" si="36"/>
        <v>107</v>
      </c>
      <c r="P588" s="12">
        <f t="shared" si="37"/>
        <v>53.34</v>
      </c>
      <c r="Q588" s="9" t="s">
        <v>41</v>
      </c>
      <c r="R588" s="9" t="s">
        <v>42</v>
      </c>
      <c r="S588" s="13">
        <f t="shared" si="38"/>
        <v>42475.057164351849</v>
      </c>
      <c r="T588" s="13">
        <f t="shared" si="39"/>
        <v>42505.057164351849</v>
      </c>
    </row>
    <row r="589" spans="1:20" ht="192" x14ac:dyDescent="0.2">
      <c r="A589" s="9">
        <v>3308</v>
      </c>
      <c r="B589" s="10" t="s">
        <v>781</v>
      </c>
      <c r="C589" s="10" t="s">
        <v>782</v>
      </c>
      <c r="D589" s="9">
        <v>3500</v>
      </c>
      <c r="E589" s="11">
        <v>4280</v>
      </c>
      <c r="F589" s="9" t="s">
        <v>37</v>
      </c>
      <c r="G589" s="9" t="s">
        <v>45</v>
      </c>
      <c r="H589" s="9" t="s">
        <v>46</v>
      </c>
      <c r="I589" s="9">
        <v>1460581365</v>
      </c>
      <c r="J589" s="9">
        <v>1458766965</v>
      </c>
      <c r="K589" s="9" t="b">
        <v>0</v>
      </c>
      <c r="L589" s="9">
        <v>57</v>
      </c>
      <c r="M589" s="9" t="b">
        <v>1</v>
      </c>
      <c r="N589" s="9" t="s">
        <v>40</v>
      </c>
      <c r="O589" s="9">
        <f t="shared" si="36"/>
        <v>122</v>
      </c>
      <c r="P589" s="12">
        <f t="shared" si="37"/>
        <v>75.09</v>
      </c>
      <c r="Q589" s="9" t="s">
        <v>41</v>
      </c>
      <c r="R589" s="9" t="s">
        <v>42</v>
      </c>
      <c r="S589" s="13">
        <f t="shared" si="38"/>
        <v>42452.876909722225</v>
      </c>
      <c r="T589" s="13">
        <f t="shared" si="39"/>
        <v>42473.876909722225</v>
      </c>
    </row>
    <row r="590" spans="1:20" ht="96" x14ac:dyDescent="0.2">
      <c r="A590" s="9">
        <v>3309</v>
      </c>
      <c r="B590" s="10" t="s">
        <v>783</v>
      </c>
      <c r="C590" s="10" t="s">
        <v>784</v>
      </c>
      <c r="D590" s="9">
        <v>350</v>
      </c>
      <c r="E590" s="11">
        <v>558</v>
      </c>
      <c r="F590" s="9" t="s">
        <v>37</v>
      </c>
      <c r="G590" s="9" t="s">
        <v>38</v>
      </c>
      <c r="H590" s="9" t="s">
        <v>39</v>
      </c>
      <c r="I590" s="9">
        <v>1476632178</v>
      </c>
      <c r="J590" s="9">
        <v>1473953778</v>
      </c>
      <c r="K590" s="9" t="b">
        <v>0</v>
      </c>
      <c r="L590" s="9">
        <v>31</v>
      </c>
      <c r="M590" s="9" t="b">
        <v>1</v>
      </c>
      <c r="N590" s="9" t="s">
        <v>40</v>
      </c>
      <c r="O590" s="9">
        <f t="shared" si="36"/>
        <v>159</v>
      </c>
      <c r="P590" s="12">
        <f t="shared" si="37"/>
        <v>18</v>
      </c>
      <c r="Q590" s="9" t="s">
        <v>41</v>
      </c>
      <c r="R590" s="9" t="s">
        <v>42</v>
      </c>
      <c r="S590" s="13">
        <f t="shared" si="38"/>
        <v>42628.650208333333</v>
      </c>
      <c r="T590" s="13">
        <f t="shared" si="39"/>
        <v>42659.650208333333</v>
      </c>
    </row>
    <row r="591" spans="1:20" ht="144" x14ac:dyDescent="0.2">
      <c r="A591" s="9">
        <v>3310</v>
      </c>
      <c r="B591" s="10" t="s">
        <v>785</v>
      </c>
      <c r="C591" s="10" t="s">
        <v>786</v>
      </c>
      <c r="D591" s="9">
        <v>6500</v>
      </c>
      <c r="E591" s="11">
        <v>6505</v>
      </c>
      <c r="F591" s="9" t="s">
        <v>37</v>
      </c>
      <c r="G591" s="9" t="s">
        <v>45</v>
      </c>
      <c r="H591" s="9" t="s">
        <v>46</v>
      </c>
      <c r="I591" s="9">
        <v>1444169825</v>
      </c>
      <c r="J591" s="9">
        <v>1441577825</v>
      </c>
      <c r="K591" s="9" t="b">
        <v>0</v>
      </c>
      <c r="L591" s="9">
        <v>31</v>
      </c>
      <c r="M591" s="9" t="b">
        <v>1</v>
      </c>
      <c r="N591" s="9" t="s">
        <v>40</v>
      </c>
      <c r="O591" s="9">
        <f t="shared" si="36"/>
        <v>100</v>
      </c>
      <c r="P591" s="12">
        <f t="shared" si="37"/>
        <v>209.84</v>
      </c>
      <c r="Q591" s="9" t="s">
        <v>41</v>
      </c>
      <c r="R591" s="9" t="s">
        <v>42</v>
      </c>
      <c r="S591" s="13">
        <f t="shared" si="38"/>
        <v>42253.928530092591</v>
      </c>
      <c r="T591" s="13">
        <f t="shared" si="39"/>
        <v>42283.928530092591</v>
      </c>
    </row>
    <row r="592" spans="1:20" ht="192" x14ac:dyDescent="0.2">
      <c r="A592" s="9">
        <v>3311</v>
      </c>
      <c r="B592" s="10" t="s">
        <v>787</v>
      </c>
      <c r="C592" s="10" t="s">
        <v>788</v>
      </c>
      <c r="D592" s="9">
        <v>2500</v>
      </c>
      <c r="E592" s="11">
        <v>2746</v>
      </c>
      <c r="F592" s="9" t="s">
        <v>37</v>
      </c>
      <c r="G592" s="9" t="s">
        <v>45</v>
      </c>
      <c r="H592" s="9" t="s">
        <v>46</v>
      </c>
      <c r="I592" s="9">
        <v>1445065210</v>
      </c>
      <c r="J592" s="9">
        <v>1442473210</v>
      </c>
      <c r="K592" s="9" t="b">
        <v>0</v>
      </c>
      <c r="L592" s="9">
        <v>45</v>
      </c>
      <c r="M592" s="9" t="b">
        <v>1</v>
      </c>
      <c r="N592" s="9" t="s">
        <v>40</v>
      </c>
      <c r="O592" s="9">
        <f t="shared" si="36"/>
        <v>110</v>
      </c>
      <c r="P592" s="12">
        <f t="shared" si="37"/>
        <v>61.02</v>
      </c>
      <c r="Q592" s="9" t="s">
        <v>41</v>
      </c>
      <c r="R592" s="9" t="s">
        <v>42</v>
      </c>
      <c r="S592" s="13">
        <f t="shared" si="38"/>
        <v>42264.29178240741</v>
      </c>
      <c r="T592" s="13">
        <f t="shared" si="39"/>
        <v>42294.29178240741</v>
      </c>
    </row>
    <row r="593" spans="1:20" ht="192" x14ac:dyDescent="0.2">
      <c r="A593" s="9">
        <v>3312</v>
      </c>
      <c r="B593" s="10" t="s">
        <v>789</v>
      </c>
      <c r="C593" s="10" t="s">
        <v>790</v>
      </c>
      <c r="D593" s="9">
        <v>2500</v>
      </c>
      <c r="E593" s="11">
        <v>2501</v>
      </c>
      <c r="F593" s="9" t="s">
        <v>37</v>
      </c>
      <c r="G593" s="9" t="s">
        <v>45</v>
      </c>
      <c r="H593" s="9" t="s">
        <v>46</v>
      </c>
      <c r="I593" s="9">
        <v>1478901600</v>
      </c>
      <c r="J593" s="9">
        <v>1477077946</v>
      </c>
      <c r="K593" s="9" t="b">
        <v>0</v>
      </c>
      <c r="L593" s="9">
        <v>41</v>
      </c>
      <c r="M593" s="9" t="b">
        <v>1</v>
      </c>
      <c r="N593" s="9" t="s">
        <v>40</v>
      </c>
      <c r="O593" s="9">
        <f t="shared" si="36"/>
        <v>100</v>
      </c>
      <c r="P593" s="12">
        <f t="shared" si="37"/>
        <v>61</v>
      </c>
      <c r="Q593" s="9" t="s">
        <v>41</v>
      </c>
      <c r="R593" s="9" t="s">
        <v>42</v>
      </c>
      <c r="S593" s="13">
        <f t="shared" si="38"/>
        <v>42664.809560185182</v>
      </c>
      <c r="T593" s="13">
        <f t="shared" si="39"/>
        <v>42685.916666666672</v>
      </c>
    </row>
    <row r="594" spans="1:20" ht="176" x14ac:dyDescent="0.2">
      <c r="A594" s="9">
        <v>3313</v>
      </c>
      <c r="B594" s="10" t="s">
        <v>791</v>
      </c>
      <c r="C594" s="10" t="s">
        <v>792</v>
      </c>
      <c r="D594" s="9">
        <v>2000</v>
      </c>
      <c r="E594" s="11">
        <v>2321</v>
      </c>
      <c r="F594" s="9" t="s">
        <v>37</v>
      </c>
      <c r="G594" s="9" t="s">
        <v>45</v>
      </c>
      <c r="H594" s="9" t="s">
        <v>46</v>
      </c>
      <c r="I594" s="9">
        <v>1453856400</v>
      </c>
      <c r="J594" s="9">
        <v>1452664317</v>
      </c>
      <c r="K594" s="9" t="b">
        <v>0</v>
      </c>
      <c r="L594" s="9">
        <v>29</v>
      </c>
      <c r="M594" s="9" t="b">
        <v>1</v>
      </c>
      <c r="N594" s="9" t="s">
        <v>40</v>
      </c>
      <c r="O594" s="9">
        <f t="shared" si="36"/>
        <v>116</v>
      </c>
      <c r="P594" s="12">
        <f t="shared" si="37"/>
        <v>80.03</v>
      </c>
      <c r="Q594" s="9" t="s">
        <v>41</v>
      </c>
      <c r="R594" s="9" t="s">
        <v>42</v>
      </c>
      <c r="S594" s="13">
        <f t="shared" si="38"/>
        <v>42382.244409722218</v>
      </c>
      <c r="T594" s="13">
        <f t="shared" si="39"/>
        <v>42396.041666666672</v>
      </c>
    </row>
    <row r="595" spans="1:20" ht="224" x14ac:dyDescent="0.2">
      <c r="A595" s="9">
        <v>3314</v>
      </c>
      <c r="B595" s="10" t="s">
        <v>793</v>
      </c>
      <c r="C595" s="10" t="s">
        <v>794</v>
      </c>
      <c r="D595" s="9">
        <v>800</v>
      </c>
      <c r="E595" s="11">
        <v>1686</v>
      </c>
      <c r="F595" s="9" t="s">
        <v>37</v>
      </c>
      <c r="G595" s="9" t="s">
        <v>38</v>
      </c>
      <c r="H595" s="9" t="s">
        <v>39</v>
      </c>
      <c r="I595" s="9">
        <v>1431115500</v>
      </c>
      <c r="J595" s="9">
        <v>1428733511</v>
      </c>
      <c r="K595" s="9" t="b">
        <v>0</v>
      </c>
      <c r="L595" s="9">
        <v>58</v>
      </c>
      <c r="M595" s="9" t="b">
        <v>1</v>
      </c>
      <c r="N595" s="9" t="s">
        <v>40</v>
      </c>
      <c r="O595" s="9">
        <f t="shared" si="36"/>
        <v>211</v>
      </c>
      <c r="P595" s="12">
        <f t="shared" si="37"/>
        <v>29.07</v>
      </c>
      <c r="Q595" s="9" t="s">
        <v>41</v>
      </c>
      <c r="R595" s="9" t="s">
        <v>42</v>
      </c>
      <c r="S595" s="13">
        <f t="shared" si="38"/>
        <v>42105.267488425925</v>
      </c>
      <c r="T595" s="13">
        <f t="shared" si="39"/>
        <v>42132.836805555555</v>
      </c>
    </row>
    <row r="596" spans="1:20" ht="176" x14ac:dyDescent="0.2">
      <c r="A596" s="9">
        <v>3315</v>
      </c>
      <c r="B596" s="10" t="s">
        <v>795</v>
      </c>
      <c r="C596" s="10" t="s">
        <v>796</v>
      </c>
      <c r="D596" s="9">
        <v>4000</v>
      </c>
      <c r="E596" s="11">
        <v>4400</v>
      </c>
      <c r="F596" s="9" t="s">
        <v>37</v>
      </c>
      <c r="G596" s="9" t="s">
        <v>38</v>
      </c>
      <c r="H596" s="9" t="s">
        <v>39</v>
      </c>
      <c r="I596" s="9">
        <v>1462519041</v>
      </c>
      <c r="J596" s="9">
        <v>1459927041</v>
      </c>
      <c r="K596" s="9" t="b">
        <v>0</v>
      </c>
      <c r="L596" s="9">
        <v>89</v>
      </c>
      <c r="M596" s="9" t="b">
        <v>1</v>
      </c>
      <c r="N596" s="9" t="s">
        <v>40</v>
      </c>
      <c r="O596" s="9">
        <f t="shared" si="36"/>
        <v>110</v>
      </c>
      <c r="P596" s="12">
        <f t="shared" si="37"/>
        <v>49.44</v>
      </c>
      <c r="Q596" s="9" t="s">
        <v>41</v>
      </c>
      <c r="R596" s="9" t="s">
        <v>42</v>
      </c>
      <c r="S596" s="13">
        <f t="shared" si="38"/>
        <v>42466.303715277783</v>
      </c>
      <c r="T596" s="13">
        <f t="shared" si="39"/>
        <v>42496.303715277783</v>
      </c>
    </row>
    <row r="597" spans="1:20" ht="192" x14ac:dyDescent="0.2">
      <c r="A597" s="9">
        <v>3316</v>
      </c>
      <c r="B597" s="10" t="s">
        <v>797</v>
      </c>
      <c r="C597" s="10" t="s">
        <v>798</v>
      </c>
      <c r="D597" s="9">
        <v>11737</v>
      </c>
      <c r="E597" s="11">
        <v>11747.18</v>
      </c>
      <c r="F597" s="9" t="s">
        <v>37</v>
      </c>
      <c r="G597" s="9" t="s">
        <v>45</v>
      </c>
      <c r="H597" s="9" t="s">
        <v>46</v>
      </c>
      <c r="I597" s="9">
        <v>1407506040</v>
      </c>
      <c r="J597" s="9">
        <v>1404680075</v>
      </c>
      <c r="K597" s="9" t="b">
        <v>0</v>
      </c>
      <c r="L597" s="9">
        <v>125</v>
      </c>
      <c r="M597" s="9" t="b">
        <v>1</v>
      </c>
      <c r="N597" s="9" t="s">
        <v>40</v>
      </c>
      <c r="O597" s="9">
        <f t="shared" si="36"/>
        <v>100</v>
      </c>
      <c r="P597" s="12">
        <f t="shared" si="37"/>
        <v>93.98</v>
      </c>
      <c r="Q597" s="9" t="s">
        <v>41</v>
      </c>
      <c r="R597" s="9" t="s">
        <v>42</v>
      </c>
      <c r="S597" s="13">
        <f t="shared" si="38"/>
        <v>41826.871238425927</v>
      </c>
      <c r="T597" s="13">
        <f t="shared" si="39"/>
        <v>41859.57916666667</v>
      </c>
    </row>
    <row r="598" spans="1:20" ht="160" x14ac:dyDescent="0.2">
      <c r="A598" s="9">
        <v>3317</v>
      </c>
      <c r="B598" s="10" t="s">
        <v>799</v>
      </c>
      <c r="C598" s="10" t="s">
        <v>800</v>
      </c>
      <c r="D598" s="9">
        <v>1050</v>
      </c>
      <c r="E598" s="11">
        <v>1115</v>
      </c>
      <c r="F598" s="9" t="s">
        <v>37</v>
      </c>
      <c r="G598" s="9" t="s">
        <v>45</v>
      </c>
      <c r="H598" s="9" t="s">
        <v>46</v>
      </c>
      <c r="I598" s="9">
        <v>1465347424</v>
      </c>
      <c r="J598" s="9">
        <v>1462755424</v>
      </c>
      <c r="K598" s="9" t="b">
        <v>0</v>
      </c>
      <c r="L598" s="9">
        <v>18</v>
      </c>
      <c r="M598" s="9" t="b">
        <v>1</v>
      </c>
      <c r="N598" s="9" t="s">
        <v>40</v>
      </c>
      <c r="O598" s="9">
        <f t="shared" si="36"/>
        <v>106</v>
      </c>
      <c r="P598" s="12">
        <f t="shared" si="37"/>
        <v>61.94</v>
      </c>
      <c r="Q598" s="9" t="s">
        <v>41</v>
      </c>
      <c r="R598" s="9" t="s">
        <v>42</v>
      </c>
      <c r="S598" s="13">
        <f t="shared" si="38"/>
        <v>42499.039629629624</v>
      </c>
      <c r="T598" s="13">
        <f t="shared" si="39"/>
        <v>42529.039629629624</v>
      </c>
    </row>
    <row r="599" spans="1:20" ht="112" x14ac:dyDescent="0.2">
      <c r="A599" s="9">
        <v>3318</v>
      </c>
      <c r="B599" s="10" t="s">
        <v>801</v>
      </c>
      <c r="C599" s="10" t="s">
        <v>802</v>
      </c>
      <c r="D599" s="9">
        <v>2000</v>
      </c>
      <c r="E599" s="11">
        <v>2512</v>
      </c>
      <c r="F599" s="9" t="s">
        <v>37</v>
      </c>
      <c r="G599" s="9" t="s">
        <v>63</v>
      </c>
      <c r="H599" s="9" t="s">
        <v>64</v>
      </c>
      <c r="I599" s="9">
        <v>1460341800</v>
      </c>
      <c r="J599" s="9">
        <v>1456902893</v>
      </c>
      <c r="K599" s="9" t="b">
        <v>0</v>
      </c>
      <c r="L599" s="9">
        <v>32</v>
      </c>
      <c r="M599" s="9" t="b">
        <v>1</v>
      </c>
      <c r="N599" s="9" t="s">
        <v>40</v>
      </c>
      <c r="O599" s="9">
        <f t="shared" si="36"/>
        <v>126</v>
      </c>
      <c r="P599" s="12">
        <f t="shared" si="37"/>
        <v>78.5</v>
      </c>
      <c r="Q599" s="9" t="s">
        <v>41</v>
      </c>
      <c r="R599" s="9" t="s">
        <v>42</v>
      </c>
      <c r="S599" s="13">
        <f t="shared" si="38"/>
        <v>42431.302002314813</v>
      </c>
      <c r="T599" s="13">
        <f t="shared" si="39"/>
        <v>42471.104166666672</v>
      </c>
    </row>
    <row r="600" spans="1:20" ht="192" x14ac:dyDescent="0.2">
      <c r="A600" s="9">
        <v>3319</v>
      </c>
      <c r="B600" s="10" t="s">
        <v>803</v>
      </c>
      <c r="C600" s="10" t="s">
        <v>804</v>
      </c>
      <c r="D600" s="9">
        <v>500</v>
      </c>
      <c r="E600" s="11">
        <v>540</v>
      </c>
      <c r="F600" s="9" t="s">
        <v>37</v>
      </c>
      <c r="G600" s="9" t="s">
        <v>38</v>
      </c>
      <c r="H600" s="9" t="s">
        <v>39</v>
      </c>
      <c r="I600" s="9">
        <v>1422712986</v>
      </c>
      <c r="J600" s="9">
        <v>1418824986</v>
      </c>
      <c r="K600" s="9" t="b">
        <v>0</v>
      </c>
      <c r="L600" s="9">
        <v>16</v>
      </c>
      <c r="M600" s="9" t="b">
        <v>1</v>
      </c>
      <c r="N600" s="9" t="s">
        <v>40</v>
      </c>
      <c r="O600" s="9">
        <f t="shared" si="36"/>
        <v>108</v>
      </c>
      <c r="P600" s="12">
        <f t="shared" si="37"/>
        <v>33.75</v>
      </c>
      <c r="Q600" s="9" t="s">
        <v>41</v>
      </c>
      <c r="R600" s="9" t="s">
        <v>42</v>
      </c>
      <c r="S600" s="13">
        <f t="shared" si="38"/>
        <v>41990.585486111115</v>
      </c>
      <c r="T600" s="13">
        <f t="shared" si="39"/>
        <v>42035.585486111115</v>
      </c>
    </row>
    <row r="601" spans="1:20" ht="176" x14ac:dyDescent="0.2">
      <c r="A601" s="9">
        <v>3320</v>
      </c>
      <c r="B601" s="10" t="s">
        <v>805</v>
      </c>
      <c r="C601" s="10" t="s">
        <v>806</v>
      </c>
      <c r="D601" s="9">
        <v>2500</v>
      </c>
      <c r="E601" s="11">
        <v>2525</v>
      </c>
      <c r="F601" s="9" t="s">
        <v>37</v>
      </c>
      <c r="G601" s="9" t="s">
        <v>45</v>
      </c>
      <c r="H601" s="9" t="s">
        <v>46</v>
      </c>
      <c r="I601" s="9">
        <v>1466557557</v>
      </c>
      <c r="J601" s="9">
        <v>1463965557</v>
      </c>
      <c r="K601" s="9" t="b">
        <v>0</v>
      </c>
      <c r="L601" s="9">
        <v>38</v>
      </c>
      <c r="M601" s="9" t="b">
        <v>1</v>
      </c>
      <c r="N601" s="9" t="s">
        <v>40</v>
      </c>
      <c r="O601" s="9">
        <f t="shared" si="36"/>
        <v>101</v>
      </c>
      <c r="P601" s="12">
        <f t="shared" si="37"/>
        <v>66.45</v>
      </c>
      <c r="Q601" s="9" t="s">
        <v>41</v>
      </c>
      <c r="R601" s="9" t="s">
        <v>42</v>
      </c>
      <c r="S601" s="13">
        <f t="shared" si="38"/>
        <v>42513.045798611114</v>
      </c>
      <c r="T601" s="13">
        <f t="shared" si="39"/>
        <v>42543.045798611114</v>
      </c>
    </row>
    <row r="602" spans="1:20" ht="192" x14ac:dyDescent="0.2">
      <c r="A602" s="9">
        <v>3321</v>
      </c>
      <c r="B602" s="10" t="s">
        <v>807</v>
      </c>
      <c r="C602" s="10" t="s">
        <v>808</v>
      </c>
      <c r="D602" s="9">
        <v>500</v>
      </c>
      <c r="E602" s="11">
        <v>537</v>
      </c>
      <c r="F602" s="9" t="s">
        <v>37</v>
      </c>
      <c r="G602" s="9" t="s">
        <v>45</v>
      </c>
      <c r="H602" s="9" t="s">
        <v>46</v>
      </c>
      <c r="I602" s="9">
        <v>1413431940</v>
      </c>
      <c r="J602" s="9">
        <v>1412216665</v>
      </c>
      <c r="K602" s="9" t="b">
        <v>0</v>
      </c>
      <c r="L602" s="9">
        <v>15</v>
      </c>
      <c r="M602" s="9" t="b">
        <v>1</v>
      </c>
      <c r="N602" s="9" t="s">
        <v>40</v>
      </c>
      <c r="O602" s="9">
        <f t="shared" si="36"/>
        <v>107</v>
      </c>
      <c r="P602" s="12">
        <f t="shared" si="37"/>
        <v>35.799999999999997</v>
      </c>
      <c r="Q602" s="9" t="s">
        <v>41</v>
      </c>
      <c r="R602" s="9" t="s">
        <v>42</v>
      </c>
      <c r="S602" s="13">
        <f t="shared" si="38"/>
        <v>41914.100289351853</v>
      </c>
      <c r="T602" s="13">
        <f t="shared" si="39"/>
        <v>41928.165972222225</v>
      </c>
    </row>
    <row r="603" spans="1:20" ht="192" x14ac:dyDescent="0.2">
      <c r="A603" s="9">
        <v>3322</v>
      </c>
      <c r="B603" s="10" t="s">
        <v>809</v>
      </c>
      <c r="C603" s="10" t="s">
        <v>810</v>
      </c>
      <c r="D603" s="9">
        <v>3300</v>
      </c>
      <c r="E603" s="11">
        <v>3350</v>
      </c>
      <c r="F603" s="9" t="s">
        <v>37</v>
      </c>
      <c r="G603" s="9" t="s">
        <v>45</v>
      </c>
      <c r="H603" s="9" t="s">
        <v>46</v>
      </c>
      <c r="I603" s="9">
        <v>1466567700</v>
      </c>
      <c r="J603" s="9">
        <v>1464653696</v>
      </c>
      <c r="K603" s="9" t="b">
        <v>0</v>
      </c>
      <c r="L603" s="9">
        <v>23</v>
      </c>
      <c r="M603" s="9" t="b">
        <v>1</v>
      </c>
      <c r="N603" s="9" t="s">
        <v>40</v>
      </c>
      <c r="O603" s="9">
        <f t="shared" si="36"/>
        <v>102</v>
      </c>
      <c r="P603" s="12">
        <f t="shared" si="37"/>
        <v>145.65</v>
      </c>
      <c r="Q603" s="9" t="s">
        <v>41</v>
      </c>
      <c r="R603" s="9" t="s">
        <v>42</v>
      </c>
      <c r="S603" s="13">
        <f t="shared" si="38"/>
        <v>42521.010370370372</v>
      </c>
      <c r="T603" s="13">
        <f t="shared" si="39"/>
        <v>42543.163194444445</v>
      </c>
    </row>
    <row r="604" spans="1:20" ht="208" x14ac:dyDescent="0.2">
      <c r="A604" s="9">
        <v>3323</v>
      </c>
      <c r="B604" s="10" t="s">
        <v>811</v>
      </c>
      <c r="C604" s="10" t="s">
        <v>812</v>
      </c>
      <c r="D604" s="9">
        <v>1000</v>
      </c>
      <c r="E604" s="11">
        <v>1259</v>
      </c>
      <c r="F604" s="9" t="s">
        <v>37</v>
      </c>
      <c r="G604" s="9" t="s">
        <v>38</v>
      </c>
      <c r="H604" s="9" t="s">
        <v>39</v>
      </c>
      <c r="I604" s="9">
        <v>1474793208</v>
      </c>
      <c r="J604" s="9">
        <v>1472201208</v>
      </c>
      <c r="K604" s="9" t="b">
        <v>0</v>
      </c>
      <c r="L604" s="9">
        <v>49</v>
      </c>
      <c r="M604" s="9" t="b">
        <v>1</v>
      </c>
      <c r="N604" s="9" t="s">
        <v>40</v>
      </c>
      <c r="O604" s="9">
        <f t="shared" si="36"/>
        <v>126</v>
      </c>
      <c r="P604" s="12">
        <f t="shared" si="37"/>
        <v>25.69</v>
      </c>
      <c r="Q604" s="9" t="s">
        <v>41</v>
      </c>
      <c r="R604" s="9" t="s">
        <v>42</v>
      </c>
      <c r="S604" s="13">
        <f t="shared" si="38"/>
        <v>42608.36583333333</v>
      </c>
      <c r="T604" s="13">
        <f t="shared" si="39"/>
        <v>42638.36583333333</v>
      </c>
    </row>
    <row r="605" spans="1:20" ht="160" x14ac:dyDescent="0.2">
      <c r="A605" s="9">
        <v>3324</v>
      </c>
      <c r="B605" s="10" t="s">
        <v>813</v>
      </c>
      <c r="C605" s="10" t="s">
        <v>814</v>
      </c>
      <c r="D605" s="9">
        <v>1500</v>
      </c>
      <c r="E605" s="11">
        <v>1525</v>
      </c>
      <c r="F605" s="9" t="s">
        <v>37</v>
      </c>
      <c r="G605" s="9" t="s">
        <v>274</v>
      </c>
      <c r="H605" s="9" t="s">
        <v>259</v>
      </c>
      <c r="I605" s="9">
        <v>1465135190</v>
      </c>
      <c r="J605" s="9">
        <v>1463925590</v>
      </c>
      <c r="K605" s="9" t="b">
        <v>0</v>
      </c>
      <c r="L605" s="9">
        <v>10</v>
      </c>
      <c r="M605" s="9" t="b">
        <v>1</v>
      </c>
      <c r="N605" s="9" t="s">
        <v>40</v>
      </c>
      <c r="O605" s="9">
        <f t="shared" si="36"/>
        <v>102</v>
      </c>
      <c r="P605" s="12">
        <f t="shared" si="37"/>
        <v>152.5</v>
      </c>
      <c r="Q605" s="9" t="s">
        <v>41</v>
      </c>
      <c r="R605" s="9" t="s">
        <v>42</v>
      </c>
      <c r="S605" s="13">
        <f t="shared" si="38"/>
        <v>42512.58321759259</v>
      </c>
      <c r="T605" s="13">
        <f t="shared" si="39"/>
        <v>42526.58321759259</v>
      </c>
    </row>
    <row r="606" spans="1:20" ht="192" x14ac:dyDescent="0.2">
      <c r="A606" s="9">
        <v>3325</v>
      </c>
      <c r="B606" s="10" t="s">
        <v>815</v>
      </c>
      <c r="C606" s="10" t="s">
        <v>816</v>
      </c>
      <c r="D606" s="9">
        <v>400</v>
      </c>
      <c r="E606" s="11">
        <v>450</v>
      </c>
      <c r="F606" s="9" t="s">
        <v>37</v>
      </c>
      <c r="G606" s="9" t="s">
        <v>38</v>
      </c>
      <c r="H606" s="9" t="s">
        <v>39</v>
      </c>
      <c r="I606" s="9">
        <v>1428256277</v>
      </c>
      <c r="J606" s="9">
        <v>1425235877</v>
      </c>
      <c r="K606" s="9" t="b">
        <v>0</v>
      </c>
      <c r="L606" s="9">
        <v>15</v>
      </c>
      <c r="M606" s="9" t="b">
        <v>1</v>
      </c>
      <c r="N606" s="9" t="s">
        <v>40</v>
      </c>
      <c r="O606" s="9">
        <f t="shared" si="36"/>
        <v>113</v>
      </c>
      <c r="P606" s="12">
        <f t="shared" si="37"/>
        <v>30</v>
      </c>
      <c r="Q606" s="9" t="s">
        <v>41</v>
      </c>
      <c r="R606" s="9" t="s">
        <v>42</v>
      </c>
      <c r="S606" s="13">
        <f t="shared" si="38"/>
        <v>42064.785613425927</v>
      </c>
      <c r="T606" s="13">
        <f t="shared" si="39"/>
        <v>42099.743946759263</v>
      </c>
    </row>
    <row r="607" spans="1:20" ht="208" x14ac:dyDescent="0.2">
      <c r="A607" s="9">
        <v>3326</v>
      </c>
      <c r="B607" s="10" t="s">
        <v>817</v>
      </c>
      <c r="C607" s="10" t="s">
        <v>818</v>
      </c>
      <c r="D607" s="9">
        <v>8000</v>
      </c>
      <c r="E607" s="11">
        <v>8110</v>
      </c>
      <c r="F607" s="9" t="s">
        <v>37</v>
      </c>
      <c r="G607" s="9" t="s">
        <v>45</v>
      </c>
      <c r="H607" s="9" t="s">
        <v>46</v>
      </c>
      <c r="I607" s="9">
        <v>1425830905</v>
      </c>
      <c r="J607" s="9">
        <v>1423242505</v>
      </c>
      <c r="K607" s="9" t="b">
        <v>0</v>
      </c>
      <c r="L607" s="9">
        <v>57</v>
      </c>
      <c r="M607" s="9" t="b">
        <v>1</v>
      </c>
      <c r="N607" s="9" t="s">
        <v>40</v>
      </c>
      <c r="O607" s="9">
        <f t="shared" si="36"/>
        <v>101</v>
      </c>
      <c r="P607" s="12">
        <f t="shared" si="37"/>
        <v>142.28</v>
      </c>
      <c r="Q607" s="9" t="s">
        <v>41</v>
      </c>
      <c r="R607" s="9" t="s">
        <v>42</v>
      </c>
      <c r="S607" s="13">
        <f t="shared" si="38"/>
        <v>42041.714178240742</v>
      </c>
      <c r="T607" s="13">
        <f t="shared" si="39"/>
        <v>42071.67251157407</v>
      </c>
    </row>
    <row r="608" spans="1:20" ht="224" x14ac:dyDescent="0.2">
      <c r="A608" s="9">
        <v>3327</v>
      </c>
      <c r="B608" s="10" t="s">
        <v>819</v>
      </c>
      <c r="C608" s="10" t="s">
        <v>820</v>
      </c>
      <c r="D608" s="9">
        <v>800</v>
      </c>
      <c r="E608" s="11">
        <v>810</v>
      </c>
      <c r="F608" s="9" t="s">
        <v>37</v>
      </c>
      <c r="G608" s="9" t="s">
        <v>38</v>
      </c>
      <c r="H608" s="9" t="s">
        <v>39</v>
      </c>
      <c r="I608" s="9">
        <v>1462697966</v>
      </c>
      <c r="J608" s="9">
        <v>1460105966</v>
      </c>
      <c r="K608" s="9" t="b">
        <v>0</v>
      </c>
      <c r="L608" s="9">
        <v>33</v>
      </c>
      <c r="M608" s="9" t="b">
        <v>1</v>
      </c>
      <c r="N608" s="9" t="s">
        <v>40</v>
      </c>
      <c r="O608" s="9">
        <f t="shared" si="36"/>
        <v>101</v>
      </c>
      <c r="P608" s="12">
        <f t="shared" si="37"/>
        <v>24.55</v>
      </c>
      <c r="Q608" s="9" t="s">
        <v>41</v>
      </c>
      <c r="R608" s="9" t="s">
        <v>42</v>
      </c>
      <c r="S608" s="13">
        <f t="shared" si="38"/>
        <v>42468.374606481477</v>
      </c>
      <c r="T608" s="13">
        <f t="shared" si="39"/>
        <v>42498.374606481477</v>
      </c>
    </row>
    <row r="609" spans="1:20" ht="192" x14ac:dyDescent="0.2">
      <c r="A609" s="9">
        <v>3328</v>
      </c>
      <c r="B609" s="10" t="s">
        <v>821</v>
      </c>
      <c r="C609" s="10" t="s">
        <v>822</v>
      </c>
      <c r="D609" s="9">
        <v>1800</v>
      </c>
      <c r="E609" s="11">
        <v>2635</v>
      </c>
      <c r="F609" s="9" t="s">
        <v>37</v>
      </c>
      <c r="G609" s="9" t="s">
        <v>45</v>
      </c>
      <c r="H609" s="9" t="s">
        <v>46</v>
      </c>
      <c r="I609" s="9">
        <v>1404522000</v>
      </c>
      <c r="J609" s="9">
        <v>1404308883</v>
      </c>
      <c r="K609" s="9" t="b">
        <v>0</v>
      </c>
      <c r="L609" s="9">
        <v>9</v>
      </c>
      <c r="M609" s="9" t="b">
        <v>1</v>
      </c>
      <c r="N609" s="9" t="s">
        <v>40</v>
      </c>
      <c r="O609" s="9">
        <f t="shared" si="36"/>
        <v>146</v>
      </c>
      <c r="P609" s="12">
        <f t="shared" si="37"/>
        <v>292.77999999999997</v>
      </c>
      <c r="Q609" s="9" t="s">
        <v>41</v>
      </c>
      <c r="R609" s="9" t="s">
        <v>42</v>
      </c>
      <c r="S609" s="13">
        <f t="shared" si="38"/>
        <v>41822.57503472222</v>
      </c>
      <c r="T609" s="13">
        <f t="shared" si="39"/>
        <v>41825.041666666664</v>
      </c>
    </row>
    <row r="610" spans="1:20" ht="160" x14ac:dyDescent="0.2">
      <c r="A610" s="9">
        <v>3329</v>
      </c>
      <c r="B610" s="10" t="s">
        <v>823</v>
      </c>
      <c r="C610" s="10" t="s">
        <v>824</v>
      </c>
      <c r="D610" s="9">
        <v>1000</v>
      </c>
      <c r="E610" s="11">
        <v>1168</v>
      </c>
      <c r="F610" s="9" t="s">
        <v>37</v>
      </c>
      <c r="G610" s="9" t="s">
        <v>38</v>
      </c>
      <c r="H610" s="9" t="s">
        <v>39</v>
      </c>
      <c r="I610" s="9">
        <v>1406502000</v>
      </c>
      <c r="J610" s="9">
        <v>1405583108</v>
      </c>
      <c r="K610" s="9" t="b">
        <v>0</v>
      </c>
      <c r="L610" s="9">
        <v>26</v>
      </c>
      <c r="M610" s="9" t="b">
        <v>1</v>
      </c>
      <c r="N610" s="9" t="s">
        <v>40</v>
      </c>
      <c r="O610" s="9">
        <f t="shared" si="36"/>
        <v>117</v>
      </c>
      <c r="P610" s="12">
        <f t="shared" si="37"/>
        <v>44.92</v>
      </c>
      <c r="Q610" s="9" t="s">
        <v>41</v>
      </c>
      <c r="R610" s="9" t="s">
        <v>42</v>
      </c>
      <c r="S610" s="13">
        <f t="shared" si="38"/>
        <v>41837.323009259257</v>
      </c>
      <c r="T610" s="13">
        <f t="shared" si="39"/>
        <v>41847.958333333336</v>
      </c>
    </row>
    <row r="611" spans="1:20" ht="192" x14ac:dyDescent="0.2">
      <c r="A611" s="9">
        <v>3330</v>
      </c>
      <c r="B611" s="10" t="s">
        <v>825</v>
      </c>
      <c r="C611" s="10" t="s">
        <v>826</v>
      </c>
      <c r="D611" s="9">
        <v>1500</v>
      </c>
      <c r="E611" s="11">
        <v>1594</v>
      </c>
      <c r="F611" s="9" t="s">
        <v>37</v>
      </c>
      <c r="G611" s="9" t="s">
        <v>38</v>
      </c>
      <c r="H611" s="9" t="s">
        <v>39</v>
      </c>
      <c r="I611" s="9">
        <v>1427919468</v>
      </c>
      <c r="J611" s="9">
        <v>1425331068</v>
      </c>
      <c r="K611" s="9" t="b">
        <v>0</v>
      </c>
      <c r="L611" s="9">
        <v>69</v>
      </c>
      <c r="M611" s="9" t="b">
        <v>1</v>
      </c>
      <c r="N611" s="9" t="s">
        <v>40</v>
      </c>
      <c r="O611" s="9">
        <f t="shared" si="36"/>
        <v>106</v>
      </c>
      <c r="P611" s="12">
        <f t="shared" si="37"/>
        <v>23.1</v>
      </c>
      <c r="Q611" s="9" t="s">
        <v>41</v>
      </c>
      <c r="R611" s="9" t="s">
        <v>42</v>
      </c>
      <c r="S611" s="13">
        <f t="shared" si="38"/>
        <v>42065.887361111112</v>
      </c>
      <c r="T611" s="13">
        <f t="shared" si="39"/>
        <v>42095.845694444448</v>
      </c>
    </row>
    <row r="612" spans="1:20" ht="192" x14ac:dyDescent="0.2">
      <c r="A612" s="9">
        <v>3331</v>
      </c>
      <c r="B612" s="10" t="s">
        <v>827</v>
      </c>
      <c r="C612" s="10" t="s">
        <v>828</v>
      </c>
      <c r="D612" s="9">
        <v>5000</v>
      </c>
      <c r="E612" s="11">
        <v>5226</v>
      </c>
      <c r="F612" s="9" t="s">
        <v>37</v>
      </c>
      <c r="G612" s="9" t="s">
        <v>45</v>
      </c>
      <c r="H612" s="9" t="s">
        <v>46</v>
      </c>
      <c r="I612" s="9">
        <v>1444149886</v>
      </c>
      <c r="J612" s="9">
        <v>1441125886</v>
      </c>
      <c r="K612" s="9" t="b">
        <v>0</v>
      </c>
      <c r="L612" s="9">
        <v>65</v>
      </c>
      <c r="M612" s="9" t="b">
        <v>1</v>
      </c>
      <c r="N612" s="9" t="s">
        <v>40</v>
      </c>
      <c r="O612" s="9">
        <f t="shared" si="36"/>
        <v>105</v>
      </c>
      <c r="P612" s="12">
        <f t="shared" si="37"/>
        <v>80.400000000000006</v>
      </c>
      <c r="Q612" s="9" t="s">
        <v>41</v>
      </c>
      <c r="R612" s="9" t="s">
        <v>42</v>
      </c>
      <c r="S612" s="13">
        <f t="shared" si="38"/>
        <v>42248.697754629626</v>
      </c>
      <c r="T612" s="13">
        <f t="shared" si="39"/>
        <v>42283.697754629626</v>
      </c>
    </row>
    <row r="613" spans="1:20" ht="192" x14ac:dyDescent="0.2">
      <c r="A613" s="9">
        <v>3332</v>
      </c>
      <c r="B613" s="10" t="s">
        <v>829</v>
      </c>
      <c r="C613" s="10" t="s">
        <v>830</v>
      </c>
      <c r="D613" s="9">
        <v>6000</v>
      </c>
      <c r="E613" s="11">
        <v>6000</v>
      </c>
      <c r="F613" s="9" t="s">
        <v>37</v>
      </c>
      <c r="G613" s="9" t="s">
        <v>45</v>
      </c>
      <c r="H613" s="9" t="s">
        <v>46</v>
      </c>
      <c r="I613" s="9">
        <v>1405802330</v>
      </c>
      <c r="J613" s="9">
        <v>1403210330</v>
      </c>
      <c r="K613" s="9" t="b">
        <v>0</v>
      </c>
      <c r="L613" s="9">
        <v>83</v>
      </c>
      <c r="M613" s="9" t="b">
        <v>1</v>
      </c>
      <c r="N613" s="9" t="s">
        <v>40</v>
      </c>
      <c r="O613" s="9">
        <f t="shared" si="36"/>
        <v>100</v>
      </c>
      <c r="P613" s="12">
        <f t="shared" si="37"/>
        <v>72.290000000000006</v>
      </c>
      <c r="Q613" s="9" t="s">
        <v>41</v>
      </c>
      <c r="R613" s="9" t="s">
        <v>42</v>
      </c>
      <c r="S613" s="13">
        <f t="shared" si="38"/>
        <v>41809.860300925924</v>
      </c>
      <c r="T613" s="13">
        <f t="shared" si="39"/>
        <v>41839.860300925924</v>
      </c>
    </row>
    <row r="614" spans="1:20" ht="208" x14ac:dyDescent="0.2">
      <c r="A614" s="9">
        <v>3333</v>
      </c>
      <c r="B614" s="10" t="s">
        <v>831</v>
      </c>
      <c r="C614" s="10" t="s">
        <v>832</v>
      </c>
      <c r="D614" s="9">
        <v>3500</v>
      </c>
      <c r="E614" s="11">
        <v>3660</v>
      </c>
      <c r="F614" s="9" t="s">
        <v>37</v>
      </c>
      <c r="G614" s="9" t="s">
        <v>45</v>
      </c>
      <c r="H614" s="9" t="s">
        <v>46</v>
      </c>
      <c r="I614" s="9">
        <v>1434384880</v>
      </c>
      <c r="J614" s="9">
        <v>1432484080</v>
      </c>
      <c r="K614" s="9" t="b">
        <v>0</v>
      </c>
      <c r="L614" s="9">
        <v>111</v>
      </c>
      <c r="M614" s="9" t="b">
        <v>1</v>
      </c>
      <c r="N614" s="9" t="s">
        <v>40</v>
      </c>
      <c r="O614" s="9">
        <f t="shared" si="36"/>
        <v>105</v>
      </c>
      <c r="P614" s="12">
        <f t="shared" si="37"/>
        <v>32.97</v>
      </c>
      <c r="Q614" s="9" t="s">
        <v>41</v>
      </c>
      <c r="R614" s="9" t="s">
        <v>42</v>
      </c>
      <c r="S614" s="13">
        <f t="shared" si="38"/>
        <v>42148.676851851851</v>
      </c>
      <c r="T614" s="13">
        <f t="shared" si="39"/>
        <v>42170.676851851851</v>
      </c>
    </row>
    <row r="615" spans="1:20" ht="144" x14ac:dyDescent="0.2">
      <c r="A615" s="9">
        <v>3334</v>
      </c>
      <c r="B615" s="10" t="s">
        <v>833</v>
      </c>
      <c r="C615" s="10" t="s">
        <v>834</v>
      </c>
      <c r="D615" s="9">
        <v>3871</v>
      </c>
      <c r="E615" s="11">
        <v>5366</v>
      </c>
      <c r="F615" s="9" t="s">
        <v>37</v>
      </c>
      <c r="G615" s="9" t="s">
        <v>45</v>
      </c>
      <c r="H615" s="9" t="s">
        <v>46</v>
      </c>
      <c r="I615" s="9">
        <v>1438259422</v>
      </c>
      <c r="J615" s="9">
        <v>1435667422</v>
      </c>
      <c r="K615" s="9" t="b">
        <v>0</v>
      </c>
      <c r="L615" s="9">
        <v>46</v>
      </c>
      <c r="M615" s="9" t="b">
        <v>1</v>
      </c>
      <c r="N615" s="9" t="s">
        <v>40</v>
      </c>
      <c r="O615" s="9">
        <f t="shared" si="36"/>
        <v>139</v>
      </c>
      <c r="P615" s="12">
        <f t="shared" si="37"/>
        <v>116.65</v>
      </c>
      <c r="Q615" s="9" t="s">
        <v>41</v>
      </c>
      <c r="R615" s="9" t="s">
        <v>42</v>
      </c>
      <c r="S615" s="13">
        <f t="shared" si="38"/>
        <v>42185.521087962959</v>
      </c>
      <c r="T615" s="13">
        <f t="shared" si="39"/>
        <v>42215.521087962959</v>
      </c>
    </row>
    <row r="616" spans="1:20" ht="224" x14ac:dyDescent="0.2">
      <c r="A616" s="9">
        <v>3335</v>
      </c>
      <c r="B616" s="10" t="s">
        <v>835</v>
      </c>
      <c r="C616" s="10" t="s">
        <v>836</v>
      </c>
      <c r="D616" s="9">
        <v>5000</v>
      </c>
      <c r="E616" s="11">
        <v>5016</v>
      </c>
      <c r="F616" s="9" t="s">
        <v>37</v>
      </c>
      <c r="G616" s="9" t="s">
        <v>38</v>
      </c>
      <c r="H616" s="9" t="s">
        <v>39</v>
      </c>
      <c r="I616" s="9">
        <v>1407106800</v>
      </c>
      <c r="J616" s="9">
        <v>1404749446</v>
      </c>
      <c r="K616" s="9" t="b">
        <v>0</v>
      </c>
      <c r="L616" s="9">
        <v>63</v>
      </c>
      <c r="M616" s="9" t="b">
        <v>1</v>
      </c>
      <c r="N616" s="9" t="s">
        <v>40</v>
      </c>
      <c r="O616" s="9">
        <f t="shared" si="36"/>
        <v>100</v>
      </c>
      <c r="P616" s="12">
        <f t="shared" si="37"/>
        <v>79.62</v>
      </c>
      <c r="Q616" s="9" t="s">
        <v>41</v>
      </c>
      <c r="R616" s="9" t="s">
        <v>42</v>
      </c>
      <c r="S616" s="13">
        <f t="shared" si="38"/>
        <v>41827.674143518518</v>
      </c>
      <c r="T616" s="13">
        <f t="shared" si="39"/>
        <v>41854.958333333336</v>
      </c>
    </row>
    <row r="617" spans="1:20" ht="192" x14ac:dyDescent="0.2">
      <c r="A617" s="9">
        <v>3336</v>
      </c>
      <c r="B617" s="10" t="s">
        <v>837</v>
      </c>
      <c r="C617" s="10" t="s">
        <v>838</v>
      </c>
      <c r="D617" s="9">
        <v>250</v>
      </c>
      <c r="E617" s="11">
        <v>250</v>
      </c>
      <c r="F617" s="9" t="s">
        <v>37</v>
      </c>
      <c r="G617" s="9" t="s">
        <v>38</v>
      </c>
      <c r="H617" s="9" t="s">
        <v>39</v>
      </c>
      <c r="I617" s="9">
        <v>1459845246</v>
      </c>
      <c r="J617" s="9">
        <v>1457429646</v>
      </c>
      <c r="K617" s="9" t="b">
        <v>0</v>
      </c>
      <c r="L617" s="9">
        <v>9</v>
      </c>
      <c r="M617" s="9" t="b">
        <v>1</v>
      </c>
      <c r="N617" s="9" t="s">
        <v>40</v>
      </c>
      <c r="O617" s="9">
        <f t="shared" si="36"/>
        <v>100</v>
      </c>
      <c r="P617" s="12">
        <f t="shared" si="37"/>
        <v>27.78</v>
      </c>
      <c r="Q617" s="9" t="s">
        <v>41</v>
      </c>
      <c r="R617" s="9" t="s">
        <v>42</v>
      </c>
      <c r="S617" s="13">
        <f t="shared" si="38"/>
        <v>42437.398680555561</v>
      </c>
      <c r="T617" s="13">
        <f t="shared" si="39"/>
        <v>42465.35701388889</v>
      </c>
    </row>
    <row r="618" spans="1:20" ht="176" x14ac:dyDescent="0.2">
      <c r="A618" s="9">
        <v>3337</v>
      </c>
      <c r="B618" s="10" t="s">
        <v>839</v>
      </c>
      <c r="C618" s="10" t="s">
        <v>840</v>
      </c>
      <c r="D618" s="9">
        <v>2500</v>
      </c>
      <c r="E618" s="11">
        <v>2755</v>
      </c>
      <c r="F618" s="9" t="s">
        <v>37</v>
      </c>
      <c r="G618" s="9" t="s">
        <v>38</v>
      </c>
      <c r="H618" s="9" t="s">
        <v>39</v>
      </c>
      <c r="I618" s="9">
        <v>1412974800</v>
      </c>
      <c r="J618" s="9">
        <v>1411109167</v>
      </c>
      <c r="K618" s="9" t="b">
        <v>0</v>
      </c>
      <c r="L618" s="9">
        <v>34</v>
      </c>
      <c r="M618" s="9" t="b">
        <v>1</v>
      </c>
      <c r="N618" s="9" t="s">
        <v>40</v>
      </c>
      <c r="O618" s="9">
        <f t="shared" si="36"/>
        <v>110</v>
      </c>
      <c r="P618" s="12">
        <f t="shared" si="37"/>
        <v>81.03</v>
      </c>
      <c r="Q618" s="9" t="s">
        <v>41</v>
      </c>
      <c r="R618" s="9" t="s">
        <v>42</v>
      </c>
      <c r="S618" s="13">
        <f t="shared" si="38"/>
        <v>41901.282025462962</v>
      </c>
      <c r="T618" s="13">
        <f t="shared" si="39"/>
        <v>41922.875</v>
      </c>
    </row>
    <row r="619" spans="1:20" ht="112" x14ac:dyDescent="0.2">
      <c r="A619" s="9">
        <v>3338</v>
      </c>
      <c r="B619" s="10" t="s">
        <v>841</v>
      </c>
      <c r="C619" s="10" t="s">
        <v>842</v>
      </c>
      <c r="D619" s="9">
        <v>15000</v>
      </c>
      <c r="E619" s="11">
        <v>15327</v>
      </c>
      <c r="F619" s="9" t="s">
        <v>37</v>
      </c>
      <c r="G619" s="9" t="s">
        <v>45</v>
      </c>
      <c r="H619" s="9" t="s">
        <v>46</v>
      </c>
      <c r="I619" s="9">
        <v>1487944080</v>
      </c>
      <c r="J619" s="9">
        <v>1486129680</v>
      </c>
      <c r="K619" s="9" t="b">
        <v>0</v>
      </c>
      <c r="L619" s="9">
        <v>112</v>
      </c>
      <c r="M619" s="9" t="b">
        <v>1</v>
      </c>
      <c r="N619" s="9" t="s">
        <v>40</v>
      </c>
      <c r="O619" s="9">
        <f t="shared" si="36"/>
        <v>102</v>
      </c>
      <c r="P619" s="12">
        <f t="shared" si="37"/>
        <v>136.85</v>
      </c>
      <c r="Q619" s="9" t="s">
        <v>41</v>
      </c>
      <c r="R619" s="9" t="s">
        <v>42</v>
      </c>
      <c r="S619" s="13">
        <f t="shared" si="38"/>
        <v>42769.574999999997</v>
      </c>
      <c r="T619" s="13">
        <f t="shared" si="39"/>
        <v>42790.574999999997</v>
      </c>
    </row>
    <row r="620" spans="1:20" ht="160" x14ac:dyDescent="0.2">
      <c r="A620" s="9">
        <v>3339</v>
      </c>
      <c r="B620" s="10" t="s">
        <v>843</v>
      </c>
      <c r="C620" s="10" t="s">
        <v>844</v>
      </c>
      <c r="D620" s="9">
        <v>8000</v>
      </c>
      <c r="E620" s="11">
        <v>8348</v>
      </c>
      <c r="F620" s="9" t="s">
        <v>37</v>
      </c>
      <c r="G620" s="9" t="s">
        <v>45</v>
      </c>
      <c r="H620" s="9" t="s">
        <v>46</v>
      </c>
      <c r="I620" s="9">
        <v>1469721518</v>
      </c>
      <c r="J620" s="9">
        <v>1467129518</v>
      </c>
      <c r="K620" s="9" t="b">
        <v>0</v>
      </c>
      <c r="L620" s="9">
        <v>47</v>
      </c>
      <c r="M620" s="9" t="b">
        <v>1</v>
      </c>
      <c r="N620" s="9" t="s">
        <v>40</v>
      </c>
      <c r="O620" s="9">
        <f t="shared" si="36"/>
        <v>104</v>
      </c>
      <c r="P620" s="12">
        <f t="shared" si="37"/>
        <v>177.62</v>
      </c>
      <c r="Q620" s="9" t="s">
        <v>41</v>
      </c>
      <c r="R620" s="9" t="s">
        <v>42</v>
      </c>
      <c r="S620" s="13">
        <f t="shared" si="38"/>
        <v>42549.665717592594</v>
      </c>
      <c r="T620" s="13">
        <f t="shared" si="39"/>
        <v>42579.665717592594</v>
      </c>
    </row>
    <row r="621" spans="1:20" ht="208" x14ac:dyDescent="0.2">
      <c r="A621" s="9">
        <v>3340</v>
      </c>
      <c r="B621" s="10" t="s">
        <v>845</v>
      </c>
      <c r="C621" s="10" t="s">
        <v>846</v>
      </c>
      <c r="D621" s="9">
        <v>3000</v>
      </c>
      <c r="E621" s="11">
        <v>4145</v>
      </c>
      <c r="F621" s="9" t="s">
        <v>37</v>
      </c>
      <c r="G621" s="9" t="s">
        <v>45</v>
      </c>
      <c r="H621" s="9" t="s">
        <v>46</v>
      </c>
      <c r="I621" s="9">
        <v>1481066554</v>
      </c>
      <c r="J621" s="9">
        <v>1478906554</v>
      </c>
      <c r="K621" s="9" t="b">
        <v>0</v>
      </c>
      <c r="L621" s="9">
        <v>38</v>
      </c>
      <c r="M621" s="9" t="b">
        <v>1</v>
      </c>
      <c r="N621" s="9" t="s">
        <v>40</v>
      </c>
      <c r="O621" s="9">
        <f t="shared" si="36"/>
        <v>138</v>
      </c>
      <c r="P621" s="12">
        <f t="shared" si="37"/>
        <v>109.08</v>
      </c>
      <c r="Q621" s="9" t="s">
        <v>41</v>
      </c>
      <c r="R621" s="9" t="s">
        <v>42</v>
      </c>
      <c r="S621" s="13">
        <f t="shared" si="38"/>
        <v>42685.974004629628</v>
      </c>
      <c r="T621" s="13">
        <f t="shared" si="39"/>
        <v>42710.974004629628</v>
      </c>
    </row>
    <row r="622" spans="1:20" ht="208" x14ac:dyDescent="0.2">
      <c r="A622" s="9">
        <v>3341</v>
      </c>
      <c r="B622" s="10" t="s">
        <v>847</v>
      </c>
      <c r="C622" s="10" t="s">
        <v>848</v>
      </c>
      <c r="D622" s="9">
        <v>3350</v>
      </c>
      <c r="E622" s="11">
        <v>3350</v>
      </c>
      <c r="F622" s="9" t="s">
        <v>37</v>
      </c>
      <c r="G622" s="9" t="s">
        <v>38</v>
      </c>
      <c r="H622" s="9" t="s">
        <v>39</v>
      </c>
      <c r="I622" s="9">
        <v>1465750800</v>
      </c>
      <c r="J622" s="9">
        <v>1463771421</v>
      </c>
      <c r="K622" s="9" t="b">
        <v>0</v>
      </c>
      <c r="L622" s="9">
        <v>28</v>
      </c>
      <c r="M622" s="9" t="b">
        <v>1</v>
      </c>
      <c r="N622" s="9" t="s">
        <v>40</v>
      </c>
      <c r="O622" s="9">
        <f t="shared" si="36"/>
        <v>100</v>
      </c>
      <c r="P622" s="12">
        <f t="shared" si="37"/>
        <v>119.64</v>
      </c>
      <c r="Q622" s="9" t="s">
        <v>41</v>
      </c>
      <c r="R622" s="9" t="s">
        <v>42</v>
      </c>
      <c r="S622" s="13">
        <f t="shared" si="38"/>
        <v>42510.798854166671</v>
      </c>
      <c r="T622" s="13">
        <f t="shared" si="39"/>
        <v>42533.708333333328</v>
      </c>
    </row>
    <row r="623" spans="1:20" ht="144" x14ac:dyDescent="0.2">
      <c r="A623" s="9">
        <v>3342</v>
      </c>
      <c r="B623" s="10" t="s">
        <v>849</v>
      </c>
      <c r="C623" s="10" t="s">
        <v>850</v>
      </c>
      <c r="D623" s="9">
        <v>6000</v>
      </c>
      <c r="E623" s="11">
        <v>6100</v>
      </c>
      <c r="F623" s="9" t="s">
        <v>37</v>
      </c>
      <c r="G623" s="9" t="s">
        <v>45</v>
      </c>
      <c r="H623" s="9" t="s">
        <v>46</v>
      </c>
      <c r="I623" s="9">
        <v>1427864340</v>
      </c>
      <c r="J623" s="9">
        <v>1425020810</v>
      </c>
      <c r="K623" s="9" t="b">
        <v>0</v>
      </c>
      <c r="L623" s="9">
        <v>78</v>
      </c>
      <c r="M623" s="9" t="b">
        <v>1</v>
      </c>
      <c r="N623" s="9" t="s">
        <v>40</v>
      </c>
      <c r="O623" s="9">
        <f t="shared" si="36"/>
        <v>102</v>
      </c>
      <c r="P623" s="12">
        <f t="shared" si="37"/>
        <v>78.209999999999994</v>
      </c>
      <c r="Q623" s="9" t="s">
        <v>41</v>
      </c>
      <c r="R623" s="9" t="s">
        <v>42</v>
      </c>
      <c r="S623" s="13">
        <f t="shared" si="38"/>
        <v>42062.296412037031</v>
      </c>
      <c r="T623" s="13">
        <f t="shared" si="39"/>
        <v>42095.207638888889</v>
      </c>
    </row>
    <row r="624" spans="1:20" ht="176" x14ac:dyDescent="0.2">
      <c r="A624" s="9">
        <v>3343</v>
      </c>
      <c r="B624" s="10" t="s">
        <v>851</v>
      </c>
      <c r="C624" s="10" t="s">
        <v>852</v>
      </c>
      <c r="D624" s="9">
        <v>700</v>
      </c>
      <c r="E624" s="11">
        <v>1200</v>
      </c>
      <c r="F624" s="9" t="s">
        <v>37</v>
      </c>
      <c r="G624" s="9" t="s">
        <v>38</v>
      </c>
      <c r="H624" s="9" t="s">
        <v>39</v>
      </c>
      <c r="I624" s="9">
        <v>1460553480</v>
      </c>
      <c r="J624" s="9">
        <v>1458770384</v>
      </c>
      <c r="K624" s="9" t="b">
        <v>0</v>
      </c>
      <c r="L624" s="9">
        <v>23</v>
      </c>
      <c r="M624" s="9" t="b">
        <v>1</v>
      </c>
      <c r="N624" s="9" t="s">
        <v>40</v>
      </c>
      <c r="O624" s="9">
        <f t="shared" si="36"/>
        <v>171</v>
      </c>
      <c r="P624" s="12">
        <f t="shared" si="37"/>
        <v>52.17</v>
      </c>
      <c r="Q624" s="9" t="s">
        <v>41</v>
      </c>
      <c r="R624" s="9" t="s">
        <v>42</v>
      </c>
      <c r="S624" s="13">
        <f t="shared" si="38"/>
        <v>42452.916481481487</v>
      </c>
      <c r="T624" s="13">
        <f t="shared" si="39"/>
        <v>42473.554166666669</v>
      </c>
    </row>
    <row r="625" spans="1:20" ht="224" x14ac:dyDescent="0.2">
      <c r="A625" s="9">
        <v>3344</v>
      </c>
      <c r="B625" s="10" t="s">
        <v>853</v>
      </c>
      <c r="C625" s="10" t="s">
        <v>854</v>
      </c>
      <c r="D625" s="9">
        <v>4500</v>
      </c>
      <c r="E625" s="11">
        <v>4565</v>
      </c>
      <c r="F625" s="9" t="s">
        <v>37</v>
      </c>
      <c r="G625" s="9" t="s">
        <v>45</v>
      </c>
      <c r="H625" s="9" t="s">
        <v>46</v>
      </c>
      <c r="I625" s="9">
        <v>1409374093</v>
      </c>
      <c r="J625" s="9">
        <v>1406782093</v>
      </c>
      <c r="K625" s="9" t="b">
        <v>0</v>
      </c>
      <c r="L625" s="9">
        <v>40</v>
      </c>
      <c r="M625" s="9" t="b">
        <v>1</v>
      </c>
      <c r="N625" s="9" t="s">
        <v>40</v>
      </c>
      <c r="O625" s="9">
        <f t="shared" si="36"/>
        <v>101</v>
      </c>
      <c r="P625" s="12">
        <f t="shared" si="37"/>
        <v>114.13</v>
      </c>
      <c r="Q625" s="9" t="s">
        <v>41</v>
      </c>
      <c r="R625" s="9" t="s">
        <v>42</v>
      </c>
      <c r="S625" s="13">
        <f t="shared" si="38"/>
        <v>41851.200150462959</v>
      </c>
      <c r="T625" s="13">
        <f t="shared" si="39"/>
        <v>41881.200150462959</v>
      </c>
    </row>
    <row r="626" spans="1:20" ht="208" x14ac:dyDescent="0.2">
      <c r="A626" s="9">
        <v>3345</v>
      </c>
      <c r="B626" s="10" t="s">
        <v>855</v>
      </c>
      <c r="C626" s="10" t="s">
        <v>856</v>
      </c>
      <c r="D626" s="9">
        <v>500</v>
      </c>
      <c r="E626" s="11">
        <v>650</v>
      </c>
      <c r="F626" s="9" t="s">
        <v>37</v>
      </c>
      <c r="G626" s="9" t="s">
        <v>45</v>
      </c>
      <c r="H626" s="9" t="s">
        <v>46</v>
      </c>
      <c r="I626" s="9">
        <v>1429317420</v>
      </c>
      <c r="J626" s="9">
        <v>1424226768</v>
      </c>
      <c r="K626" s="9" t="b">
        <v>0</v>
      </c>
      <c r="L626" s="9">
        <v>13</v>
      </c>
      <c r="M626" s="9" t="b">
        <v>1</v>
      </c>
      <c r="N626" s="9" t="s">
        <v>40</v>
      </c>
      <c r="O626" s="9">
        <f t="shared" si="36"/>
        <v>130</v>
      </c>
      <c r="P626" s="12">
        <f t="shared" si="37"/>
        <v>50</v>
      </c>
      <c r="Q626" s="9" t="s">
        <v>41</v>
      </c>
      <c r="R626" s="9" t="s">
        <v>42</v>
      </c>
      <c r="S626" s="13">
        <f t="shared" si="38"/>
        <v>42053.106111111112</v>
      </c>
      <c r="T626" s="13">
        <f t="shared" si="39"/>
        <v>42112.025694444441</v>
      </c>
    </row>
    <row r="627" spans="1:20" ht="192" x14ac:dyDescent="0.2">
      <c r="A627" s="9">
        <v>3346</v>
      </c>
      <c r="B627" s="10" t="s">
        <v>857</v>
      </c>
      <c r="C627" s="10" t="s">
        <v>858</v>
      </c>
      <c r="D627" s="9">
        <v>1500</v>
      </c>
      <c r="E627" s="11">
        <v>1650</v>
      </c>
      <c r="F627" s="9" t="s">
        <v>37</v>
      </c>
      <c r="G627" s="9" t="s">
        <v>45</v>
      </c>
      <c r="H627" s="9" t="s">
        <v>46</v>
      </c>
      <c r="I627" s="9">
        <v>1424910910</v>
      </c>
      <c r="J627" s="9">
        <v>1424306110</v>
      </c>
      <c r="K627" s="9" t="b">
        <v>0</v>
      </c>
      <c r="L627" s="9">
        <v>18</v>
      </c>
      <c r="M627" s="9" t="b">
        <v>1</v>
      </c>
      <c r="N627" s="9" t="s">
        <v>40</v>
      </c>
      <c r="O627" s="9">
        <f t="shared" si="36"/>
        <v>110</v>
      </c>
      <c r="P627" s="12">
        <f t="shared" si="37"/>
        <v>91.67</v>
      </c>
      <c r="Q627" s="9" t="s">
        <v>41</v>
      </c>
      <c r="R627" s="9" t="s">
        <v>42</v>
      </c>
      <c r="S627" s="13">
        <f t="shared" si="38"/>
        <v>42054.024421296301</v>
      </c>
      <c r="T627" s="13">
        <f t="shared" si="39"/>
        <v>42061.024421296301</v>
      </c>
    </row>
    <row r="628" spans="1:20" ht="224" x14ac:dyDescent="0.2">
      <c r="A628" s="9">
        <v>3347</v>
      </c>
      <c r="B628" s="10" t="s">
        <v>859</v>
      </c>
      <c r="C628" s="10" t="s">
        <v>860</v>
      </c>
      <c r="D628" s="9">
        <v>2000</v>
      </c>
      <c r="E628" s="11">
        <v>2389</v>
      </c>
      <c r="F628" s="9" t="s">
        <v>37</v>
      </c>
      <c r="G628" s="9" t="s">
        <v>38</v>
      </c>
      <c r="H628" s="9" t="s">
        <v>39</v>
      </c>
      <c r="I628" s="9">
        <v>1462741200</v>
      </c>
      <c r="J628" s="9">
        <v>1461503654</v>
      </c>
      <c r="K628" s="9" t="b">
        <v>0</v>
      </c>
      <c r="L628" s="9">
        <v>22</v>
      </c>
      <c r="M628" s="9" t="b">
        <v>1</v>
      </c>
      <c r="N628" s="9" t="s">
        <v>40</v>
      </c>
      <c r="O628" s="9">
        <f t="shared" si="36"/>
        <v>119</v>
      </c>
      <c r="P628" s="12">
        <f t="shared" si="37"/>
        <v>108.59</v>
      </c>
      <c r="Q628" s="9" t="s">
        <v>41</v>
      </c>
      <c r="R628" s="9" t="s">
        <v>42</v>
      </c>
      <c r="S628" s="13">
        <f t="shared" si="38"/>
        <v>42484.551550925928</v>
      </c>
      <c r="T628" s="13">
        <f t="shared" si="39"/>
        <v>42498.875</v>
      </c>
    </row>
    <row r="629" spans="1:20" ht="224" x14ac:dyDescent="0.2">
      <c r="A629" s="9">
        <v>3348</v>
      </c>
      <c r="B629" s="10" t="s">
        <v>694</v>
      </c>
      <c r="C629" s="10" t="s">
        <v>861</v>
      </c>
      <c r="D629" s="9">
        <v>5500</v>
      </c>
      <c r="E629" s="11">
        <v>5516</v>
      </c>
      <c r="F629" s="9" t="s">
        <v>37</v>
      </c>
      <c r="G629" s="9" t="s">
        <v>45</v>
      </c>
      <c r="H629" s="9" t="s">
        <v>46</v>
      </c>
      <c r="I629" s="9">
        <v>1461988740</v>
      </c>
      <c r="J629" s="9">
        <v>1459949080</v>
      </c>
      <c r="K629" s="9" t="b">
        <v>0</v>
      </c>
      <c r="L629" s="9">
        <v>79</v>
      </c>
      <c r="M629" s="9" t="b">
        <v>1</v>
      </c>
      <c r="N629" s="9" t="s">
        <v>40</v>
      </c>
      <c r="O629" s="9">
        <f t="shared" si="36"/>
        <v>100</v>
      </c>
      <c r="P629" s="12">
        <f t="shared" si="37"/>
        <v>69.819999999999993</v>
      </c>
      <c r="Q629" s="9" t="s">
        <v>41</v>
      </c>
      <c r="R629" s="9" t="s">
        <v>42</v>
      </c>
      <c r="S629" s="13">
        <f t="shared" si="38"/>
        <v>42466.558796296296</v>
      </c>
      <c r="T629" s="13">
        <f t="shared" si="39"/>
        <v>42490.165972222225</v>
      </c>
    </row>
    <row r="630" spans="1:20" ht="224" x14ac:dyDescent="0.2">
      <c r="A630" s="9">
        <v>3349</v>
      </c>
      <c r="B630" s="10" t="s">
        <v>862</v>
      </c>
      <c r="C630" s="10" t="s">
        <v>863</v>
      </c>
      <c r="D630" s="9">
        <v>1000</v>
      </c>
      <c r="E630" s="11">
        <v>1534</v>
      </c>
      <c r="F630" s="9" t="s">
        <v>37</v>
      </c>
      <c r="G630" s="9" t="s">
        <v>45</v>
      </c>
      <c r="H630" s="9" t="s">
        <v>46</v>
      </c>
      <c r="I630" s="9">
        <v>1465837200</v>
      </c>
      <c r="J630" s="9">
        <v>1463971172</v>
      </c>
      <c r="K630" s="9" t="b">
        <v>0</v>
      </c>
      <c r="L630" s="9">
        <v>14</v>
      </c>
      <c r="M630" s="9" t="b">
        <v>1</v>
      </c>
      <c r="N630" s="9" t="s">
        <v>40</v>
      </c>
      <c r="O630" s="9">
        <f t="shared" si="36"/>
        <v>153</v>
      </c>
      <c r="P630" s="12">
        <f t="shared" si="37"/>
        <v>109.57</v>
      </c>
      <c r="Q630" s="9" t="s">
        <v>41</v>
      </c>
      <c r="R630" s="9" t="s">
        <v>42</v>
      </c>
      <c r="S630" s="13">
        <f t="shared" si="38"/>
        <v>42513.110787037032</v>
      </c>
      <c r="T630" s="13">
        <f t="shared" si="39"/>
        <v>42534.708333333328</v>
      </c>
    </row>
    <row r="631" spans="1:20" ht="224" x14ac:dyDescent="0.2">
      <c r="A631" s="9">
        <v>3350</v>
      </c>
      <c r="B631" s="10" t="s">
        <v>864</v>
      </c>
      <c r="C631" s="10" t="s">
        <v>865</v>
      </c>
      <c r="D631" s="9">
        <v>3500</v>
      </c>
      <c r="E631" s="11">
        <v>3655</v>
      </c>
      <c r="F631" s="9" t="s">
        <v>37</v>
      </c>
      <c r="G631" s="9" t="s">
        <v>866</v>
      </c>
      <c r="H631" s="9" t="s">
        <v>259</v>
      </c>
      <c r="I631" s="9">
        <v>1448838000</v>
      </c>
      <c r="J631" s="9">
        <v>1445791811</v>
      </c>
      <c r="K631" s="9" t="b">
        <v>0</v>
      </c>
      <c r="L631" s="9">
        <v>51</v>
      </c>
      <c r="M631" s="9" t="b">
        <v>1</v>
      </c>
      <c r="N631" s="9" t="s">
        <v>40</v>
      </c>
      <c r="O631" s="9">
        <f t="shared" si="36"/>
        <v>104</v>
      </c>
      <c r="P631" s="12">
        <f t="shared" si="37"/>
        <v>71.67</v>
      </c>
      <c r="Q631" s="9" t="s">
        <v>41</v>
      </c>
      <c r="R631" s="9" t="s">
        <v>42</v>
      </c>
      <c r="S631" s="13">
        <f t="shared" si="38"/>
        <v>42302.701516203699</v>
      </c>
      <c r="T631" s="13">
        <f t="shared" si="39"/>
        <v>42337.958333333328</v>
      </c>
    </row>
    <row r="632" spans="1:20" ht="208" x14ac:dyDescent="0.2">
      <c r="A632" s="9">
        <v>3351</v>
      </c>
      <c r="B632" s="10" t="s">
        <v>867</v>
      </c>
      <c r="C632" s="10" t="s">
        <v>868</v>
      </c>
      <c r="D632" s="9">
        <v>5000</v>
      </c>
      <c r="E632" s="11">
        <v>5055</v>
      </c>
      <c r="F632" s="9" t="s">
        <v>37</v>
      </c>
      <c r="G632" s="9" t="s">
        <v>38</v>
      </c>
      <c r="H632" s="9" t="s">
        <v>39</v>
      </c>
      <c r="I632" s="9">
        <v>1406113200</v>
      </c>
      <c r="J632" s="9">
        <v>1402910965</v>
      </c>
      <c r="K632" s="9" t="b">
        <v>0</v>
      </c>
      <c r="L632" s="9">
        <v>54</v>
      </c>
      <c r="M632" s="9" t="b">
        <v>1</v>
      </c>
      <c r="N632" s="9" t="s">
        <v>40</v>
      </c>
      <c r="O632" s="9">
        <f t="shared" si="36"/>
        <v>101</v>
      </c>
      <c r="P632" s="12">
        <f t="shared" si="37"/>
        <v>93.61</v>
      </c>
      <c r="Q632" s="9" t="s">
        <v>41</v>
      </c>
      <c r="R632" s="9" t="s">
        <v>42</v>
      </c>
      <c r="S632" s="13">
        <f t="shared" si="38"/>
        <v>41806.395428240743</v>
      </c>
      <c r="T632" s="13">
        <f t="shared" si="39"/>
        <v>41843.458333333336</v>
      </c>
    </row>
    <row r="633" spans="1:20" ht="224" x14ac:dyDescent="0.2">
      <c r="A633" s="9">
        <v>3352</v>
      </c>
      <c r="B633" s="10" t="s">
        <v>869</v>
      </c>
      <c r="C633" s="10" t="s">
        <v>870</v>
      </c>
      <c r="D633" s="9">
        <v>5000</v>
      </c>
      <c r="E633" s="11">
        <v>5376</v>
      </c>
      <c r="F633" s="9" t="s">
        <v>37</v>
      </c>
      <c r="G633" s="9" t="s">
        <v>38</v>
      </c>
      <c r="H633" s="9" t="s">
        <v>39</v>
      </c>
      <c r="I633" s="9">
        <v>1467414000</v>
      </c>
      <c r="J633" s="9">
        <v>1462492178</v>
      </c>
      <c r="K633" s="9" t="b">
        <v>0</v>
      </c>
      <c r="L633" s="9">
        <v>70</v>
      </c>
      <c r="M633" s="9" t="b">
        <v>1</v>
      </c>
      <c r="N633" s="9" t="s">
        <v>40</v>
      </c>
      <c r="O633" s="9">
        <f t="shared" si="36"/>
        <v>108</v>
      </c>
      <c r="P633" s="12">
        <f t="shared" si="37"/>
        <v>76.8</v>
      </c>
      <c r="Q633" s="9" t="s">
        <v>41</v>
      </c>
      <c r="R633" s="9" t="s">
        <v>42</v>
      </c>
      <c r="S633" s="13">
        <f t="shared" si="38"/>
        <v>42495.992800925931</v>
      </c>
      <c r="T633" s="13">
        <f t="shared" si="39"/>
        <v>42552.958333333328</v>
      </c>
    </row>
    <row r="634" spans="1:20" ht="208" x14ac:dyDescent="0.2">
      <c r="A634" s="9">
        <v>3353</v>
      </c>
      <c r="B634" s="10" t="s">
        <v>871</v>
      </c>
      <c r="C634" s="10" t="s">
        <v>872</v>
      </c>
      <c r="D634" s="9">
        <v>500</v>
      </c>
      <c r="E634" s="11">
        <v>1575</v>
      </c>
      <c r="F634" s="9" t="s">
        <v>37</v>
      </c>
      <c r="G634" s="9" t="s">
        <v>38</v>
      </c>
      <c r="H634" s="9" t="s">
        <v>39</v>
      </c>
      <c r="I634" s="9">
        <v>1462230000</v>
      </c>
      <c r="J634" s="9">
        <v>1461061350</v>
      </c>
      <c r="K634" s="9" t="b">
        <v>0</v>
      </c>
      <c r="L634" s="9">
        <v>44</v>
      </c>
      <c r="M634" s="9" t="b">
        <v>1</v>
      </c>
      <c r="N634" s="9" t="s">
        <v>40</v>
      </c>
      <c r="O634" s="9">
        <f t="shared" si="36"/>
        <v>315</v>
      </c>
      <c r="P634" s="12">
        <f t="shared" si="37"/>
        <v>35.799999999999997</v>
      </c>
      <c r="Q634" s="9" t="s">
        <v>41</v>
      </c>
      <c r="R634" s="9" t="s">
        <v>42</v>
      </c>
      <c r="S634" s="13">
        <f t="shared" si="38"/>
        <v>42479.432291666672</v>
      </c>
      <c r="T634" s="13">
        <f t="shared" si="39"/>
        <v>42492.958333333328</v>
      </c>
    </row>
    <row r="635" spans="1:20" ht="160" x14ac:dyDescent="0.2">
      <c r="A635" s="9">
        <v>3354</v>
      </c>
      <c r="B635" s="10" t="s">
        <v>873</v>
      </c>
      <c r="C635" s="10" t="s">
        <v>874</v>
      </c>
      <c r="D635" s="9">
        <v>3000</v>
      </c>
      <c r="E635" s="11">
        <v>3058</v>
      </c>
      <c r="F635" s="9" t="s">
        <v>37</v>
      </c>
      <c r="G635" s="9" t="s">
        <v>45</v>
      </c>
      <c r="H635" s="9" t="s">
        <v>46</v>
      </c>
      <c r="I635" s="9">
        <v>1446091260</v>
      </c>
      <c r="J635" s="9">
        <v>1443029206</v>
      </c>
      <c r="K635" s="9" t="b">
        <v>0</v>
      </c>
      <c r="L635" s="9">
        <v>55</v>
      </c>
      <c r="M635" s="9" t="b">
        <v>1</v>
      </c>
      <c r="N635" s="9" t="s">
        <v>40</v>
      </c>
      <c r="O635" s="9">
        <f t="shared" si="36"/>
        <v>102</v>
      </c>
      <c r="P635" s="12">
        <f t="shared" si="37"/>
        <v>55.6</v>
      </c>
      <c r="Q635" s="9" t="s">
        <v>41</v>
      </c>
      <c r="R635" s="9" t="s">
        <v>42</v>
      </c>
      <c r="S635" s="13">
        <f t="shared" si="38"/>
        <v>42270.7269212963</v>
      </c>
      <c r="T635" s="13">
        <f t="shared" si="39"/>
        <v>42306.167361111111</v>
      </c>
    </row>
    <row r="636" spans="1:20" ht="192" x14ac:dyDescent="0.2">
      <c r="A636" s="9">
        <v>3355</v>
      </c>
      <c r="B636" s="10" t="s">
        <v>875</v>
      </c>
      <c r="C636" s="10" t="s">
        <v>876</v>
      </c>
      <c r="D636" s="9">
        <v>1750</v>
      </c>
      <c r="E636" s="11">
        <v>2210</v>
      </c>
      <c r="F636" s="9" t="s">
        <v>37</v>
      </c>
      <c r="G636" s="9" t="s">
        <v>38</v>
      </c>
      <c r="H636" s="9" t="s">
        <v>39</v>
      </c>
      <c r="I636" s="9">
        <v>1462879020</v>
      </c>
      <c r="J636" s="9">
        <v>1461941527</v>
      </c>
      <c r="K636" s="9" t="b">
        <v>0</v>
      </c>
      <c r="L636" s="9">
        <v>15</v>
      </c>
      <c r="M636" s="9" t="b">
        <v>1</v>
      </c>
      <c r="N636" s="9" t="s">
        <v>40</v>
      </c>
      <c r="O636" s="9">
        <f t="shared" si="36"/>
        <v>126</v>
      </c>
      <c r="P636" s="12">
        <f t="shared" si="37"/>
        <v>147.33000000000001</v>
      </c>
      <c r="Q636" s="9" t="s">
        <v>41</v>
      </c>
      <c r="R636" s="9" t="s">
        <v>42</v>
      </c>
      <c r="S636" s="13">
        <f t="shared" si="38"/>
        <v>42489.619525462964</v>
      </c>
      <c r="T636" s="13">
        <f t="shared" si="39"/>
        <v>42500.470138888893</v>
      </c>
    </row>
    <row r="637" spans="1:20" ht="192" x14ac:dyDescent="0.2">
      <c r="A637" s="9">
        <v>3356</v>
      </c>
      <c r="B637" s="10" t="s">
        <v>877</v>
      </c>
      <c r="C637" s="10" t="s">
        <v>878</v>
      </c>
      <c r="D637" s="9">
        <v>1500</v>
      </c>
      <c r="E637" s="11">
        <v>1521</v>
      </c>
      <c r="F637" s="9" t="s">
        <v>37</v>
      </c>
      <c r="G637" s="9" t="s">
        <v>38</v>
      </c>
      <c r="H637" s="9" t="s">
        <v>39</v>
      </c>
      <c r="I637" s="9">
        <v>1468611272</v>
      </c>
      <c r="J637" s="9">
        <v>1466019272</v>
      </c>
      <c r="K637" s="9" t="b">
        <v>0</v>
      </c>
      <c r="L637" s="9">
        <v>27</v>
      </c>
      <c r="M637" s="9" t="b">
        <v>1</v>
      </c>
      <c r="N637" s="9" t="s">
        <v>40</v>
      </c>
      <c r="O637" s="9">
        <f t="shared" si="36"/>
        <v>101</v>
      </c>
      <c r="P637" s="12">
        <f t="shared" si="37"/>
        <v>56.33</v>
      </c>
      <c r="Q637" s="9" t="s">
        <v>41</v>
      </c>
      <c r="R637" s="9" t="s">
        <v>42</v>
      </c>
      <c r="S637" s="13">
        <f t="shared" si="38"/>
        <v>42536.815648148149</v>
      </c>
      <c r="T637" s="13">
        <f t="shared" si="39"/>
        <v>42566.815648148149</v>
      </c>
    </row>
    <row r="638" spans="1:20" ht="224" x14ac:dyDescent="0.2">
      <c r="A638" s="9">
        <v>3357</v>
      </c>
      <c r="B638" s="10" t="s">
        <v>879</v>
      </c>
      <c r="C638" s="10" t="s">
        <v>880</v>
      </c>
      <c r="D638" s="9">
        <v>2000</v>
      </c>
      <c r="E638" s="11">
        <v>2020</v>
      </c>
      <c r="F638" s="9" t="s">
        <v>37</v>
      </c>
      <c r="G638" s="9" t="s">
        <v>38</v>
      </c>
      <c r="H638" s="9" t="s">
        <v>39</v>
      </c>
      <c r="I638" s="9">
        <v>1406887310</v>
      </c>
      <c r="J638" s="9">
        <v>1404295310</v>
      </c>
      <c r="K638" s="9" t="b">
        <v>0</v>
      </c>
      <c r="L638" s="9">
        <v>21</v>
      </c>
      <c r="M638" s="9" t="b">
        <v>1</v>
      </c>
      <c r="N638" s="9" t="s">
        <v>40</v>
      </c>
      <c r="O638" s="9">
        <f t="shared" si="36"/>
        <v>101</v>
      </c>
      <c r="P638" s="12">
        <f t="shared" si="37"/>
        <v>96.19</v>
      </c>
      <c r="Q638" s="9" t="s">
        <v>41</v>
      </c>
      <c r="R638" s="9" t="s">
        <v>42</v>
      </c>
      <c r="S638" s="13">
        <f t="shared" si="38"/>
        <v>41822.417939814812</v>
      </c>
      <c r="T638" s="13">
        <f t="shared" si="39"/>
        <v>41852.417939814812</v>
      </c>
    </row>
    <row r="639" spans="1:20" ht="192" x14ac:dyDescent="0.2">
      <c r="A639" s="9">
        <v>3358</v>
      </c>
      <c r="B639" s="10" t="s">
        <v>881</v>
      </c>
      <c r="C639" s="10" t="s">
        <v>882</v>
      </c>
      <c r="D639" s="9">
        <v>10000</v>
      </c>
      <c r="E639" s="11">
        <v>10299</v>
      </c>
      <c r="F639" s="9" t="s">
        <v>37</v>
      </c>
      <c r="G639" s="9" t="s">
        <v>45</v>
      </c>
      <c r="H639" s="9" t="s">
        <v>46</v>
      </c>
      <c r="I639" s="9">
        <v>1416385679</v>
      </c>
      <c r="J639" s="9">
        <v>1413790079</v>
      </c>
      <c r="K639" s="9" t="b">
        <v>0</v>
      </c>
      <c r="L639" s="9">
        <v>162</v>
      </c>
      <c r="M639" s="9" t="b">
        <v>1</v>
      </c>
      <c r="N639" s="9" t="s">
        <v>40</v>
      </c>
      <c r="O639" s="9">
        <f t="shared" si="36"/>
        <v>103</v>
      </c>
      <c r="P639" s="12">
        <f t="shared" si="37"/>
        <v>63.57</v>
      </c>
      <c r="Q639" s="9" t="s">
        <v>41</v>
      </c>
      <c r="R639" s="9" t="s">
        <v>42</v>
      </c>
      <c r="S639" s="13">
        <f t="shared" si="38"/>
        <v>41932.311099537037</v>
      </c>
      <c r="T639" s="13">
        <f t="shared" si="39"/>
        <v>41962.352766203709</v>
      </c>
    </row>
    <row r="640" spans="1:20" ht="128" x14ac:dyDescent="0.2">
      <c r="A640" s="9">
        <v>3359</v>
      </c>
      <c r="B640" s="10" t="s">
        <v>883</v>
      </c>
      <c r="C640" s="10" t="s">
        <v>884</v>
      </c>
      <c r="D640" s="9">
        <v>4000</v>
      </c>
      <c r="E640" s="11">
        <v>4250</v>
      </c>
      <c r="F640" s="9" t="s">
        <v>37</v>
      </c>
      <c r="G640" s="9" t="s">
        <v>45</v>
      </c>
      <c r="H640" s="9" t="s">
        <v>46</v>
      </c>
      <c r="I640" s="9">
        <v>1487985734</v>
      </c>
      <c r="J640" s="9">
        <v>1484097734</v>
      </c>
      <c r="K640" s="9" t="b">
        <v>0</v>
      </c>
      <c r="L640" s="9">
        <v>23</v>
      </c>
      <c r="M640" s="9" t="b">
        <v>1</v>
      </c>
      <c r="N640" s="9" t="s">
        <v>40</v>
      </c>
      <c r="O640" s="9">
        <f t="shared" si="36"/>
        <v>106</v>
      </c>
      <c r="P640" s="12">
        <f t="shared" si="37"/>
        <v>184.78</v>
      </c>
      <c r="Q640" s="9" t="s">
        <v>41</v>
      </c>
      <c r="R640" s="9" t="s">
        <v>42</v>
      </c>
      <c r="S640" s="13">
        <f t="shared" si="38"/>
        <v>42746.057106481487</v>
      </c>
      <c r="T640" s="13">
        <f t="shared" si="39"/>
        <v>42791.057106481487</v>
      </c>
    </row>
    <row r="641" spans="1:20" ht="128" x14ac:dyDescent="0.2">
      <c r="A641" s="9">
        <v>3360</v>
      </c>
      <c r="B641" s="10" t="s">
        <v>885</v>
      </c>
      <c r="C641" s="10" t="s">
        <v>886</v>
      </c>
      <c r="D641" s="9">
        <v>9000</v>
      </c>
      <c r="E641" s="11">
        <v>9124</v>
      </c>
      <c r="F641" s="9" t="s">
        <v>37</v>
      </c>
      <c r="G641" s="9" t="s">
        <v>887</v>
      </c>
      <c r="H641" s="9" t="s">
        <v>888</v>
      </c>
      <c r="I641" s="9">
        <v>1481731140</v>
      </c>
      <c r="J641" s="9">
        <v>1479866343</v>
      </c>
      <c r="K641" s="9" t="b">
        <v>0</v>
      </c>
      <c r="L641" s="9">
        <v>72</v>
      </c>
      <c r="M641" s="9" t="b">
        <v>1</v>
      </c>
      <c r="N641" s="9" t="s">
        <v>40</v>
      </c>
      <c r="O641" s="9">
        <f t="shared" si="36"/>
        <v>101</v>
      </c>
      <c r="P641" s="12">
        <f t="shared" si="37"/>
        <v>126.72</v>
      </c>
      <c r="Q641" s="9" t="s">
        <v>41</v>
      </c>
      <c r="R641" s="9" t="s">
        <v>42</v>
      </c>
      <c r="S641" s="13">
        <f t="shared" si="38"/>
        <v>42697.082673611112</v>
      </c>
      <c r="T641" s="13">
        <f t="shared" si="39"/>
        <v>42718.665972222225</v>
      </c>
    </row>
    <row r="642" spans="1:20" ht="208" x14ac:dyDescent="0.2">
      <c r="A642" s="9">
        <v>3361</v>
      </c>
      <c r="B642" s="10" t="s">
        <v>889</v>
      </c>
      <c r="C642" s="10" t="s">
        <v>890</v>
      </c>
      <c r="D642" s="9">
        <v>5000</v>
      </c>
      <c r="E642" s="11">
        <v>5673</v>
      </c>
      <c r="F642" s="9" t="s">
        <v>37</v>
      </c>
      <c r="G642" s="9" t="s">
        <v>45</v>
      </c>
      <c r="H642" s="9" t="s">
        <v>46</v>
      </c>
      <c r="I642" s="9">
        <v>1409587140</v>
      </c>
      <c r="J642" s="9">
        <v>1408062990</v>
      </c>
      <c r="K642" s="9" t="b">
        <v>0</v>
      </c>
      <c r="L642" s="9">
        <v>68</v>
      </c>
      <c r="M642" s="9" t="b">
        <v>1</v>
      </c>
      <c r="N642" s="9" t="s">
        <v>40</v>
      </c>
      <c r="O642" s="9">
        <f t="shared" ref="O642:O705" si="40">ROUND(E642/D642*100,0)</f>
        <v>113</v>
      </c>
      <c r="P642" s="12">
        <f t="shared" ref="P642:P705" si="41">IFERROR(ROUND(E642/L642,2),0)</f>
        <v>83.43</v>
      </c>
      <c r="Q642" s="9" t="s">
        <v>41</v>
      </c>
      <c r="R642" s="9" t="s">
        <v>42</v>
      </c>
      <c r="S642" s="13">
        <f t="shared" ref="S642:S705" si="42">(((J642/60)/60)/24)+DATE(1970,1,1)</f>
        <v>41866.025347222225</v>
      </c>
      <c r="T642" s="13">
        <f t="shared" ref="T642:T705" si="43">(((I642/60)/60)/24)+DATE(1970,1,1)</f>
        <v>41883.665972222225</v>
      </c>
    </row>
    <row r="643" spans="1:20" ht="208" x14ac:dyDescent="0.2">
      <c r="A643" s="9">
        <v>3362</v>
      </c>
      <c r="B643" s="10" t="s">
        <v>891</v>
      </c>
      <c r="C643" s="10" t="s">
        <v>892</v>
      </c>
      <c r="D643" s="9">
        <v>500</v>
      </c>
      <c r="E643" s="11">
        <v>1090</v>
      </c>
      <c r="F643" s="9" t="s">
        <v>37</v>
      </c>
      <c r="G643" s="9" t="s">
        <v>45</v>
      </c>
      <c r="H643" s="9" t="s">
        <v>46</v>
      </c>
      <c r="I643" s="9">
        <v>1425704100</v>
      </c>
      <c r="J643" s="9">
        <v>1424484717</v>
      </c>
      <c r="K643" s="9" t="b">
        <v>0</v>
      </c>
      <c r="L643" s="9">
        <v>20</v>
      </c>
      <c r="M643" s="9" t="b">
        <v>1</v>
      </c>
      <c r="N643" s="9" t="s">
        <v>40</v>
      </c>
      <c r="O643" s="9">
        <f t="shared" si="40"/>
        <v>218</v>
      </c>
      <c r="P643" s="12">
        <f t="shared" si="41"/>
        <v>54.5</v>
      </c>
      <c r="Q643" s="9" t="s">
        <v>41</v>
      </c>
      <c r="R643" s="9" t="s">
        <v>42</v>
      </c>
      <c r="S643" s="13">
        <f t="shared" si="42"/>
        <v>42056.091631944444</v>
      </c>
      <c r="T643" s="13">
        <f t="shared" si="43"/>
        <v>42070.204861111109</v>
      </c>
    </row>
    <row r="644" spans="1:20" ht="176" x14ac:dyDescent="0.2">
      <c r="A644" s="9">
        <v>3363</v>
      </c>
      <c r="B644" s="10" t="s">
        <v>893</v>
      </c>
      <c r="C644" s="10" t="s">
        <v>894</v>
      </c>
      <c r="D644" s="9">
        <v>7750</v>
      </c>
      <c r="E644" s="11">
        <v>7860</v>
      </c>
      <c r="F644" s="9" t="s">
        <v>37</v>
      </c>
      <c r="G644" s="9" t="s">
        <v>45</v>
      </c>
      <c r="H644" s="9" t="s">
        <v>46</v>
      </c>
      <c r="I644" s="9">
        <v>1408464000</v>
      </c>
      <c r="J644" s="9">
        <v>1406831445</v>
      </c>
      <c r="K644" s="9" t="b">
        <v>0</v>
      </c>
      <c r="L644" s="9">
        <v>26</v>
      </c>
      <c r="M644" s="9" t="b">
        <v>1</v>
      </c>
      <c r="N644" s="9" t="s">
        <v>40</v>
      </c>
      <c r="O644" s="9">
        <f t="shared" si="40"/>
        <v>101</v>
      </c>
      <c r="P644" s="12">
        <f t="shared" si="41"/>
        <v>302.31</v>
      </c>
      <c r="Q644" s="9" t="s">
        <v>41</v>
      </c>
      <c r="R644" s="9" t="s">
        <v>42</v>
      </c>
      <c r="S644" s="13">
        <f t="shared" si="42"/>
        <v>41851.771354166667</v>
      </c>
      <c r="T644" s="13">
        <f t="shared" si="43"/>
        <v>41870.666666666664</v>
      </c>
    </row>
    <row r="645" spans="1:20" ht="208" x14ac:dyDescent="0.2">
      <c r="A645" s="9">
        <v>3364</v>
      </c>
      <c r="B645" s="10" t="s">
        <v>895</v>
      </c>
      <c r="C645" s="10" t="s">
        <v>896</v>
      </c>
      <c r="D645" s="9">
        <v>3000</v>
      </c>
      <c r="E645" s="11">
        <v>3178</v>
      </c>
      <c r="F645" s="9" t="s">
        <v>37</v>
      </c>
      <c r="G645" s="9" t="s">
        <v>38</v>
      </c>
      <c r="H645" s="9" t="s">
        <v>39</v>
      </c>
      <c r="I645" s="9">
        <v>1458075600</v>
      </c>
      <c r="J645" s="9">
        <v>1456183649</v>
      </c>
      <c r="K645" s="9" t="b">
        <v>0</v>
      </c>
      <c r="L645" s="9">
        <v>72</v>
      </c>
      <c r="M645" s="9" t="b">
        <v>1</v>
      </c>
      <c r="N645" s="9" t="s">
        <v>40</v>
      </c>
      <c r="O645" s="9">
        <f t="shared" si="40"/>
        <v>106</v>
      </c>
      <c r="P645" s="12">
        <f t="shared" si="41"/>
        <v>44.14</v>
      </c>
      <c r="Q645" s="9" t="s">
        <v>41</v>
      </c>
      <c r="R645" s="9" t="s">
        <v>42</v>
      </c>
      <c r="S645" s="13">
        <f t="shared" si="42"/>
        <v>42422.977418981478</v>
      </c>
      <c r="T645" s="13">
        <f t="shared" si="43"/>
        <v>42444.875</v>
      </c>
    </row>
    <row r="646" spans="1:20" ht="224" x14ac:dyDescent="0.2">
      <c r="A646" s="9">
        <v>3365</v>
      </c>
      <c r="B646" s="10" t="s">
        <v>897</v>
      </c>
      <c r="C646" s="10" t="s">
        <v>898</v>
      </c>
      <c r="D646" s="9">
        <v>2500</v>
      </c>
      <c r="E646" s="11">
        <v>2600</v>
      </c>
      <c r="F646" s="9" t="s">
        <v>37</v>
      </c>
      <c r="G646" s="9" t="s">
        <v>45</v>
      </c>
      <c r="H646" s="9" t="s">
        <v>46</v>
      </c>
      <c r="I646" s="9">
        <v>1449973592</v>
      </c>
      <c r="J646" s="9">
        <v>1447381592</v>
      </c>
      <c r="K646" s="9" t="b">
        <v>0</v>
      </c>
      <c r="L646" s="9">
        <v>3</v>
      </c>
      <c r="M646" s="9" t="b">
        <v>1</v>
      </c>
      <c r="N646" s="9" t="s">
        <v>40</v>
      </c>
      <c r="O646" s="9">
        <f t="shared" si="40"/>
        <v>104</v>
      </c>
      <c r="P646" s="12">
        <f t="shared" si="41"/>
        <v>866.67</v>
      </c>
      <c r="Q646" s="9" t="s">
        <v>41</v>
      </c>
      <c r="R646" s="9" t="s">
        <v>42</v>
      </c>
      <c r="S646" s="13">
        <f t="shared" si="42"/>
        <v>42321.101759259262</v>
      </c>
      <c r="T646" s="13">
        <f t="shared" si="43"/>
        <v>42351.101759259262</v>
      </c>
    </row>
    <row r="647" spans="1:20" ht="208" x14ac:dyDescent="0.2">
      <c r="A647" s="9">
        <v>3366</v>
      </c>
      <c r="B647" s="10" t="s">
        <v>899</v>
      </c>
      <c r="C647" s="10" t="s">
        <v>900</v>
      </c>
      <c r="D647" s="9">
        <v>500</v>
      </c>
      <c r="E647" s="11">
        <v>1105</v>
      </c>
      <c r="F647" s="9" t="s">
        <v>37</v>
      </c>
      <c r="G647" s="9" t="s">
        <v>45</v>
      </c>
      <c r="H647" s="9" t="s">
        <v>46</v>
      </c>
      <c r="I647" s="9">
        <v>1431481037</v>
      </c>
      <c r="J647" s="9">
        <v>1428889037</v>
      </c>
      <c r="K647" s="9" t="b">
        <v>0</v>
      </c>
      <c r="L647" s="9">
        <v>18</v>
      </c>
      <c r="M647" s="9" t="b">
        <v>1</v>
      </c>
      <c r="N647" s="9" t="s">
        <v>40</v>
      </c>
      <c r="O647" s="9">
        <f t="shared" si="40"/>
        <v>221</v>
      </c>
      <c r="P647" s="12">
        <f t="shared" si="41"/>
        <v>61.39</v>
      </c>
      <c r="Q647" s="9" t="s">
        <v>41</v>
      </c>
      <c r="R647" s="9" t="s">
        <v>42</v>
      </c>
      <c r="S647" s="13">
        <f t="shared" si="42"/>
        <v>42107.067557870367</v>
      </c>
      <c r="T647" s="13">
        <f t="shared" si="43"/>
        <v>42137.067557870367</v>
      </c>
    </row>
    <row r="648" spans="1:20" ht="208" x14ac:dyDescent="0.2">
      <c r="A648" s="9">
        <v>3367</v>
      </c>
      <c r="B648" s="10" t="s">
        <v>901</v>
      </c>
      <c r="C648" s="10" t="s">
        <v>902</v>
      </c>
      <c r="D648" s="9">
        <v>750</v>
      </c>
      <c r="E648" s="11">
        <v>890</v>
      </c>
      <c r="F648" s="9" t="s">
        <v>37</v>
      </c>
      <c r="G648" s="9" t="s">
        <v>38</v>
      </c>
      <c r="H648" s="9" t="s">
        <v>39</v>
      </c>
      <c r="I648" s="9">
        <v>1438467894</v>
      </c>
      <c r="J648" s="9">
        <v>1436307894</v>
      </c>
      <c r="K648" s="9" t="b">
        <v>0</v>
      </c>
      <c r="L648" s="9">
        <v>30</v>
      </c>
      <c r="M648" s="9" t="b">
        <v>1</v>
      </c>
      <c r="N648" s="9" t="s">
        <v>40</v>
      </c>
      <c r="O648" s="9">
        <f t="shared" si="40"/>
        <v>119</v>
      </c>
      <c r="P648" s="12">
        <f t="shared" si="41"/>
        <v>29.67</v>
      </c>
      <c r="Q648" s="9" t="s">
        <v>41</v>
      </c>
      <c r="R648" s="9" t="s">
        <v>42</v>
      </c>
      <c r="S648" s="13">
        <f t="shared" si="42"/>
        <v>42192.933958333335</v>
      </c>
      <c r="T648" s="13">
        <f t="shared" si="43"/>
        <v>42217.933958333335</v>
      </c>
    </row>
    <row r="649" spans="1:20" ht="176" x14ac:dyDescent="0.2">
      <c r="A649" s="9">
        <v>3368</v>
      </c>
      <c r="B649" s="10" t="s">
        <v>903</v>
      </c>
      <c r="C649" s="10" t="s">
        <v>904</v>
      </c>
      <c r="D649" s="9">
        <v>1000</v>
      </c>
      <c r="E649" s="11">
        <v>1046</v>
      </c>
      <c r="F649" s="9" t="s">
        <v>37</v>
      </c>
      <c r="G649" s="9" t="s">
        <v>45</v>
      </c>
      <c r="H649" s="9" t="s">
        <v>46</v>
      </c>
      <c r="I649" s="9">
        <v>1420088400</v>
      </c>
      <c r="J649" s="9">
        <v>1416977259</v>
      </c>
      <c r="K649" s="9" t="b">
        <v>0</v>
      </c>
      <c r="L649" s="9">
        <v>23</v>
      </c>
      <c r="M649" s="9" t="b">
        <v>1</v>
      </c>
      <c r="N649" s="9" t="s">
        <v>40</v>
      </c>
      <c r="O649" s="9">
        <f t="shared" si="40"/>
        <v>105</v>
      </c>
      <c r="P649" s="12">
        <f t="shared" si="41"/>
        <v>45.48</v>
      </c>
      <c r="Q649" s="9" t="s">
        <v>41</v>
      </c>
      <c r="R649" s="9" t="s">
        <v>42</v>
      </c>
      <c r="S649" s="13">
        <f t="shared" si="42"/>
        <v>41969.199756944443</v>
      </c>
      <c r="T649" s="13">
        <f t="shared" si="43"/>
        <v>42005.208333333328</v>
      </c>
    </row>
    <row r="650" spans="1:20" ht="160" x14ac:dyDescent="0.2">
      <c r="A650" s="9">
        <v>3369</v>
      </c>
      <c r="B650" s="10" t="s">
        <v>905</v>
      </c>
      <c r="C650" s="10" t="s">
        <v>906</v>
      </c>
      <c r="D650" s="9">
        <v>5000</v>
      </c>
      <c r="E650" s="11">
        <v>5195</v>
      </c>
      <c r="F650" s="9" t="s">
        <v>37</v>
      </c>
      <c r="G650" s="9" t="s">
        <v>274</v>
      </c>
      <c r="H650" s="9" t="s">
        <v>259</v>
      </c>
      <c r="I650" s="9">
        <v>1484441980</v>
      </c>
      <c r="J650" s="9">
        <v>1479257980</v>
      </c>
      <c r="K650" s="9" t="b">
        <v>0</v>
      </c>
      <c r="L650" s="9">
        <v>54</v>
      </c>
      <c r="M650" s="9" t="b">
        <v>1</v>
      </c>
      <c r="N650" s="9" t="s">
        <v>40</v>
      </c>
      <c r="O650" s="9">
        <f t="shared" si="40"/>
        <v>104</v>
      </c>
      <c r="P650" s="12">
        <f t="shared" si="41"/>
        <v>96.2</v>
      </c>
      <c r="Q650" s="9" t="s">
        <v>41</v>
      </c>
      <c r="R650" s="9" t="s">
        <v>42</v>
      </c>
      <c r="S650" s="13">
        <f t="shared" si="42"/>
        <v>42690.041435185187</v>
      </c>
      <c r="T650" s="13">
        <f t="shared" si="43"/>
        <v>42750.041435185187</v>
      </c>
    </row>
    <row r="651" spans="1:20" ht="112" x14ac:dyDescent="0.2">
      <c r="A651" s="9">
        <v>3370</v>
      </c>
      <c r="B651" s="10" t="s">
        <v>907</v>
      </c>
      <c r="C651" s="10" t="s">
        <v>908</v>
      </c>
      <c r="D651" s="9">
        <v>1500</v>
      </c>
      <c r="E651" s="11">
        <v>1766</v>
      </c>
      <c r="F651" s="9" t="s">
        <v>37</v>
      </c>
      <c r="G651" s="9" t="s">
        <v>45</v>
      </c>
      <c r="H651" s="9" t="s">
        <v>46</v>
      </c>
      <c r="I651" s="9">
        <v>1481961600</v>
      </c>
      <c r="J651" s="9">
        <v>1479283285</v>
      </c>
      <c r="K651" s="9" t="b">
        <v>0</v>
      </c>
      <c r="L651" s="9">
        <v>26</v>
      </c>
      <c r="M651" s="9" t="b">
        <v>1</v>
      </c>
      <c r="N651" s="9" t="s">
        <v>40</v>
      </c>
      <c r="O651" s="9">
        <f t="shared" si="40"/>
        <v>118</v>
      </c>
      <c r="P651" s="12">
        <f t="shared" si="41"/>
        <v>67.92</v>
      </c>
      <c r="Q651" s="9" t="s">
        <v>41</v>
      </c>
      <c r="R651" s="9" t="s">
        <v>42</v>
      </c>
      <c r="S651" s="13">
        <f t="shared" si="42"/>
        <v>42690.334317129629</v>
      </c>
      <c r="T651" s="13">
        <f t="shared" si="43"/>
        <v>42721.333333333328</v>
      </c>
    </row>
    <row r="652" spans="1:20" ht="128" x14ac:dyDescent="0.2">
      <c r="A652" s="9">
        <v>3371</v>
      </c>
      <c r="B652" s="10" t="s">
        <v>909</v>
      </c>
      <c r="C652" s="10" t="s">
        <v>910</v>
      </c>
      <c r="D652" s="9">
        <v>200</v>
      </c>
      <c r="E652" s="11">
        <v>277</v>
      </c>
      <c r="F652" s="9" t="s">
        <v>37</v>
      </c>
      <c r="G652" s="9" t="s">
        <v>45</v>
      </c>
      <c r="H652" s="9" t="s">
        <v>46</v>
      </c>
      <c r="I652" s="9">
        <v>1449089965</v>
      </c>
      <c r="J652" s="9">
        <v>1446670765</v>
      </c>
      <c r="K652" s="9" t="b">
        <v>0</v>
      </c>
      <c r="L652" s="9">
        <v>9</v>
      </c>
      <c r="M652" s="9" t="b">
        <v>1</v>
      </c>
      <c r="N652" s="9" t="s">
        <v>40</v>
      </c>
      <c r="O652" s="9">
        <f t="shared" si="40"/>
        <v>139</v>
      </c>
      <c r="P652" s="12">
        <f t="shared" si="41"/>
        <v>30.78</v>
      </c>
      <c r="Q652" s="9" t="s">
        <v>41</v>
      </c>
      <c r="R652" s="9" t="s">
        <v>42</v>
      </c>
      <c r="S652" s="13">
        <f t="shared" si="42"/>
        <v>42312.874594907407</v>
      </c>
      <c r="T652" s="13">
        <f t="shared" si="43"/>
        <v>42340.874594907407</v>
      </c>
    </row>
    <row r="653" spans="1:20" ht="176" x14ac:dyDescent="0.2">
      <c r="A653" s="9">
        <v>3372</v>
      </c>
      <c r="B653" s="10" t="s">
        <v>911</v>
      </c>
      <c r="C653" s="10" t="s">
        <v>912</v>
      </c>
      <c r="D653" s="9">
        <v>1000</v>
      </c>
      <c r="E653" s="11">
        <v>1035</v>
      </c>
      <c r="F653" s="9" t="s">
        <v>37</v>
      </c>
      <c r="G653" s="9" t="s">
        <v>45</v>
      </c>
      <c r="H653" s="9" t="s">
        <v>46</v>
      </c>
      <c r="I653" s="9">
        <v>1408942740</v>
      </c>
      <c r="J653" s="9">
        <v>1407157756</v>
      </c>
      <c r="K653" s="9" t="b">
        <v>0</v>
      </c>
      <c r="L653" s="9">
        <v>27</v>
      </c>
      <c r="M653" s="9" t="b">
        <v>1</v>
      </c>
      <c r="N653" s="9" t="s">
        <v>40</v>
      </c>
      <c r="O653" s="9">
        <f t="shared" si="40"/>
        <v>104</v>
      </c>
      <c r="P653" s="12">
        <f t="shared" si="41"/>
        <v>38.33</v>
      </c>
      <c r="Q653" s="9" t="s">
        <v>41</v>
      </c>
      <c r="R653" s="9" t="s">
        <v>42</v>
      </c>
      <c r="S653" s="13">
        <f t="shared" si="42"/>
        <v>41855.548101851848</v>
      </c>
      <c r="T653" s="13">
        <f t="shared" si="43"/>
        <v>41876.207638888889</v>
      </c>
    </row>
    <row r="654" spans="1:20" ht="208" x14ac:dyDescent="0.2">
      <c r="A654" s="9">
        <v>3373</v>
      </c>
      <c r="B654" s="10" t="s">
        <v>913</v>
      </c>
      <c r="C654" s="10" t="s">
        <v>914</v>
      </c>
      <c r="D654" s="9">
        <v>2000</v>
      </c>
      <c r="E654" s="11">
        <v>2005</v>
      </c>
      <c r="F654" s="9" t="s">
        <v>37</v>
      </c>
      <c r="G654" s="9" t="s">
        <v>38</v>
      </c>
      <c r="H654" s="9" t="s">
        <v>39</v>
      </c>
      <c r="I654" s="9">
        <v>1437235200</v>
      </c>
      <c r="J654" s="9">
        <v>1435177840</v>
      </c>
      <c r="K654" s="9" t="b">
        <v>0</v>
      </c>
      <c r="L654" s="9">
        <v>30</v>
      </c>
      <c r="M654" s="9" t="b">
        <v>1</v>
      </c>
      <c r="N654" s="9" t="s">
        <v>40</v>
      </c>
      <c r="O654" s="9">
        <f t="shared" si="40"/>
        <v>100</v>
      </c>
      <c r="P654" s="12">
        <f t="shared" si="41"/>
        <v>66.83</v>
      </c>
      <c r="Q654" s="9" t="s">
        <v>41</v>
      </c>
      <c r="R654" s="9" t="s">
        <v>42</v>
      </c>
      <c r="S654" s="13">
        <f t="shared" si="42"/>
        <v>42179.854629629626</v>
      </c>
      <c r="T654" s="13">
        <f t="shared" si="43"/>
        <v>42203.666666666672</v>
      </c>
    </row>
    <row r="655" spans="1:20" ht="176" x14ac:dyDescent="0.2">
      <c r="A655" s="9">
        <v>3374</v>
      </c>
      <c r="B655" s="10" t="s">
        <v>915</v>
      </c>
      <c r="C655" s="10" t="s">
        <v>916</v>
      </c>
      <c r="D655" s="9">
        <v>3500</v>
      </c>
      <c r="E655" s="11">
        <v>3730</v>
      </c>
      <c r="F655" s="9" t="s">
        <v>37</v>
      </c>
      <c r="G655" s="9" t="s">
        <v>63</v>
      </c>
      <c r="H655" s="9" t="s">
        <v>64</v>
      </c>
      <c r="I655" s="9">
        <v>1446053616</v>
      </c>
      <c r="J655" s="9">
        <v>1443461616</v>
      </c>
      <c r="K655" s="9" t="b">
        <v>0</v>
      </c>
      <c r="L655" s="9">
        <v>52</v>
      </c>
      <c r="M655" s="9" t="b">
        <v>1</v>
      </c>
      <c r="N655" s="9" t="s">
        <v>40</v>
      </c>
      <c r="O655" s="9">
        <f t="shared" si="40"/>
        <v>107</v>
      </c>
      <c r="P655" s="12">
        <f t="shared" si="41"/>
        <v>71.73</v>
      </c>
      <c r="Q655" s="9" t="s">
        <v>41</v>
      </c>
      <c r="R655" s="9" t="s">
        <v>42</v>
      </c>
      <c r="S655" s="13">
        <f t="shared" si="42"/>
        <v>42275.731666666667</v>
      </c>
      <c r="T655" s="13">
        <f t="shared" si="43"/>
        <v>42305.731666666667</v>
      </c>
    </row>
    <row r="656" spans="1:20" ht="208" x14ac:dyDescent="0.2">
      <c r="A656" s="9">
        <v>3375</v>
      </c>
      <c r="B656" s="10" t="s">
        <v>917</v>
      </c>
      <c r="C656" s="10" t="s">
        <v>918</v>
      </c>
      <c r="D656" s="9">
        <v>3000</v>
      </c>
      <c r="E656" s="11">
        <v>3000</v>
      </c>
      <c r="F656" s="9" t="s">
        <v>37</v>
      </c>
      <c r="G656" s="9" t="s">
        <v>38</v>
      </c>
      <c r="H656" s="9" t="s">
        <v>39</v>
      </c>
      <c r="I656" s="9">
        <v>1400423973</v>
      </c>
      <c r="J656" s="9">
        <v>1399387173</v>
      </c>
      <c r="K656" s="9" t="b">
        <v>0</v>
      </c>
      <c r="L656" s="9">
        <v>17</v>
      </c>
      <c r="M656" s="9" t="b">
        <v>1</v>
      </c>
      <c r="N656" s="9" t="s">
        <v>40</v>
      </c>
      <c r="O656" s="9">
        <f t="shared" si="40"/>
        <v>100</v>
      </c>
      <c r="P656" s="12">
        <f t="shared" si="41"/>
        <v>176.47</v>
      </c>
      <c r="Q656" s="9" t="s">
        <v>41</v>
      </c>
      <c r="R656" s="9" t="s">
        <v>42</v>
      </c>
      <c r="S656" s="13">
        <f t="shared" si="42"/>
        <v>41765.610798611109</v>
      </c>
      <c r="T656" s="13">
        <f t="shared" si="43"/>
        <v>41777.610798611109</v>
      </c>
    </row>
    <row r="657" spans="1:20" ht="240" x14ac:dyDescent="0.2">
      <c r="A657" s="9">
        <v>3376</v>
      </c>
      <c r="B657" s="10" t="s">
        <v>919</v>
      </c>
      <c r="C657" s="10" t="s">
        <v>920</v>
      </c>
      <c r="D657" s="9">
        <v>8000</v>
      </c>
      <c r="E657" s="11">
        <v>8001</v>
      </c>
      <c r="F657" s="9" t="s">
        <v>37</v>
      </c>
      <c r="G657" s="9" t="s">
        <v>45</v>
      </c>
      <c r="H657" s="9" t="s">
        <v>46</v>
      </c>
      <c r="I657" s="9">
        <v>1429976994</v>
      </c>
      <c r="J657" s="9">
        <v>1424796594</v>
      </c>
      <c r="K657" s="9" t="b">
        <v>0</v>
      </c>
      <c r="L657" s="9">
        <v>19</v>
      </c>
      <c r="M657" s="9" t="b">
        <v>1</v>
      </c>
      <c r="N657" s="9" t="s">
        <v>40</v>
      </c>
      <c r="O657" s="9">
        <f t="shared" si="40"/>
        <v>100</v>
      </c>
      <c r="P657" s="12">
        <f t="shared" si="41"/>
        <v>421.11</v>
      </c>
      <c r="Q657" s="9" t="s">
        <v>41</v>
      </c>
      <c r="R657" s="9" t="s">
        <v>42</v>
      </c>
      <c r="S657" s="13">
        <f t="shared" si="42"/>
        <v>42059.701319444444</v>
      </c>
      <c r="T657" s="13">
        <f t="shared" si="43"/>
        <v>42119.659652777773</v>
      </c>
    </row>
    <row r="658" spans="1:20" ht="208" x14ac:dyDescent="0.2">
      <c r="A658" s="9">
        <v>3377</v>
      </c>
      <c r="B658" s="10" t="s">
        <v>921</v>
      </c>
      <c r="C658" s="10" t="s">
        <v>922</v>
      </c>
      <c r="D658" s="9">
        <v>8000</v>
      </c>
      <c r="E658" s="11">
        <v>8084</v>
      </c>
      <c r="F658" s="9" t="s">
        <v>37</v>
      </c>
      <c r="G658" s="9" t="s">
        <v>38</v>
      </c>
      <c r="H658" s="9" t="s">
        <v>39</v>
      </c>
      <c r="I658" s="9">
        <v>1426870560</v>
      </c>
      <c r="J658" s="9">
        <v>1424280899</v>
      </c>
      <c r="K658" s="9" t="b">
        <v>0</v>
      </c>
      <c r="L658" s="9">
        <v>77</v>
      </c>
      <c r="M658" s="9" t="b">
        <v>1</v>
      </c>
      <c r="N658" s="9" t="s">
        <v>40</v>
      </c>
      <c r="O658" s="9">
        <f t="shared" si="40"/>
        <v>101</v>
      </c>
      <c r="P658" s="12">
        <f t="shared" si="41"/>
        <v>104.99</v>
      </c>
      <c r="Q658" s="9" t="s">
        <v>41</v>
      </c>
      <c r="R658" s="9" t="s">
        <v>42</v>
      </c>
      <c r="S658" s="13">
        <f t="shared" si="42"/>
        <v>42053.732627314821</v>
      </c>
      <c r="T658" s="13">
        <f t="shared" si="43"/>
        <v>42083.705555555556</v>
      </c>
    </row>
    <row r="659" spans="1:20" ht="192" x14ac:dyDescent="0.2">
      <c r="A659" s="9">
        <v>3378</v>
      </c>
      <c r="B659" s="10" t="s">
        <v>923</v>
      </c>
      <c r="C659" s="10" t="s">
        <v>924</v>
      </c>
      <c r="D659" s="9">
        <v>550</v>
      </c>
      <c r="E659" s="11">
        <v>592</v>
      </c>
      <c r="F659" s="9" t="s">
        <v>37</v>
      </c>
      <c r="G659" s="9" t="s">
        <v>38</v>
      </c>
      <c r="H659" s="9" t="s">
        <v>39</v>
      </c>
      <c r="I659" s="9">
        <v>1409490480</v>
      </c>
      <c r="J659" s="9">
        <v>1407400306</v>
      </c>
      <c r="K659" s="9" t="b">
        <v>0</v>
      </c>
      <c r="L659" s="9">
        <v>21</v>
      </c>
      <c r="M659" s="9" t="b">
        <v>1</v>
      </c>
      <c r="N659" s="9" t="s">
        <v>40</v>
      </c>
      <c r="O659" s="9">
        <f t="shared" si="40"/>
        <v>108</v>
      </c>
      <c r="P659" s="12">
        <f t="shared" si="41"/>
        <v>28.19</v>
      </c>
      <c r="Q659" s="9" t="s">
        <v>41</v>
      </c>
      <c r="R659" s="9" t="s">
        <v>42</v>
      </c>
      <c r="S659" s="13">
        <f t="shared" si="42"/>
        <v>41858.355393518519</v>
      </c>
      <c r="T659" s="13">
        <f t="shared" si="43"/>
        <v>41882.547222222223</v>
      </c>
    </row>
    <row r="660" spans="1:20" ht="224" x14ac:dyDescent="0.2">
      <c r="A660" s="9">
        <v>3379</v>
      </c>
      <c r="B660" s="10" t="s">
        <v>925</v>
      </c>
      <c r="C660" s="10" t="s">
        <v>926</v>
      </c>
      <c r="D660" s="9">
        <v>2000</v>
      </c>
      <c r="E660" s="11">
        <v>2073</v>
      </c>
      <c r="F660" s="9" t="s">
        <v>37</v>
      </c>
      <c r="G660" s="9" t="s">
        <v>38</v>
      </c>
      <c r="H660" s="9" t="s">
        <v>39</v>
      </c>
      <c r="I660" s="9">
        <v>1440630000</v>
      </c>
      <c r="J660" s="9">
        <v>1439122800</v>
      </c>
      <c r="K660" s="9" t="b">
        <v>0</v>
      </c>
      <c r="L660" s="9">
        <v>38</v>
      </c>
      <c r="M660" s="9" t="b">
        <v>1</v>
      </c>
      <c r="N660" s="9" t="s">
        <v>40</v>
      </c>
      <c r="O660" s="9">
        <f t="shared" si="40"/>
        <v>104</v>
      </c>
      <c r="P660" s="12">
        <f t="shared" si="41"/>
        <v>54.55</v>
      </c>
      <c r="Q660" s="9" t="s">
        <v>41</v>
      </c>
      <c r="R660" s="9" t="s">
        <v>42</v>
      </c>
      <c r="S660" s="13">
        <f t="shared" si="42"/>
        <v>42225.513888888891</v>
      </c>
      <c r="T660" s="13">
        <f t="shared" si="43"/>
        <v>42242.958333333328</v>
      </c>
    </row>
    <row r="661" spans="1:20" ht="192" x14ac:dyDescent="0.2">
      <c r="A661" s="9">
        <v>3380</v>
      </c>
      <c r="B661" s="10" t="s">
        <v>927</v>
      </c>
      <c r="C661" s="10" t="s">
        <v>928</v>
      </c>
      <c r="D661" s="9">
        <v>3000</v>
      </c>
      <c r="E661" s="11">
        <v>3133</v>
      </c>
      <c r="F661" s="9" t="s">
        <v>37</v>
      </c>
      <c r="G661" s="9" t="s">
        <v>45</v>
      </c>
      <c r="H661" s="9" t="s">
        <v>46</v>
      </c>
      <c r="I661" s="9">
        <v>1417305178</v>
      </c>
      <c r="J661" s="9">
        <v>1414277578</v>
      </c>
      <c r="K661" s="9" t="b">
        <v>0</v>
      </c>
      <c r="L661" s="9">
        <v>28</v>
      </c>
      <c r="M661" s="9" t="b">
        <v>1</v>
      </c>
      <c r="N661" s="9" t="s">
        <v>40</v>
      </c>
      <c r="O661" s="9">
        <f t="shared" si="40"/>
        <v>104</v>
      </c>
      <c r="P661" s="12">
        <f t="shared" si="41"/>
        <v>111.89</v>
      </c>
      <c r="Q661" s="9" t="s">
        <v>41</v>
      </c>
      <c r="R661" s="9" t="s">
        <v>42</v>
      </c>
      <c r="S661" s="13">
        <f t="shared" si="42"/>
        <v>41937.95344907407</v>
      </c>
      <c r="T661" s="13">
        <f t="shared" si="43"/>
        <v>41972.995115740734</v>
      </c>
    </row>
    <row r="662" spans="1:20" ht="208" x14ac:dyDescent="0.2">
      <c r="A662" s="9">
        <v>3381</v>
      </c>
      <c r="B662" s="10" t="s">
        <v>929</v>
      </c>
      <c r="C662" s="10" t="s">
        <v>930</v>
      </c>
      <c r="D662" s="9">
        <v>4000</v>
      </c>
      <c r="E662" s="11">
        <v>4090</v>
      </c>
      <c r="F662" s="9" t="s">
        <v>37</v>
      </c>
      <c r="G662" s="9" t="s">
        <v>45</v>
      </c>
      <c r="H662" s="9" t="s">
        <v>46</v>
      </c>
      <c r="I662" s="9">
        <v>1426044383</v>
      </c>
      <c r="J662" s="9">
        <v>1423455983</v>
      </c>
      <c r="K662" s="9" t="b">
        <v>0</v>
      </c>
      <c r="L662" s="9">
        <v>48</v>
      </c>
      <c r="M662" s="9" t="b">
        <v>1</v>
      </c>
      <c r="N662" s="9" t="s">
        <v>40</v>
      </c>
      <c r="O662" s="9">
        <f t="shared" si="40"/>
        <v>102</v>
      </c>
      <c r="P662" s="12">
        <f t="shared" si="41"/>
        <v>85.21</v>
      </c>
      <c r="Q662" s="9" t="s">
        <v>41</v>
      </c>
      <c r="R662" s="9" t="s">
        <v>42</v>
      </c>
      <c r="S662" s="13">
        <f t="shared" si="42"/>
        <v>42044.184988425928</v>
      </c>
      <c r="T662" s="13">
        <f t="shared" si="43"/>
        <v>42074.143321759257</v>
      </c>
    </row>
    <row r="663" spans="1:20" ht="224" x14ac:dyDescent="0.2">
      <c r="A663" s="9">
        <v>3382</v>
      </c>
      <c r="B663" s="10" t="s">
        <v>931</v>
      </c>
      <c r="C663" s="10" t="s">
        <v>932</v>
      </c>
      <c r="D663" s="9">
        <v>3500</v>
      </c>
      <c r="E663" s="11">
        <v>3526</v>
      </c>
      <c r="F663" s="9" t="s">
        <v>37</v>
      </c>
      <c r="G663" s="9" t="s">
        <v>38</v>
      </c>
      <c r="H663" s="9" t="s">
        <v>39</v>
      </c>
      <c r="I663" s="9">
        <v>1470092340</v>
      </c>
      <c r="J663" s="9">
        <v>1467973256</v>
      </c>
      <c r="K663" s="9" t="b">
        <v>0</v>
      </c>
      <c r="L663" s="9">
        <v>46</v>
      </c>
      <c r="M663" s="9" t="b">
        <v>1</v>
      </c>
      <c r="N663" s="9" t="s">
        <v>40</v>
      </c>
      <c r="O663" s="9">
        <f t="shared" si="40"/>
        <v>101</v>
      </c>
      <c r="P663" s="12">
        <f t="shared" si="41"/>
        <v>76.650000000000006</v>
      </c>
      <c r="Q663" s="9" t="s">
        <v>41</v>
      </c>
      <c r="R663" s="9" t="s">
        <v>42</v>
      </c>
      <c r="S663" s="13">
        <f t="shared" si="42"/>
        <v>42559.431203703702</v>
      </c>
      <c r="T663" s="13">
        <f t="shared" si="43"/>
        <v>42583.957638888889</v>
      </c>
    </row>
    <row r="664" spans="1:20" ht="192" x14ac:dyDescent="0.2">
      <c r="A664" s="9">
        <v>3383</v>
      </c>
      <c r="B664" s="10" t="s">
        <v>933</v>
      </c>
      <c r="C664" s="10" t="s">
        <v>934</v>
      </c>
      <c r="D664" s="9">
        <v>1750</v>
      </c>
      <c r="E664" s="11">
        <v>1955</v>
      </c>
      <c r="F664" s="9" t="s">
        <v>37</v>
      </c>
      <c r="G664" s="9" t="s">
        <v>45</v>
      </c>
      <c r="H664" s="9" t="s">
        <v>46</v>
      </c>
      <c r="I664" s="9">
        <v>1466707620</v>
      </c>
      <c r="J664" s="9">
        <v>1464979620</v>
      </c>
      <c r="K664" s="9" t="b">
        <v>0</v>
      </c>
      <c r="L664" s="9">
        <v>30</v>
      </c>
      <c r="M664" s="9" t="b">
        <v>1</v>
      </c>
      <c r="N664" s="9" t="s">
        <v>40</v>
      </c>
      <c r="O664" s="9">
        <f t="shared" si="40"/>
        <v>112</v>
      </c>
      <c r="P664" s="12">
        <f t="shared" si="41"/>
        <v>65.17</v>
      </c>
      <c r="Q664" s="9" t="s">
        <v>41</v>
      </c>
      <c r="R664" s="9" t="s">
        <v>42</v>
      </c>
      <c r="S664" s="13">
        <f t="shared" si="42"/>
        <v>42524.782638888893</v>
      </c>
      <c r="T664" s="13">
        <f t="shared" si="43"/>
        <v>42544.782638888893</v>
      </c>
    </row>
    <row r="665" spans="1:20" ht="208" x14ac:dyDescent="0.2">
      <c r="A665" s="9">
        <v>3384</v>
      </c>
      <c r="B665" s="10" t="s">
        <v>935</v>
      </c>
      <c r="C665" s="10" t="s">
        <v>936</v>
      </c>
      <c r="D665" s="9">
        <v>6000</v>
      </c>
      <c r="E665" s="11">
        <v>6000.66</v>
      </c>
      <c r="F665" s="9" t="s">
        <v>37</v>
      </c>
      <c r="G665" s="9" t="s">
        <v>45</v>
      </c>
      <c r="H665" s="9" t="s">
        <v>46</v>
      </c>
      <c r="I665" s="9">
        <v>1448074800</v>
      </c>
      <c r="J665" s="9">
        <v>1444874768</v>
      </c>
      <c r="K665" s="9" t="b">
        <v>0</v>
      </c>
      <c r="L665" s="9">
        <v>64</v>
      </c>
      <c r="M665" s="9" t="b">
        <v>1</v>
      </c>
      <c r="N665" s="9" t="s">
        <v>40</v>
      </c>
      <c r="O665" s="9">
        <f t="shared" si="40"/>
        <v>100</v>
      </c>
      <c r="P665" s="12">
        <f t="shared" si="41"/>
        <v>93.76</v>
      </c>
      <c r="Q665" s="9" t="s">
        <v>41</v>
      </c>
      <c r="R665" s="9" t="s">
        <v>42</v>
      </c>
      <c r="S665" s="13">
        <f t="shared" si="42"/>
        <v>42292.087592592594</v>
      </c>
      <c r="T665" s="13">
        <f t="shared" si="43"/>
        <v>42329.125</v>
      </c>
    </row>
    <row r="666" spans="1:20" ht="192" x14ac:dyDescent="0.2">
      <c r="A666" s="9">
        <v>3385</v>
      </c>
      <c r="B666" s="10" t="s">
        <v>937</v>
      </c>
      <c r="C666" s="10" t="s">
        <v>938</v>
      </c>
      <c r="D666" s="9">
        <v>2000</v>
      </c>
      <c r="E666" s="11">
        <v>2000</v>
      </c>
      <c r="F666" s="9" t="s">
        <v>37</v>
      </c>
      <c r="G666" s="9" t="s">
        <v>45</v>
      </c>
      <c r="H666" s="9" t="s">
        <v>46</v>
      </c>
      <c r="I666" s="9">
        <v>1418244552</v>
      </c>
      <c r="J666" s="9">
        <v>1415652552</v>
      </c>
      <c r="K666" s="9" t="b">
        <v>0</v>
      </c>
      <c r="L666" s="9">
        <v>15</v>
      </c>
      <c r="M666" s="9" t="b">
        <v>1</v>
      </c>
      <c r="N666" s="9" t="s">
        <v>40</v>
      </c>
      <c r="O666" s="9">
        <f t="shared" si="40"/>
        <v>100</v>
      </c>
      <c r="P666" s="12">
        <f t="shared" si="41"/>
        <v>133.33000000000001</v>
      </c>
      <c r="Q666" s="9" t="s">
        <v>41</v>
      </c>
      <c r="R666" s="9" t="s">
        <v>42</v>
      </c>
      <c r="S666" s="13">
        <f t="shared" si="42"/>
        <v>41953.8675</v>
      </c>
      <c r="T666" s="13">
        <f t="shared" si="43"/>
        <v>41983.8675</v>
      </c>
    </row>
    <row r="667" spans="1:20" ht="192" x14ac:dyDescent="0.2">
      <c r="A667" s="9">
        <v>3386</v>
      </c>
      <c r="B667" s="10" t="s">
        <v>939</v>
      </c>
      <c r="C667" s="10" t="s">
        <v>940</v>
      </c>
      <c r="D667" s="9">
        <v>2000</v>
      </c>
      <c r="E667" s="11">
        <v>2100</v>
      </c>
      <c r="F667" s="9" t="s">
        <v>37</v>
      </c>
      <c r="G667" s="9" t="s">
        <v>45</v>
      </c>
      <c r="H667" s="9" t="s">
        <v>46</v>
      </c>
      <c r="I667" s="9">
        <v>1417620506</v>
      </c>
      <c r="J667" s="9">
        <v>1415028506</v>
      </c>
      <c r="K667" s="9" t="b">
        <v>0</v>
      </c>
      <c r="L667" s="9">
        <v>41</v>
      </c>
      <c r="M667" s="9" t="b">
        <v>1</v>
      </c>
      <c r="N667" s="9" t="s">
        <v>40</v>
      </c>
      <c r="O667" s="9">
        <f t="shared" si="40"/>
        <v>105</v>
      </c>
      <c r="P667" s="12">
        <f t="shared" si="41"/>
        <v>51.22</v>
      </c>
      <c r="Q667" s="9" t="s">
        <v>41</v>
      </c>
      <c r="R667" s="9" t="s">
        <v>42</v>
      </c>
      <c r="S667" s="13">
        <f t="shared" si="42"/>
        <v>41946.644745370373</v>
      </c>
      <c r="T667" s="13">
        <f t="shared" si="43"/>
        <v>41976.644745370373</v>
      </c>
    </row>
    <row r="668" spans="1:20" ht="240" x14ac:dyDescent="0.2">
      <c r="A668" s="9">
        <v>3387</v>
      </c>
      <c r="B668" s="10" t="s">
        <v>941</v>
      </c>
      <c r="C668" s="10" t="s">
        <v>942</v>
      </c>
      <c r="D668" s="9">
        <v>3000</v>
      </c>
      <c r="E668" s="11">
        <v>3506</v>
      </c>
      <c r="F668" s="9" t="s">
        <v>37</v>
      </c>
      <c r="G668" s="9" t="s">
        <v>45</v>
      </c>
      <c r="H668" s="9" t="s">
        <v>46</v>
      </c>
      <c r="I668" s="9">
        <v>1418581088</v>
      </c>
      <c r="J668" s="9">
        <v>1415125088</v>
      </c>
      <c r="K668" s="9" t="b">
        <v>0</v>
      </c>
      <c r="L668" s="9">
        <v>35</v>
      </c>
      <c r="M668" s="9" t="b">
        <v>1</v>
      </c>
      <c r="N668" s="9" t="s">
        <v>40</v>
      </c>
      <c r="O668" s="9">
        <f t="shared" si="40"/>
        <v>117</v>
      </c>
      <c r="P668" s="12">
        <f t="shared" si="41"/>
        <v>100.17</v>
      </c>
      <c r="Q668" s="9" t="s">
        <v>41</v>
      </c>
      <c r="R668" s="9" t="s">
        <v>42</v>
      </c>
      <c r="S668" s="13">
        <f t="shared" si="42"/>
        <v>41947.762592592589</v>
      </c>
      <c r="T668" s="13">
        <f t="shared" si="43"/>
        <v>41987.762592592597</v>
      </c>
    </row>
    <row r="669" spans="1:20" ht="208" x14ac:dyDescent="0.2">
      <c r="A669" s="9">
        <v>3388</v>
      </c>
      <c r="B669" s="10" t="s">
        <v>943</v>
      </c>
      <c r="C669" s="10" t="s">
        <v>944</v>
      </c>
      <c r="D669" s="9">
        <v>1500</v>
      </c>
      <c r="E669" s="11">
        <v>1557</v>
      </c>
      <c r="F669" s="9" t="s">
        <v>37</v>
      </c>
      <c r="G669" s="9" t="s">
        <v>38</v>
      </c>
      <c r="H669" s="9" t="s">
        <v>39</v>
      </c>
      <c r="I669" s="9">
        <v>1434625441</v>
      </c>
      <c r="J669" s="9">
        <v>1432033441</v>
      </c>
      <c r="K669" s="9" t="b">
        <v>0</v>
      </c>
      <c r="L669" s="9">
        <v>45</v>
      </c>
      <c r="M669" s="9" t="b">
        <v>1</v>
      </c>
      <c r="N669" s="9" t="s">
        <v>40</v>
      </c>
      <c r="O669" s="9">
        <f t="shared" si="40"/>
        <v>104</v>
      </c>
      <c r="P669" s="12">
        <f t="shared" si="41"/>
        <v>34.6</v>
      </c>
      <c r="Q669" s="9" t="s">
        <v>41</v>
      </c>
      <c r="R669" s="9" t="s">
        <v>42</v>
      </c>
      <c r="S669" s="13">
        <f t="shared" si="42"/>
        <v>42143.461122685185</v>
      </c>
      <c r="T669" s="13">
        <f t="shared" si="43"/>
        <v>42173.461122685185</v>
      </c>
    </row>
    <row r="670" spans="1:20" ht="192" x14ac:dyDescent="0.2">
      <c r="A670" s="9">
        <v>3389</v>
      </c>
      <c r="B670" s="10" t="s">
        <v>945</v>
      </c>
      <c r="C670" s="10" t="s">
        <v>946</v>
      </c>
      <c r="D670" s="9">
        <v>10000</v>
      </c>
      <c r="E670" s="11">
        <v>11450</v>
      </c>
      <c r="F670" s="9" t="s">
        <v>37</v>
      </c>
      <c r="G670" s="9" t="s">
        <v>45</v>
      </c>
      <c r="H670" s="9" t="s">
        <v>46</v>
      </c>
      <c r="I670" s="9">
        <v>1464960682</v>
      </c>
      <c r="J670" s="9">
        <v>1462368682</v>
      </c>
      <c r="K670" s="9" t="b">
        <v>0</v>
      </c>
      <c r="L670" s="9">
        <v>62</v>
      </c>
      <c r="M670" s="9" t="b">
        <v>1</v>
      </c>
      <c r="N670" s="9" t="s">
        <v>40</v>
      </c>
      <c r="O670" s="9">
        <f t="shared" si="40"/>
        <v>115</v>
      </c>
      <c r="P670" s="12">
        <f t="shared" si="41"/>
        <v>184.68</v>
      </c>
      <c r="Q670" s="9" t="s">
        <v>41</v>
      </c>
      <c r="R670" s="9" t="s">
        <v>42</v>
      </c>
      <c r="S670" s="13">
        <f t="shared" si="42"/>
        <v>42494.563449074078</v>
      </c>
      <c r="T670" s="13">
        <f t="shared" si="43"/>
        <v>42524.563449074078</v>
      </c>
    </row>
    <row r="671" spans="1:20" ht="208" x14ac:dyDescent="0.2">
      <c r="A671" s="9">
        <v>3390</v>
      </c>
      <c r="B671" s="10" t="s">
        <v>947</v>
      </c>
      <c r="C671" s="10" t="s">
        <v>948</v>
      </c>
      <c r="D671" s="9">
        <v>1500</v>
      </c>
      <c r="E671" s="11">
        <v>1536</v>
      </c>
      <c r="F671" s="9" t="s">
        <v>37</v>
      </c>
      <c r="G671" s="9" t="s">
        <v>45</v>
      </c>
      <c r="H671" s="9" t="s">
        <v>46</v>
      </c>
      <c r="I671" s="9">
        <v>1405017345</v>
      </c>
      <c r="J671" s="9">
        <v>1403721345</v>
      </c>
      <c r="K671" s="9" t="b">
        <v>0</v>
      </c>
      <c r="L671" s="9">
        <v>22</v>
      </c>
      <c r="M671" s="9" t="b">
        <v>1</v>
      </c>
      <c r="N671" s="9" t="s">
        <v>40</v>
      </c>
      <c r="O671" s="9">
        <f t="shared" si="40"/>
        <v>102</v>
      </c>
      <c r="P671" s="12">
        <f t="shared" si="41"/>
        <v>69.819999999999993</v>
      </c>
      <c r="Q671" s="9" t="s">
        <v>41</v>
      </c>
      <c r="R671" s="9" t="s">
        <v>42</v>
      </c>
      <c r="S671" s="13">
        <f t="shared" si="42"/>
        <v>41815.774826388886</v>
      </c>
      <c r="T671" s="13">
        <f t="shared" si="43"/>
        <v>41830.774826388886</v>
      </c>
    </row>
    <row r="672" spans="1:20" ht="208" x14ac:dyDescent="0.2">
      <c r="A672" s="9">
        <v>3391</v>
      </c>
      <c r="B672" s="10" t="s">
        <v>949</v>
      </c>
      <c r="C672" s="10" t="s">
        <v>950</v>
      </c>
      <c r="D672" s="9">
        <v>500</v>
      </c>
      <c r="E672" s="11">
        <v>1115</v>
      </c>
      <c r="F672" s="9" t="s">
        <v>37</v>
      </c>
      <c r="G672" s="9" t="s">
        <v>45</v>
      </c>
      <c r="H672" s="9" t="s">
        <v>46</v>
      </c>
      <c r="I672" s="9">
        <v>1407536880</v>
      </c>
      <c r="J672" s="9">
        <v>1404997548</v>
      </c>
      <c r="K672" s="9" t="b">
        <v>0</v>
      </c>
      <c r="L672" s="9">
        <v>18</v>
      </c>
      <c r="M672" s="9" t="b">
        <v>1</v>
      </c>
      <c r="N672" s="9" t="s">
        <v>40</v>
      </c>
      <c r="O672" s="9">
        <f t="shared" si="40"/>
        <v>223</v>
      </c>
      <c r="P672" s="12">
        <f t="shared" si="41"/>
        <v>61.94</v>
      </c>
      <c r="Q672" s="9" t="s">
        <v>41</v>
      </c>
      <c r="R672" s="9" t="s">
        <v>42</v>
      </c>
      <c r="S672" s="13">
        <f t="shared" si="42"/>
        <v>41830.545694444445</v>
      </c>
      <c r="T672" s="13">
        <f t="shared" si="43"/>
        <v>41859.936111111114</v>
      </c>
    </row>
    <row r="673" spans="1:20" ht="208" x14ac:dyDescent="0.2">
      <c r="A673" s="9">
        <v>3392</v>
      </c>
      <c r="B673" s="10" t="s">
        <v>951</v>
      </c>
      <c r="C673" s="10" t="s">
        <v>952</v>
      </c>
      <c r="D673" s="9">
        <v>500</v>
      </c>
      <c r="E673" s="11">
        <v>500</v>
      </c>
      <c r="F673" s="9" t="s">
        <v>37</v>
      </c>
      <c r="G673" s="9" t="s">
        <v>38</v>
      </c>
      <c r="H673" s="9" t="s">
        <v>39</v>
      </c>
      <c r="I673" s="9">
        <v>1462565855</v>
      </c>
      <c r="J673" s="9">
        <v>1458245855</v>
      </c>
      <c r="K673" s="9" t="b">
        <v>0</v>
      </c>
      <c r="L673" s="9">
        <v>12</v>
      </c>
      <c r="M673" s="9" t="b">
        <v>1</v>
      </c>
      <c r="N673" s="9" t="s">
        <v>40</v>
      </c>
      <c r="O673" s="9">
        <f t="shared" si="40"/>
        <v>100</v>
      </c>
      <c r="P673" s="12">
        <f t="shared" si="41"/>
        <v>41.67</v>
      </c>
      <c r="Q673" s="9" t="s">
        <v>41</v>
      </c>
      <c r="R673" s="9" t="s">
        <v>42</v>
      </c>
      <c r="S673" s="13">
        <f t="shared" si="42"/>
        <v>42446.845543981486</v>
      </c>
      <c r="T673" s="13">
        <f t="shared" si="43"/>
        <v>42496.845543981486</v>
      </c>
    </row>
    <row r="674" spans="1:20" ht="192" x14ac:dyDescent="0.2">
      <c r="A674" s="9">
        <v>3393</v>
      </c>
      <c r="B674" s="10" t="s">
        <v>953</v>
      </c>
      <c r="C674" s="10" t="s">
        <v>954</v>
      </c>
      <c r="D674" s="9">
        <v>1500</v>
      </c>
      <c r="E674" s="11">
        <v>1587</v>
      </c>
      <c r="F674" s="9" t="s">
        <v>37</v>
      </c>
      <c r="G674" s="9" t="s">
        <v>45</v>
      </c>
      <c r="H674" s="9" t="s">
        <v>46</v>
      </c>
      <c r="I674" s="9">
        <v>1415234760</v>
      </c>
      <c r="J674" s="9">
        <v>1413065230</v>
      </c>
      <c r="K674" s="9" t="b">
        <v>0</v>
      </c>
      <c r="L674" s="9">
        <v>44</v>
      </c>
      <c r="M674" s="9" t="b">
        <v>1</v>
      </c>
      <c r="N674" s="9" t="s">
        <v>40</v>
      </c>
      <c r="O674" s="9">
        <f t="shared" si="40"/>
        <v>106</v>
      </c>
      <c r="P674" s="12">
        <f t="shared" si="41"/>
        <v>36.07</v>
      </c>
      <c r="Q674" s="9" t="s">
        <v>41</v>
      </c>
      <c r="R674" s="9" t="s">
        <v>42</v>
      </c>
      <c r="S674" s="13">
        <f t="shared" si="42"/>
        <v>41923.921643518523</v>
      </c>
      <c r="T674" s="13">
        <f t="shared" si="43"/>
        <v>41949.031944444447</v>
      </c>
    </row>
    <row r="675" spans="1:20" ht="208" x14ac:dyDescent="0.2">
      <c r="A675" s="9">
        <v>3394</v>
      </c>
      <c r="B675" s="10" t="s">
        <v>955</v>
      </c>
      <c r="C675" s="10" t="s">
        <v>956</v>
      </c>
      <c r="D675" s="9">
        <v>550</v>
      </c>
      <c r="E675" s="11">
        <v>783</v>
      </c>
      <c r="F675" s="9" t="s">
        <v>37</v>
      </c>
      <c r="G675" s="9" t="s">
        <v>38</v>
      </c>
      <c r="H675" s="9" t="s">
        <v>39</v>
      </c>
      <c r="I675" s="9">
        <v>1406470645</v>
      </c>
      <c r="J675" s="9">
        <v>1403878645</v>
      </c>
      <c r="K675" s="9" t="b">
        <v>0</v>
      </c>
      <c r="L675" s="9">
        <v>27</v>
      </c>
      <c r="M675" s="9" t="b">
        <v>1</v>
      </c>
      <c r="N675" s="9" t="s">
        <v>40</v>
      </c>
      <c r="O675" s="9">
        <f t="shared" si="40"/>
        <v>142</v>
      </c>
      <c r="P675" s="12">
        <f t="shared" si="41"/>
        <v>29</v>
      </c>
      <c r="Q675" s="9" t="s">
        <v>41</v>
      </c>
      <c r="R675" s="9" t="s">
        <v>42</v>
      </c>
      <c r="S675" s="13">
        <f t="shared" si="42"/>
        <v>41817.59542824074</v>
      </c>
      <c r="T675" s="13">
        <f t="shared" si="43"/>
        <v>41847.59542824074</v>
      </c>
    </row>
    <row r="676" spans="1:20" ht="128" x14ac:dyDescent="0.2">
      <c r="A676" s="9">
        <v>3395</v>
      </c>
      <c r="B676" s="10" t="s">
        <v>957</v>
      </c>
      <c r="C676" s="10" t="s">
        <v>958</v>
      </c>
      <c r="D676" s="9">
        <v>500</v>
      </c>
      <c r="E676" s="11">
        <v>920</v>
      </c>
      <c r="F676" s="9" t="s">
        <v>37</v>
      </c>
      <c r="G676" s="9" t="s">
        <v>38</v>
      </c>
      <c r="H676" s="9" t="s">
        <v>39</v>
      </c>
      <c r="I676" s="9">
        <v>1433009400</v>
      </c>
      <c r="J676" s="9">
        <v>1431795944</v>
      </c>
      <c r="K676" s="9" t="b">
        <v>0</v>
      </c>
      <c r="L676" s="9">
        <v>38</v>
      </c>
      <c r="M676" s="9" t="b">
        <v>1</v>
      </c>
      <c r="N676" s="9" t="s">
        <v>40</v>
      </c>
      <c r="O676" s="9">
        <f t="shared" si="40"/>
        <v>184</v>
      </c>
      <c r="P676" s="12">
        <f t="shared" si="41"/>
        <v>24.21</v>
      </c>
      <c r="Q676" s="9" t="s">
        <v>41</v>
      </c>
      <c r="R676" s="9" t="s">
        <v>42</v>
      </c>
      <c r="S676" s="13">
        <f t="shared" si="42"/>
        <v>42140.712314814817</v>
      </c>
      <c r="T676" s="13">
        <f t="shared" si="43"/>
        <v>42154.756944444445</v>
      </c>
    </row>
    <row r="677" spans="1:20" ht="176" x14ac:dyDescent="0.2">
      <c r="A677" s="9">
        <v>3396</v>
      </c>
      <c r="B677" s="10" t="s">
        <v>959</v>
      </c>
      <c r="C677" s="10" t="s">
        <v>960</v>
      </c>
      <c r="D677" s="9">
        <v>1500</v>
      </c>
      <c r="E677" s="11">
        <v>1565</v>
      </c>
      <c r="F677" s="9" t="s">
        <v>37</v>
      </c>
      <c r="G677" s="9" t="s">
        <v>45</v>
      </c>
      <c r="H677" s="9" t="s">
        <v>46</v>
      </c>
      <c r="I677" s="9">
        <v>1401595140</v>
      </c>
      <c r="J677" s="9">
        <v>1399286589</v>
      </c>
      <c r="K677" s="9" t="b">
        <v>0</v>
      </c>
      <c r="L677" s="9">
        <v>28</v>
      </c>
      <c r="M677" s="9" t="b">
        <v>1</v>
      </c>
      <c r="N677" s="9" t="s">
        <v>40</v>
      </c>
      <c r="O677" s="9">
        <f t="shared" si="40"/>
        <v>104</v>
      </c>
      <c r="P677" s="12">
        <f t="shared" si="41"/>
        <v>55.89</v>
      </c>
      <c r="Q677" s="9" t="s">
        <v>41</v>
      </c>
      <c r="R677" s="9" t="s">
        <v>42</v>
      </c>
      <c r="S677" s="13">
        <f t="shared" si="42"/>
        <v>41764.44663194444</v>
      </c>
      <c r="T677" s="13">
        <f t="shared" si="43"/>
        <v>41791.165972222225</v>
      </c>
    </row>
    <row r="678" spans="1:20" ht="160" x14ac:dyDescent="0.2">
      <c r="A678" s="9">
        <v>3397</v>
      </c>
      <c r="B678" s="10" t="s">
        <v>961</v>
      </c>
      <c r="C678" s="10" t="s">
        <v>962</v>
      </c>
      <c r="D678" s="9">
        <v>250</v>
      </c>
      <c r="E678" s="11">
        <v>280</v>
      </c>
      <c r="F678" s="9" t="s">
        <v>37</v>
      </c>
      <c r="G678" s="9" t="s">
        <v>38</v>
      </c>
      <c r="H678" s="9" t="s">
        <v>39</v>
      </c>
      <c r="I678" s="9">
        <v>1455832800</v>
      </c>
      <c r="J678" s="9">
        <v>1452338929</v>
      </c>
      <c r="K678" s="9" t="b">
        <v>0</v>
      </c>
      <c r="L678" s="9">
        <v>24</v>
      </c>
      <c r="M678" s="9" t="b">
        <v>1</v>
      </c>
      <c r="N678" s="9" t="s">
        <v>40</v>
      </c>
      <c r="O678" s="9">
        <f t="shared" si="40"/>
        <v>112</v>
      </c>
      <c r="P678" s="12">
        <f t="shared" si="41"/>
        <v>11.67</v>
      </c>
      <c r="Q678" s="9" t="s">
        <v>41</v>
      </c>
      <c r="R678" s="9" t="s">
        <v>42</v>
      </c>
      <c r="S678" s="13">
        <f t="shared" si="42"/>
        <v>42378.478344907402</v>
      </c>
      <c r="T678" s="13">
        <f t="shared" si="43"/>
        <v>42418.916666666672</v>
      </c>
    </row>
    <row r="679" spans="1:20" ht="224" x14ac:dyDescent="0.2">
      <c r="A679" s="9">
        <v>3398</v>
      </c>
      <c r="B679" s="10" t="s">
        <v>963</v>
      </c>
      <c r="C679" s="10" t="s">
        <v>964</v>
      </c>
      <c r="D679" s="9">
        <v>4000</v>
      </c>
      <c r="E679" s="11">
        <v>4443</v>
      </c>
      <c r="F679" s="9" t="s">
        <v>37</v>
      </c>
      <c r="G679" s="9" t="s">
        <v>45</v>
      </c>
      <c r="H679" s="9" t="s">
        <v>46</v>
      </c>
      <c r="I679" s="9">
        <v>1416589200</v>
      </c>
      <c r="J679" s="9">
        <v>1414605776</v>
      </c>
      <c r="K679" s="9" t="b">
        <v>0</v>
      </c>
      <c r="L679" s="9">
        <v>65</v>
      </c>
      <c r="M679" s="9" t="b">
        <v>1</v>
      </c>
      <c r="N679" s="9" t="s">
        <v>40</v>
      </c>
      <c r="O679" s="9">
        <f t="shared" si="40"/>
        <v>111</v>
      </c>
      <c r="P679" s="12">
        <f t="shared" si="41"/>
        <v>68.349999999999994</v>
      </c>
      <c r="Q679" s="9" t="s">
        <v>41</v>
      </c>
      <c r="R679" s="9" t="s">
        <v>42</v>
      </c>
      <c r="S679" s="13">
        <f t="shared" si="42"/>
        <v>41941.75203703704</v>
      </c>
      <c r="T679" s="13">
        <f t="shared" si="43"/>
        <v>41964.708333333328</v>
      </c>
    </row>
    <row r="680" spans="1:20" ht="192" x14ac:dyDescent="0.2">
      <c r="A680" s="9">
        <v>3399</v>
      </c>
      <c r="B680" s="10" t="s">
        <v>965</v>
      </c>
      <c r="C680" s="10" t="s">
        <v>966</v>
      </c>
      <c r="D680" s="9">
        <v>1200</v>
      </c>
      <c r="E680" s="11">
        <v>1245</v>
      </c>
      <c r="F680" s="9" t="s">
        <v>37</v>
      </c>
      <c r="G680" s="9" t="s">
        <v>38</v>
      </c>
      <c r="H680" s="9" t="s">
        <v>39</v>
      </c>
      <c r="I680" s="9">
        <v>1424556325</v>
      </c>
      <c r="J680" s="9">
        <v>1421964325</v>
      </c>
      <c r="K680" s="9" t="b">
        <v>0</v>
      </c>
      <c r="L680" s="9">
        <v>46</v>
      </c>
      <c r="M680" s="9" t="b">
        <v>1</v>
      </c>
      <c r="N680" s="9" t="s">
        <v>40</v>
      </c>
      <c r="O680" s="9">
        <f t="shared" si="40"/>
        <v>104</v>
      </c>
      <c r="P680" s="12">
        <f t="shared" si="41"/>
        <v>27.07</v>
      </c>
      <c r="Q680" s="9" t="s">
        <v>41</v>
      </c>
      <c r="R680" s="9" t="s">
        <v>42</v>
      </c>
      <c r="S680" s="13">
        <f t="shared" si="42"/>
        <v>42026.920428240745</v>
      </c>
      <c r="T680" s="13">
        <f t="shared" si="43"/>
        <v>42056.920428240745</v>
      </c>
    </row>
    <row r="681" spans="1:20" ht="224" x14ac:dyDescent="0.2">
      <c r="A681" s="9">
        <v>3400</v>
      </c>
      <c r="B681" s="10" t="s">
        <v>967</v>
      </c>
      <c r="C681" s="10" t="s">
        <v>968</v>
      </c>
      <c r="D681" s="9">
        <v>10000</v>
      </c>
      <c r="E681" s="11">
        <v>10041</v>
      </c>
      <c r="F681" s="9" t="s">
        <v>37</v>
      </c>
      <c r="G681" s="9" t="s">
        <v>45</v>
      </c>
      <c r="H681" s="9" t="s">
        <v>46</v>
      </c>
      <c r="I681" s="9">
        <v>1409266414</v>
      </c>
      <c r="J681" s="9">
        <v>1405378414</v>
      </c>
      <c r="K681" s="9" t="b">
        <v>0</v>
      </c>
      <c r="L681" s="9">
        <v>85</v>
      </c>
      <c r="M681" s="9" t="b">
        <v>1</v>
      </c>
      <c r="N681" s="9" t="s">
        <v>40</v>
      </c>
      <c r="O681" s="9">
        <f t="shared" si="40"/>
        <v>100</v>
      </c>
      <c r="P681" s="12">
        <f t="shared" si="41"/>
        <v>118.13</v>
      </c>
      <c r="Q681" s="9" t="s">
        <v>41</v>
      </c>
      <c r="R681" s="9" t="s">
        <v>42</v>
      </c>
      <c r="S681" s="13">
        <f t="shared" si="42"/>
        <v>41834.953865740739</v>
      </c>
      <c r="T681" s="13">
        <f t="shared" si="43"/>
        <v>41879.953865740739</v>
      </c>
    </row>
    <row r="682" spans="1:20" ht="192" x14ac:dyDescent="0.2">
      <c r="A682" s="9">
        <v>3401</v>
      </c>
      <c r="B682" s="10" t="s">
        <v>969</v>
      </c>
      <c r="C682" s="10" t="s">
        <v>970</v>
      </c>
      <c r="D682" s="9">
        <v>2900</v>
      </c>
      <c r="E682" s="11">
        <v>2954</v>
      </c>
      <c r="F682" s="9" t="s">
        <v>37</v>
      </c>
      <c r="G682" s="9" t="s">
        <v>38</v>
      </c>
      <c r="H682" s="9" t="s">
        <v>39</v>
      </c>
      <c r="I682" s="9">
        <v>1438968146</v>
      </c>
      <c r="J682" s="9">
        <v>1436376146</v>
      </c>
      <c r="K682" s="9" t="b">
        <v>0</v>
      </c>
      <c r="L682" s="9">
        <v>66</v>
      </c>
      <c r="M682" s="9" t="b">
        <v>1</v>
      </c>
      <c r="N682" s="9" t="s">
        <v>40</v>
      </c>
      <c r="O682" s="9">
        <f t="shared" si="40"/>
        <v>102</v>
      </c>
      <c r="P682" s="12">
        <f t="shared" si="41"/>
        <v>44.76</v>
      </c>
      <c r="Q682" s="9" t="s">
        <v>41</v>
      </c>
      <c r="R682" s="9" t="s">
        <v>42</v>
      </c>
      <c r="S682" s="13">
        <f t="shared" si="42"/>
        <v>42193.723912037036</v>
      </c>
      <c r="T682" s="13">
        <f t="shared" si="43"/>
        <v>42223.723912037036</v>
      </c>
    </row>
    <row r="683" spans="1:20" ht="192" x14ac:dyDescent="0.2">
      <c r="A683" s="9">
        <v>3402</v>
      </c>
      <c r="B683" s="10" t="s">
        <v>971</v>
      </c>
      <c r="C683" s="10" t="s">
        <v>972</v>
      </c>
      <c r="D683" s="9">
        <v>15000</v>
      </c>
      <c r="E683" s="11">
        <v>16465</v>
      </c>
      <c r="F683" s="9" t="s">
        <v>37</v>
      </c>
      <c r="G683" s="9" t="s">
        <v>45</v>
      </c>
      <c r="H683" s="9" t="s">
        <v>46</v>
      </c>
      <c r="I683" s="9">
        <v>1447295460</v>
      </c>
      <c r="J683" s="9">
        <v>1444747843</v>
      </c>
      <c r="K683" s="9" t="b">
        <v>0</v>
      </c>
      <c r="L683" s="9">
        <v>165</v>
      </c>
      <c r="M683" s="9" t="b">
        <v>1</v>
      </c>
      <c r="N683" s="9" t="s">
        <v>40</v>
      </c>
      <c r="O683" s="9">
        <f t="shared" si="40"/>
        <v>110</v>
      </c>
      <c r="P683" s="12">
        <f t="shared" si="41"/>
        <v>99.79</v>
      </c>
      <c r="Q683" s="9" t="s">
        <v>41</v>
      </c>
      <c r="R683" s="9" t="s">
        <v>42</v>
      </c>
      <c r="S683" s="13">
        <f t="shared" si="42"/>
        <v>42290.61855324074</v>
      </c>
      <c r="T683" s="13">
        <f t="shared" si="43"/>
        <v>42320.104861111111</v>
      </c>
    </row>
    <row r="684" spans="1:20" ht="192" x14ac:dyDescent="0.2">
      <c r="A684" s="9">
        <v>3403</v>
      </c>
      <c r="B684" s="10" t="s">
        <v>973</v>
      </c>
      <c r="C684" s="10" t="s">
        <v>974</v>
      </c>
      <c r="D684" s="9">
        <v>2000</v>
      </c>
      <c r="E684" s="11">
        <v>2000</v>
      </c>
      <c r="F684" s="9" t="s">
        <v>37</v>
      </c>
      <c r="G684" s="9" t="s">
        <v>38</v>
      </c>
      <c r="H684" s="9" t="s">
        <v>39</v>
      </c>
      <c r="I684" s="9">
        <v>1435230324</v>
      </c>
      <c r="J684" s="9">
        <v>1432638324</v>
      </c>
      <c r="K684" s="9" t="b">
        <v>0</v>
      </c>
      <c r="L684" s="9">
        <v>17</v>
      </c>
      <c r="M684" s="9" t="b">
        <v>1</v>
      </c>
      <c r="N684" s="9" t="s">
        <v>40</v>
      </c>
      <c r="O684" s="9">
        <f t="shared" si="40"/>
        <v>100</v>
      </c>
      <c r="P684" s="12">
        <f t="shared" si="41"/>
        <v>117.65</v>
      </c>
      <c r="Q684" s="9" t="s">
        <v>41</v>
      </c>
      <c r="R684" s="9" t="s">
        <v>42</v>
      </c>
      <c r="S684" s="13">
        <f t="shared" si="42"/>
        <v>42150.462083333332</v>
      </c>
      <c r="T684" s="13">
        <f t="shared" si="43"/>
        <v>42180.462083333332</v>
      </c>
    </row>
    <row r="685" spans="1:20" ht="240" x14ac:dyDescent="0.2">
      <c r="A685" s="9">
        <v>3404</v>
      </c>
      <c r="B685" s="10" t="s">
        <v>975</v>
      </c>
      <c r="C685" s="10" t="s">
        <v>976</v>
      </c>
      <c r="D685" s="9">
        <v>500</v>
      </c>
      <c r="E685" s="11">
        <v>610</v>
      </c>
      <c r="F685" s="9" t="s">
        <v>37</v>
      </c>
      <c r="G685" s="9" t="s">
        <v>45</v>
      </c>
      <c r="H685" s="9" t="s">
        <v>46</v>
      </c>
      <c r="I685" s="9">
        <v>1434542702</v>
      </c>
      <c r="J685" s="9">
        <v>1432814702</v>
      </c>
      <c r="K685" s="9" t="b">
        <v>0</v>
      </c>
      <c r="L685" s="9">
        <v>3</v>
      </c>
      <c r="M685" s="9" t="b">
        <v>1</v>
      </c>
      <c r="N685" s="9" t="s">
        <v>40</v>
      </c>
      <c r="O685" s="9">
        <f t="shared" si="40"/>
        <v>122</v>
      </c>
      <c r="P685" s="12">
        <f t="shared" si="41"/>
        <v>203.33</v>
      </c>
      <c r="Q685" s="9" t="s">
        <v>41</v>
      </c>
      <c r="R685" s="9" t="s">
        <v>42</v>
      </c>
      <c r="S685" s="13">
        <f t="shared" si="42"/>
        <v>42152.503495370373</v>
      </c>
      <c r="T685" s="13">
        <f t="shared" si="43"/>
        <v>42172.503495370373</v>
      </c>
    </row>
    <row r="686" spans="1:20" ht="208" x14ac:dyDescent="0.2">
      <c r="A686" s="9">
        <v>3405</v>
      </c>
      <c r="B686" s="10" t="s">
        <v>977</v>
      </c>
      <c r="C686" s="10" t="s">
        <v>978</v>
      </c>
      <c r="D686" s="9">
        <v>350</v>
      </c>
      <c r="E686" s="11">
        <v>481.5</v>
      </c>
      <c r="F686" s="9" t="s">
        <v>37</v>
      </c>
      <c r="G686" s="9" t="s">
        <v>38</v>
      </c>
      <c r="H686" s="9" t="s">
        <v>39</v>
      </c>
      <c r="I686" s="9">
        <v>1456876740</v>
      </c>
      <c r="J686" s="9">
        <v>1455063886</v>
      </c>
      <c r="K686" s="9" t="b">
        <v>0</v>
      </c>
      <c r="L686" s="9">
        <v>17</v>
      </c>
      <c r="M686" s="9" t="b">
        <v>1</v>
      </c>
      <c r="N686" s="9" t="s">
        <v>40</v>
      </c>
      <c r="O686" s="9">
        <f t="shared" si="40"/>
        <v>138</v>
      </c>
      <c r="P686" s="12">
        <f t="shared" si="41"/>
        <v>28.32</v>
      </c>
      <c r="Q686" s="9" t="s">
        <v>41</v>
      </c>
      <c r="R686" s="9" t="s">
        <v>42</v>
      </c>
      <c r="S686" s="13">
        <f t="shared" si="42"/>
        <v>42410.017199074078</v>
      </c>
      <c r="T686" s="13">
        <f t="shared" si="43"/>
        <v>42430.999305555553</v>
      </c>
    </row>
    <row r="687" spans="1:20" ht="160" x14ac:dyDescent="0.2">
      <c r="A687" s="9">
        <v>3406</v>
      </c>
      <c r="B687" s="10" t="s">
        <v>979</v>
      </c>
      <c r="C687" s="10" t="s">
        <v>980</v>
      </c>
      <c r="D687" s="9">
        <v>10000</v>
      </c>
      <c r="E687" s="11">
        <v>10031</v>
      </c>
      <c r="F687" s="9" t="s">
        <v>37</v>
      </c>
      <c r="G687" s="9" t="s">
        <v>45</v>
      </c>
      <c r="H687" s="9" t="s">
        <v>46</v>
      </c>
      <c r="I687" s="9">
        <v>1405511376</v>
      </c>
      <c r="J687" s="9">
        <v>1401623376</v>
      </c>
      <c r="K687" s="9" t="b">
        <v>0</v>
      </c>
      <c r="L687" s="9">
        <v>91</v>
      </c>
      <c r="M687" s="9" t="b">
        <v>1</v>
      </c>
      <c r="N687" s="9" t="s">
        <v>40</v>
      </c>
      <c r="O687" s="9">
        <f t="shared" si="40"/>
        <v>100</v>
      </c>
      <c r="P687" s="12">
        <f t="shared" si="41"/>
        <v>110.23</v>
      </c>
      <c r="Q687" s="9" t="s">
        <v>41</v>
      </c>
      <c r="R687" s="9" t="s">
        <v>42</v>
      </c>
      <c r="S687" s="13">
        <f t="shared" si="42"/>
        <v>41791.492777777778</v>
      </c>
      <c r="T687" s="13">
        <f t="shared" si="43"/>
        <v>41836.492777777778</v>
      </c>
    </row>
    <row r="688" spans="1:20" ht="208" x14ac:dyDescent="0.2">
      <c r="A688" s="9">
        <v>3407</v>
      </c>
      <c r="B688" s="10" t="s">
        <v>981</v>
      </c>
      <c r="C688" s="10" t="s">
        <v>982</v>
      </c>
      <c r="D688" s="9">
        <v>2000</v>
      </c>
      <c r="E688" s="11">
        <v>2142</v>
      </c>
      <c r="F688" s="9" t="s">
        <v>37</v>
      </c>
      <c r="G688" s="9" t="s">
        <v>38</v>
      </c>
      <c r="H688" s="9" t="s">
        <v>39</v>
      </c>
      <c r="I688" s="9">
        <v>1404641289</v>
      </c>
      <c r="J688" s="9">
        <v>1402049289</v>
      </c>
      <c r="K688" s="9" t="b">
        <v>0</v>
      </c>
      <c r="L688" s="9">
        <v>67</v>
      </c>
      <c r="M688" s="9" t="b">
        <v>1</v>
      </c>
      <c r="N688" s="9" t="s">
        <v>40</v>
      </c>
      <c r="O688" s="9">
        <f t="shared" si="40"/>
        <v>107</v>
      </c>
      <c r="P688" s="12">
        <f t="shared" si="41"/>
        <v>31.97</v>
      </c>
      <c r="Q688" s="9" t="s">
        <v>41</v>
      </c>
      <c r="R688" s="9" t="s">
        <v>42</v>
      </c>
      <c r="S688" s="13">
        <f t="shared" si="42"/>
        <v>41796.422326388885</v>
      </c>
      <c r="T688" s="13">
        <f t="shared" si="43"/>
        <v>41826.422326388885</v>
      </c>
    </row>
    <row r="689" spans="1:20" ht="192" x14ac:dyDescent="0.2">
      <c r="A689" s="9">
        <v>3408</v>
      </c>
      <c r="B689" s="10" t="s">
        <v>983</v>
      </c>
      <c r="C689" s="10" t="s">
        <v>984</v>
      </c>
      <c r="D689" s="9">
        <v>500</v>
      </c>
      <c r="E689" s="11">
        <v>1055</v>
      </c>
      <c r="F689" s="9" t="s">
        <v>37</v>
      </c>
      <c r="G689" s="9" t="s">
        <v>45</v>
      </c>
      <c r="H689" s="9" t="s">
        <v>46</v>
      </c>
      <c r="I689" s="9">
        <v>1405727304</v>
      </c>
      <c r="J689" s="9">
        <v>1403135304</v>
      </c>
      <c r="K689" s="9" t="b">
        <v>0</v>
      </c>
      <c r="L689" s="9">
        <v>18</v>
      </c>
      <c r="M689" s="9" t="b">
        <v>1</v>
      </c>
      <c r="N689" s="9" t="s">
        <v>40</v>
      </c>
      <c r="O689" s="9">
        <f t="shared" si="40"/>
        <v>211</v>
      </c>
      <c r="P689" s="12">
        <f t="shared" si="41"/>
        <v>58.61</v>
      </c>
      <c r="Q689" s="9" t="s">
        <v>41</v>
      </c>
      <c r="R689" s="9" t="s">
        <v>42</v>
      </c>
      <c r="S689" s="13">
        <f t="shared" si="42"/>
        <v>41808.991944444446</v>
      </c>
      <c r="T689" s="13">
        <f t="shared" si="43"/>
        <v>41838.991944444446</v>
      </c>
    </row>
    <row r="690" spans="1:20" ht="144" x14ac:dyDescent="0.2">
      <c r="A690" s="9">
        <v>3409</v>
      </c>
      <c r="B690" s="10" t="s">
        <v>985</v>
      </c>
      <c r="C690" s="10" t="s">
        <v>986</v>
      </c>
      <c r="D690" s="9">
        <v>500</v>
      </c>
      <c r="E690" s="11">
        <v>618</v>
      </c>
      <c r="F690" s="9" t="s">
        <v>37</v>
      </c>
      <c r="G690" s="9" t="s">
        <v>38</v>
      </c>
      <c r="H690" s="9" t="s">
        <v>39</v>
      </c>
      <c r="I690" s="9">
        <v>1469998680</v>
      </c>
      <c r="J690" s="9">
        <v>1466710358</v>
      </c>
      <c r="K690" s="9" t="b">
        <v>0</v>
      </c>
      <c r="L690" s="9">
        <v>21</v>
      </c>
      <c r="M690" s="9" t="b">
        <v>1</v>
      </c>
      <c r="N690" s="9" t="s">
        <v>40</v>
      </c>
      <c r="O690" s="9">
        <f t="shared" si="40"/>
        <v>124</v>
      </c>
      <c r="P690" s="12">
        <f t="shared" si="41"/>
        <v>29.43</v>
      </c>
      <c r="Q690" s="9" t="s">
        <v>41</v>
      </c>
      <c r="R690" s="9" t="s">
        <v>42</v>
      </c>
      <c r="S690" s="13">
        <f t="shared" si="42"/>
        <v>42544.814328703709</v>
      </c>
      <c r="T690" s="13">
        <f t="shared" si="43"/>
        <v>42582.873611111107</v>
      </c>
    </row>
    <row r="691" spans="1:20" ht="176" x14ac:dyDescent="0.2">
      <c r="A691" s="9">
        <v>3410</v>
      </c>
      <c r="B691" s="10" t="s">
        <v>987</v>
      </c>
      <c r="C691" s="10" t="s">
        <v>988</v>
      </c>
      <c r="D691" s="9">
        <v>3000</v>
      </c>
      <c r="E691" s="11">
        <v>3255</v>
      </c>
      <c r="F691" s="9" t="s">
        <v>37</v>
      </c>
      <c r="G691" s="9" t="s">
        <v>45</v>
      </c>
      <c r="H691" s="9" t="s">
        <v>46</v>
      </c>
      <c r="I691" s="9">
        <v>1465196400</v>
      </c>
      <c r="J691" s="9">
        <v>1462841990</v>
      </c>
      <c r="K691" s="9" t="b">
        <v>0</v>
      </c>
      <c r="L691" s="9">
        <v>40</v>
      </c>
      <c r="M691" s="9" t="b">
        <v>1</v>
      </c>
      <c r="N691" s="9" t="s">
        <v>40</v>
      </c>
      <c r="O691" s="9">
        <f t="shared" si="40"/>
        <v>109</v>
      </c>
      <c r="P691" s="12">
        <f t="shared" si="41"/>
        <v>81.38</v>
      </c>
      <c r="Q691" s="9" t="s">
        <v>41</v>
      </c>
      <c r="R691" s="9" t="s">
        <v>42</v>
      </c>
      <c r="S691" s="13">
        <f t="shared" si="42"/>
        <v>42500.041550925926</v>
      </c>
      <c r="T691" s="13">
        <f t="shared" si="43"/>
        <v>42527.291666666672</v>
      </c>
    </row>
    <row r="692" spans="1:20" ht="208" x14ac:dyDescent="0.2">
      <c r="A692" s="9">
        <v>3411</v>
      </c>
      <c r="B692" s="10" t="s">
        <v>989</v>
      </c>
      <c r="C692" s="10" t="s">
        <v>990</v>
      </c>
      <c r="D692" s="9">
        <v>15000</v>
      </c>
      <c r="E692" s="11">
        <v>15535</v>
      </c>
      <c r="F692" s="9" t="s">
        <v>37</v>
      </c>
      <c r="G692" s="9" t="s">
        <v>45</v>
      </c>
      <c r="H692" s="9" t="s">
        <v>46</v>
      </c>
      <c r="I692" s="9">
        <v>1444264372</v>
      </c>
      <c r="J692" s="9">
        <v>1442536372</v>
      </c>
      <c r="K692" s="9" t="b">
        <v>0</v>
      </c>
      <c r="L692" s="9">
        <v>78</v>
      </c>
      <c r="M692" s="9" t="b">
        <v>1</v>
      </c>
      <c r="N692" s="9" t="s">
        <v>40</v>
      </c>
      <c r="O692" s="9">
        <f t="shared" si="40"/>
        <v>104</v>
      </c>
      <c r="P692" s="12">
        <f t="shared" si="41"/>
        <v>199.17</v>
      </c>
      <c r="Q692" s="9" t="s">
        <v>41</v>
      </c>
      <c r="R692" s="9" t="s">
        <v>42</v>
      </c>
      <c r="S692" s="13">
        <f t="shared" si="42"/>
        <v>42265.022824074069</v>
      </c>
      <c r="T692" s="13">
        <f t="shared" si="43"/>
        <v>42285.022824074069</v>
      </c>
    </row>
    <row r="693" spans="1:20" ht="208" x14ac:dyDescent="0.2">
      <c r="A693" s="9">
        <v>3412</v>
      </c>
      <c r="B693" s="10" t="s">
        <v>991</v>
      </c>
      <c r="C693" s="10" t="s">
        <v>992</v>
      </c>
      <c r="D693" s="9">
        <v>3000</v>
      </c>
      <c r="E693" s="11">
        <v>3000</v>
      </c>
      <c r="F693" s="9" t="s">
        <v>37</v>
      </c>
      <c r="G693" s="9" t="s">
        <v>38</v>
      </c>
      <c r="H693" s="9" t="s">
        <v>39</v>
      </c>
      <c r="I693" s="9">
        <v>1411858862</v>
      </c>
      <c r="J693" s="9">
        <v>1409266862</v>
      </c>
      <c r="K693" s="9" t="b">
        <v>0</v>
      </c>
      <c r="L693" s="9">
        <v>26</v>
      </c>
      <c r="M693" s="9" t="b">
        <v>1</v>
      </c>
      <c r="N693" s="9" t="s">
        <v>40</v>
      </c>
      <c r="O693" s="9">
        <f t="shared" si="40"/>
        <v>100</v>
      </c>
      <c r="P693" s="12">
        <f t="shared" si="41"/>
        <v>115.38</v>
      </c>
      <c r="Q693" s="9" t="s">
        <v>41</v>
      </c>
      <c r="R693" s="9" t="s">
        <v>42</v>
      </c>
      <c r="S693" s="13">
        <f t="shared" si="42"/>
        <v>41879.959050925929</v>
      </c>
      <c r="T693" s="13">
        <f t="shared" si="43"/>
        <v>41909.959050925929</v>
      </c>
    </row>
    <row r="694" spans="1:20" ht="208" x14ac:dyDescent="0.2">
      <c r="A694" s="9">
        <v>3413</v>
      </c>
      <c r="B694" s="10" t="s">
        <v>993</v>
      </c>
      <c r="C694" s="10" t="s">
        <v>994</v>
      </c>
      <c r="D694" s="9">
        <v>500</v>
      </c>
      <c r="E694" s="11">
        <v>650</v>
      </c>
      <c r="F694" s="9" t="s">
        <v>37</v>
      </c>
      <c r="G694" s="9" t="s">
        <v>45</v>
      </c>
      <c r="H694" s="9" t="s">
        <v>46</v>
      </c>
      <c r="I694" s="9">
        <v>1425099540</v>
      </c>
      <c r="J694" s="9">
        <v>1424280938</v>
      </c>
      <c r="K694" s="9" t="b">
        <v>0</v>
      </c>
      <c r="L694" s="9">
        <v>14</v>
      </c>
      <c r="M694" s="9" t="b">
        <v>1</v>
      </c>
      <c r="N694" s="9" t="s">
        <v>40</v>
      </c>
      <c r="O694" s="9">
        <f t="shared" si="40"/>
        <v>130</v>
      </c>
      <c r="P694" s="12">
        <f t="shared" si="41"/>
        <v>46.43</v>
      </c>
      <c r="Q694" s="9" t="s">
        <v>41</v>
      </c>
      <c r="R694" s="9" t="s">
        <v>42</v>
      </c>
      <c r="S694" s="13">
        <f t="shared" si="42"/>
        <v>42053.733078703706</v>
      </c>
      <c r="T694" s="13">
        <f t="shared" si="43"/>
        <v>42063.207638888889</v>
      </c>
    </row>
    <row r="695" spans="1:20" ht="208" x14ac:dyDescent="0.2">
      <c r="A695" s="9">
        <v>3414</v>
      </c>
      <c r="B695" s="10" t="s">
        <v>995</v>
      </c>
      <c r="C695" s="10" t="s">
        <v>996</v>
      </c>
      <c r="D695" s="9">
        <v>3000</v>
      </c>
      <c r="E695" s="11">
        <v>3105</v>
      </c>
      <c r="F695" s="9" t="s">
        <v>37</v>
      </c>
      <c r="G695" s="9" t="s">
        <v>45</v>
      </c>
      <c r="H695" s="9" t="s">
        <v>46</v>
      </c>
      <c r="I695" s="9">
        <v>1480579140</v>
      </c>
      <c r="J695" s="9">
        <v>1478030325</v>
      </c>
      <c r="K695" s="9" t="b">
        <v>0</v>
      </c>
      <c r="L695" s="9">
        <v>44</v>
      </c>
      <c r="M695" s="9" t="b">
        <v>1</v>
      </c>
      <c r="N695" s="9" t="s">
        <v>40</v>
      </c>
      <c r="O695" s="9">
        <f t="shared" si="40"/>
        <v>104</v>
      </c>
      <c r="P695" s="12">
        <f t="shared" si="41"/>
        <v>70.569999999999993</v>
      </c>
      <c r="Q695" s="9" t="s">
        <v>41</v>
      </c>
      <c r="R695" s="9" t="s">
        <v>42</v>
      </c>
      <c r="S695" s="13">
        <f t="shared" si="42"/>
        <v>42675.832465277781</v>
      </c>
      <c r="T695" s="13">
        <f t="shared" si="43"/>
        <v>42705.332638888889</v>
      </c>
    </row>
    <row r="696" spans="1:20" ht="144" x14ac:dyDescent="0.2">
      <c r="A696" s="9">
        <v>3415</v>
      </c>
      <c r="B696" s="10" t="s">
        <v>997</v>
      </c>
      <c r="C696" s="10" t="s">
        <v>998</v>
      </c>
      <c r="D696" s="9">
        <v>200</v>
      </c>
      <c r="E696" s="11">
        <v>200</v>
      </c>
      <c r="F696" s="9" t="s">
        <v>37</v>
      </c>
      <c r="G696" s="9" t="s">
        <v>45</v>
      </c>
      <c r="H696" s="9" t="s">
        <v>46</v>
      </c>
      <c r="I696" s="9">
        <v>1460935800</v>
      </c>
      <c r="J696" s="9">
        <v>1459999656</v>
      </c>
      <c r="K696" s="9" t="b">
        <v>0</v>
      </c>
      <c r="L696" s="9">
        <v>9</v>
      </c>
      <c r="M696" s="9" t="b">
        <v>1</v>
      </c>
      <c r="N696" s="9" t="s">
        <v>40</v>
      </c>
      <c r="O696" s="9">
        <f t="shared" si="40"/>
        <v>100</v>
      </c>
      <c r="P696" s="12">
        <f t="shared" si="41"/>
        <v>22.22</v>
      </c>
      <c r="Q696" s="9" t="s">
        <v>41</v>
      </c>
      <c r="R696" s="9" t="s">
        <v>42</v>
      </c>
      <c r="S696" s="13">
        <f t="shared" si="42"/>
        <v>42467.144166666665</v>
      </c>
      <c r="T696" s="13">
        <f t="shared" si="43"/>
        <v>42477.979166666672</v>
      </c>
    </row>
    <row r="697" spans="1:20" ht="224" x14ac:dyDescent="0.2">
      <c r="A697" s="9">
        <v>3416</v>
      </c>
      <c r="B697" s="10" t="s">
        <v>999</v>
      </c>
      <c r="C697" s="10" t="s">
        <v>1000</v>
      </c>
      <c r="D697" s="9">
        <v>4000</v>
      </c>
      <c r="E697" s="11">
        <v>4784</v>
      </c>
      <c r="F697" s="9" t="s">
        <v>37</v>
      </c>
      <c r="G697" s="9" t="s">
        <v>38</v>
      </c>
      <c r="H697" s="9" t="s">
        <v>39</v>
      </c>
      <c r="I697" s="9">
        <v>1429813800</v>
      </c>
      <c r="J697" s="9">
        <v>1427363645</v>
      </c>
      <c r="K697" s="9" t="b">
        <v>0</v>
      </c>
      <c r="L697" s="9">
        <v>30</v>
      </c>
      <c r="M697" s="9" t="b">
        <v>1</v>
      </c>
      <c r="N697" s="9" t="s">
        <v>40</v>
      </c>
      <c r="O697" s="9">
        <f t="shared" si="40"/>
        <v>120</v>
      </c>
      <c r="P697" s="12">
        <f t="shared" si="41"/>
        <v>159.47</v>
      </c>
      <c r="Q697" s="9" t="s">
        <v>41</v>
      </c>
      <c r="R697" s="9" t="s">
        <v>42</v>
      </c>
      <c r="S697" s="13">
        <f t="shared" si="42"/>
        <v>42089.412557870368</v>
      </c>
      <c r="T697" s="13">
        <f t="shared" si="43"/>
        <v>42117.770833333328</v>
      </c>
    </row>
    <row r="698" spans="1:20" ht="192" x14ac:dyDescent="0.2">
      <c r="A698" s="9">
        <v>3417</v>
      </c>
      <c r="B698" s="10" t="s">
        <v>1001</v>
      </c>
      <c r="C698" s="10" t="s">
        <v>1002</v>
      </c>
      <c r="D698" s="9">
        <v>1700</v>
      </c>
      <c r="E698" s="11">
        <v>1700.01</v>
      </c>
      <c r="F698" s="9" t="s">
        <v>37</v>
      </c>
      <c r="G698" s="9" t="s">
        <v>45</v>
      </c>
      <c r="H698" s="9" t="s">
        <v>46</v>
      </c>
      <c r="I698" s="9">
        <v>1414284180</v>
      </c>
      <c r="J698" s="9">
        <v>1410558948</v>
      </c>
      <c r="K698" s="9" t="b">
        <v>0</v>
      </c>
      <c r="L698" s="9">
        <v>45</v>
      </c>
      <c r="M698" s="9" t="b">
        <v>1</v>
      </c>
      <c r="N698" s="9" t="s">
        <v>40</v>
      </c>
      <c r="O698" s="9">
        <f t="shared" si="40"/>
        <v>100</v>
      </c>
      <c r="P698" s="12">
        <f t="shared" si="41"/>
        <v>37.78</v>
      </c>
      <c r="Q698" s="9" t="s">
        <v>41</v>
      </c>
      <c r="R698" s="9" t="s">
        <v>42</v>
      </c>
      <c r="S698" s="13">
        <f t="shared" si="42"/>
        <v>41894.91375</v>
      </c>
      <c r="T698" s="13">
        <f t="shared" si="43"/>
        <v>41938.029861111114</v>
      </c>
    </row>
    <row r="699" spans="1:20" ht="224" x14ac:dyDescent="0.2">
      <c r="A699" s="9">
        <v>3418</v>
      </c>
      <c r="B699" s="10" t="s">
        <v>1003</v>
      </c>
      <c r="C699" s="10" t="s">
        <v>1004</v>
      </c>
      <c r="D699" s="9">
        <v>4000</v>
      </c>
      <c r="E699" s="11">
        <v>4035</v>
      </c>
      <c r="F699" s="9" t="s">
        <v>37</v>
      </c>
      <c r="G699" s="9" t="s">
        <v>45</v>
      </c>
      <c r="H699" s="9" t="s">
        <v>46</v>
      </c>
      <c r="I699" s="9">
        <v>1400875307</v>
      </c>
      <c r="J699" s="9">
        <v>1398283307</v>
      </c>
      <c r="K699" s="9" t="b">
        <v>0</v>
      </c>
      <c r="L699" s="9">
        <v>56</v>
      </c>
      <c r="M699" s="9" t="b">
        <v>1</v>
      </c>
      <c r="N699" s="9" t="s">
        <v>40</v>
      </c>
      <c r="O699" s="9">
        <f t="shared" si="40"/>
        <v>101</v>
      </c>
      <c r="P699" s="12">
        <f t="shared" si="41"/>
        <v>72.05</v>
      </c>
      <c r="Q699" s="9" t="s">
        <v>41</v>
      </c>
      <c r="R699" s="9" t="s">
        <v>42</v>
      </c>
      <c r="S699" s="13">
        <f t="shared" si="42"/>
        <v>41752.83457175926</v>
      </c>
      <c r="T699" s="13">
        <f t="shared" si="43"/>
        <v>41782.83457175926</v>
      </c>
    </row>
    <row r="700" spans="1:20" ht="224" x14ac:dyDescent="0.2">
      <c r="A700" s="9">
        <v>3419</v>
      </c>
      <c r="B700" s="10" t="s">
        <v>1005</v>
      </c>
      <c r="C700" s="10" t="s">
        <v>1006</v>
      </c>
      <c r="D700" s="9">
        <v>2750</v>
      </c>
      <c r="E700" s="11">
        <v>2930</v>
      </c>
      <c r="F700" s="9" t="s">
        <v>37</v>
      </c>
      <c r="G700" s="9" t="s">
        <v>274</v>
      </c>
      <c r="H700" s="9" t="s">
        <v>259</v>
      </c>
      <c r="I700" s="9">
        <v>1459978200</v>
      </c>
      <c r="J700" s="9">
        <v>1458416585</v>
      </c>
      <c r="K700" s="9" t="b">
        <v>0</v>
      </c>
      <c r="L700" s="9">
        <v>46</v>
      </c>
      <c r="M700" s="9" t="b">
        <v>1</v>
      </c>
      <c r="N700" s="9" t="s">
        <v>40</v>
      </c>
      <c r="O700" s="9">
        <f t="shared" si="40"/>
        <v>107</v>
      </c>
      <c r="P700" s="12">
        <f t="shared" si="41"/>
        <v>63.7</v>
      </c>
      <c r="Q700" s="9" t="s">
        <v>41</v>
      </c>
      <c r="R700" s="9" t="s">
        <v>42</v>
      </c>
      <c r="S700" s="13">
        <f t="shared" si="42"/>
        <v>42448.821585648147</v>
      </c>
      <c r="T700" s="13">
        <f t="shared" si="43"/>
        <v>42466.895833333328</v>
      </c>
    </row>
    <row r="701" spans="1:20" ht="160" x14ac:dyDescent="0.2">
      <c r="A701" s="9">
        <v>3420</v>
      </c>
      <c r="B701" s="10" t="s">
        <v>1007</v>
      </c>
      <c r="C701" s="10" t="s">
        <v>1008</v>
      </c>
      <c r="D701" s="9">
        <v>700</v>
      </c>
      <c r="E701" s="11">
        <v>966</v>
      </c>
      <c r="F701" s="9" t="s">
        <v>37</v>
      </c>
      <c r="G701" s="9" t="s">
        <v>38</v>
      </c>
      <c r="H701" s="9" t="s">
        <v>39</v>
      </c>
      <c r="I701" s="9">
        <v>1455408000</v>
      </c>
      <c r="J701" s="9">
        <v>1454638202</v>
      </c>
      <c r="K701" s="9" t="b">
        <v>0</v>
      </c>
      <c r="L701" s="9">
        <v>34</v>
      </c>
      <c r="M701" s="9" t="b">
        <v>1</v>
      </c>
      <c r="N701" s="9" t="s">
        <v>40</v>
      </c>
      <c r="O701" s="9">
        <f t="shared" si="40"/>
        <v>138</v>
      </c>
      <c r="P701" s="12">
        <f t="shared" si="41"/>
        <v>28.41</v>
      </c>
      <c r="Q701" s="9" t="s">
        <v>41</v>
      </c>
      <c r="R701" s="9" t="s">
        <v>42</v>
      </c>
      <c r="S701" s="13">
        <f t="shared" si="42"/>
        <v>42405.090300925927</v>
      </c>
      <c r="T701" s="13">
        <f t="shared" si="43"/>
        <v>42414</v>
      </c>
    </row>
    <row r="702" spans="1:20" ht="208" x14ac:dyDescent="0.2">
      <c r="A702" s="9">
        <v>3421</v>
      </c>
      <c r="B702" s="10" t="s">
        <v>1009</v>
      </c>
      <c r="C702" s="10" t="s">
        <v>1010</v>
      </c>
      <c r="D702" s="9">
        <v>10000</v>
      </c>
      <c r="E702" s="11">
        <v>10115</v>
      </c>
      <c r="F702" s="9" t="s">
        <v>37</v>
      </c>
      <c r="G702" s="9" t="s">
        <v>45</v>
      </c>
      <c r="H702" s="9" t="s">
        <v>46</v>
      </c>
      <c r="I702" s="9">
        <v>1425495563</v>
      </c>
      <c r="J702" s="9">
        <v>1422903563</v>
      </c>
      <c r="K702" s="9" t="b">
        <v>0</v>
      </c>
      <c r="L702" s="9">
        <v>98</v>
      </c>
      <c r="M702" s="9" t="b">
        <v>1</v>
      </c>
      <c r="N702" s="9" t="s">
        <v>40</v>
      </c>
      <c r="O702" s="9">
        <f t="shared" si="40"/>
        <v>101</v>
      </c>
      <c r="P702" s="12">
        <f t="shared" si="41"/>
        <v>103.21</v>
      </c>
      <c r="Q702" s="9" t="s">
        <v>41</v>
      </c>
      <c r="R702" s="9" t="s">
        <v>42</v>
      </c>
      <c r="S702" s="13">
        <f t="shared" si="42"/>
        <v>42037.791238425925</v>
      </c>
      <c r="T702" s="13">
        <f t="shared" si="43"/>
        <v>42067.791238425925</v>
      </c>
    </row>
    <row r="703" spans="1:20" ht="208" x14ac:dyDescent="0.2">
      <c r="A703" s="9">
        <v>3422</v>
      </c>
      <c r="B703" s="10" t="s">
        <v>1011</v>
      </c>
      <c r="C703" s="10" t="s">
        <v>1012</v>
      </c>
      <c r="D703" s="9">
        <v>3000</v>
      </c>
      <c r="E703" s="11">
        <v>3273</v>
      </c>
      <c r="F703" s="9" t="s">
        <v>37</v>
      </c>
      <c r="G703" s="9" t="s">
        <v>38</v>
      </c>
      <c r="H703" s="9" t="s">
        <v>39</v>
      </c>
      <c r="I703" s="9">
        <v>1450051200</v>
      </c>
      <c r="J703" s="9">
        <v>1447594176</v>
      </c>
      <c r="K703" s="9" t="b">
        <v>0</v>
      </c>
      <c r="L703" s="9">
        <v>46</v>
      </c>
      <c r="M703" s="9" t="b">
        <v>1</v>
      </c>
      <c r="N703" s="9" t="s">
        <v>40</v>
      </c>
      <c r="O703" s="9">
        <f t="shared" si="40"/>
        <v>109</v>
      </c>
      <c r="P703" s="12">
        <f t="shared" si="41"/>
        <v>71.150000000000006</v>
      </c>
      <c r="Q703" s="9" t="s">
        <v>41</v>
      </c>
      <c r="R703" s="9" t="s">
        <v>42</v>
      </c>
      <c r="S703" s="13">
        <f t="shared" si="42"/>
        <v>42323.562222222223</v>
      </c>
      <c r="T703" s="13">
        <f t="shared" si="43"/>
        <v>42352</v>
      </c>
    </row>
    <row r="704" spans="1:20" ht="144" x14ac:dyDescent="0.2">
      <c r="A704" s="9">
        <v>3423</v>
      </c>
      <c r="B704" s="10" t="s">
        <v>1013</v>
      </c>
      <c r="C704" s="10" t="s">
        <v>1014</v>
      </c>
      <c r="D704" s="9">
        <v>250</v>
      </c>
      <c r="E704" s="11">
        <v>350</v>
      </c>
      <c r="F704" s="9" t="s">
        <v>37</v>
      </c>
      <c r="G704" s="9" t="s">
        <v>45</v>
      </c>
      <c r="H704" s="9" t="s">
        <v>46</v>
      </c>
      <c r="I704" s="9">
        <v>1429912341</v>
      </c>
      <c r="J704" s="9">
        <v>1427320341</v>
      </c>
      <c r="K704" s="9" t="b">
        <v>0</v>
      </c>
      <c r="L704" s="9">
        <v>10</v>
      </c>
      <c r="M704" s="9" t="b">
        <v>1</v>
      </c>
      <c r="N704" s="9" t="s">
        <v>40</v>
      </c>
      <c r="O704" s="9">
        <f t="shared" si="40"/>
        <v>140</v>
      </c>
      <c r="P704" s="12">
        <f t="shared" si="41"/>
        <v>35</v>
      </c>
      <c r="Q704" s="9" t="s">
        <v>41</v>
      </c>
      <c r="R704" s="9" t="s">
        <v>42</v>
      </c>
      <c r="S704" s="13">
        <f t="shared" si="42"/>
        <v>42088.911354166667</v>
      </c>
      <c r="T704" s="13">
        <f t="shared" si="43"/>
        <v>42118.911354166667</v>
      </c>
    </row>
    <row r="705" spans="1:20" ht="208" x14ac:dyDescent="0.2">
      <c r="A705" s="9">
        <v>3424</v>
      </c>
      <c r="B705" s="10" t="s">
        <v>1015</v>
      </c>
      <c r="C705" s="10" t="s">
        <v>1016</v>
      </c>
      <c r="D705" s="9">
        <v>6000</v>
      </c>
      <c r="E705" s="11">
        <v>6215</v>
      </c>
      <c r="F705" s="9" t="s">
        <v>37</v>
      </c>
      <c r="G705" s="9" t="s">
        <v>45</v>
      </c>
      <c r="H705" s="9" t="s">
        <v>46</v>
      </c>
      <c r="I705" s="9">
        <v>1423119540</v>
      </c>
      <c r="J705" s="9">
        <v>1421252084</v>
      </c>
      <c r="K705" s="9" t="b">
        <v>0</v>
      </c>
      <c r="L705" s="9">
        <v>76</v>
      </c>
      <c r="M705" s="9" t="b">
        <v>1</v>
      </c>
      <c r="N705" s="9" t="s">
        <v>40</v>
      </c>
      <c r="O705" s="9">
        <f t="shared" si="40"/>
        <v>104</v>
      </c>
      <c r="P705" s="12">
        <f t="shared" si="41"/>
        <v>81.78</v>
      </c>
      <c r="Q705" s="9" t="s">
        <v>41</v>
      </c>
      <c r="R705" s="9" t="s">
        <v>42</v>
      </c>
      <c r="S705" s="13">
        <f t="shared" si="42"/>
        <v>42018.676898148144</v>
      </c>
      <c r="T705" s="13">
        <f t="shared" si="43"/>
        <v>42040.290972222225</v>
      </c>
    </row>
    <row r="706" spans="1:20" ht="192" x14ac:dyDescent="0.2">
      <c r="A706" s="9">
        <v>3425</v>
      </c>
      <c r="B706" s="10" t="s">
        <v>1017</v>
      </c>
      <c r="C706" s="10" t="s">
        <v>1018</v>
      </c>
      <c r="D706" s="9">
        <v>30000</v>
      </c>
      <c r="E706" s="11">
        <v>30891.1</v>
      </c>
      <c r="F706" s="9" t="s">
        <v>37</v>
      </c>
      <c r="G706" s="9" t="s">
        <v>45</v>
      </c>
      <c r="H706" s="9" t="s">
        <v>46</v>
      </c>
      <c r="I706" s="9">
        <v>1412434136</v>
      </c>
      <c r="J706" s="9">
        <v>1409669336</v>
      </c>
      <c r="K706" s="9" t="b">
        <v>0</v>
      </c>
      <c r="L706" s="9">
        <v>104</v>
      </c>
      <c r="M706" s="9" t="b">
        <v>1</v>
      </c>
      <c r="N706" s="9" t="s">
        <v>40</v>
      </c>
      <c r="O706" s="9">
        <f t="shared" ref="O706:O769" si="44">ROUND(E706/D706*100,0)</f>
        <v>103</v>
      </c>
      <c r="P706" s="12">
        <f t="shared" ref="P706:P769" si="45">IFERROR(ROUND(E706/L706,2),0)</f>
        <v>297.02999999999997</v>
      </c>
      <c r="Q706" s="9" t="s">
        <v>41</v>
      </c>
      <c r="R706" s="9" t="s">
        <v>42</v>
      </c>
      <c r="S706" s="13">
        <f t="shared" ref="S706:S769" si="46">(((J706/60)/60)/24)+DATE(1970,1,1)</f>
        <v>41884.617314814815</v>
      </c>
      <c r="T706" s="13">
        <f t="shared" ref="T706:T769" si="47">(((I706/60)/60)/24)+DATE(1970,1,1)</f>
        <v>41916.617314814815</v>
      </c>
    </row>
    <row r="707" spans="1:20" ht="176" x14ac:dyDescent="0.2">
      <c r="A707" s="9">
        <v>3426</v>
      </c>
      <c r="B707" s="10" t="s">
        <v>1019</v>
      </c>
      <c r="C707" s="10" t="s">
        <v>1020</v>
      </c>
      <c r="D707" s="9">
        <v>3750</v>
      </c>
      <c r="E707" s="11">
        <v>4055</v>
      </c>
      <c r="F707" s="9" t="s">
        <v>37</v>
      </c>
      <c r="G707" s="9" t="s">
        <v>45</v>
      </c>
      <c r="H707" s="9" t="s">
        <v>46</v>
      </c>
      <c r="I707" s="9">
        <v>1411264800</v>
      </c>
      <c r="J707" s="9">
        <v>1409620903</v>
      </c>
      <c r="K707" s="9" t="b">
        <v>0</v>
      </c>
      <c r="L707" s="9">
        <v>87</v>
      </c>
      <c r="M707" s="9" t="b">
        <v>1</v>
      </c>
      <c r="N707" s="9" t="s">
        <v>40</v>
      </c>
      <c r="O707" s="9">
        <f t="shared" si="44"/>
        <v>108</v>
      </c>
      <c r="P707" s="12">
        <f t="shared" si="45"/>
        <v>46.61</v>
      </c>
      <c r="Q707" s="9" t="s">
        <v>41</v>
      </c>
      <c r="R707" s="9" t="s">
        <v>42</v>
      </c>
      <c r="S707" s="13">
        <f t="shared" si="46"/>
        <v>41884.056747685187</v>
      </c>
      <c r="T707" s="13">
        <f t="shared" si="47"/>
        <v>41903.083333333336</v>
      </c>
    </row>
    <row r="708" spans="1:20" ht="208" x14ac:dyDescent="0.2">
      <c r="A708" s="9">
        <v>3427</v>
      </c>
      <c r="B708" s="10" t="s">
        <v>1021</v>
      </c>
      <c r="C708" s="10" t="s">
        <v>1022</v>
      </c>
      <c r="D708" s="9">
        <v>1500</v>
      </c>
      <c r="E708" s="11">
        <v>1500</v>
      </c>
      <c r="F708" s="9" t="s">
        <v>37</v>
      </c>
      <c r="G708" s="9" t="s">
        <v>38</v>
      </c>
      <c r="H708" s="9" t="s">
        <v>39</v>
      </c>
      <c r="I708" s="9">
        <v>1404314952</v>
      </c>
      <c r="J708" s="9">
        <v>1401722952</v>
      </c>
      <c r="K708" s="9" t="b">
        <v>0</v>
      </c>
      <c r="L708" s="9">
        <v>29</v>
      </c>
      <c r="M708" s="9" t="b">
        <v>1</v>
      </c>
      <c r="N708" s="9" t="s">
        <v>40</v>
      </c>
      <c r="O708" s="9">
        <f t="shared" si="44"/>
        <v>100</v>
      </c>
      <c r="P708" s="12">
        <f t="shared" si="45"/>
        <v>51.72</v>
      </c>
      <c r="Q708" s="9" t="s">
        <v>41</v>
      </c>
      <c r="R708" s="9" t="s">
        <v>42</v>
      </c>
      <c r="S708" s="13">
        <f t="shared" si="46"/>
        <v>41792.645277777774</v>
      </c>
      <c r="T708" s="13">
        <f t="shared" si="47"/>
        <v>41822.645277777774</v>
      </c>
    </row>
    <row r="709" spans="1:20" ht="176" x14ac:dyDescent="0.2">
      <c r="A709" s="9">
        <v>3428</v>
      </c>
      <c r="B709" s="10" t="s">
        <v>1023</v>
      </c>
      <c r="C709" s="10" t="s">
        <v>1024</v>
      </c>
      <c r="D709" s="9">
        <v>2000</v>
      </c>
      <c r="E709" s="11">
        <v>2055</v>
      </c>
      <c r="F709" s="9" t="s">
        <v>37</v>
      </c>
      <c r="G709" s="9" t="s">
        <v>38</v>
      </c>
      <c r="H709" s="9" t="s">
        <v>39</v>
      </c>
      <c r="I709" s="9">
        <v>1425142800</v>
      </c>
      <c r="J709" s="9">
        <v>1422983847</v>
      </c>
      <c r="K709" s="9" t="b">
        <v>0</v>
      </c>
      <c r="L709" s="9">
        <v>51</v>
      </c>
      <c r="M709" s="9" t="b">
        <v>1</v>
      </c>
      <c r="N709" s="9" t="s">
        <v>40</v>
      </c>
      <c r="O709" s="9">
        <f t="shared" si="44"/>
        <v>103</v>
      </c>
      <c r="P709" s="12">
        <f t="shared" si="45"/>
        <v>40.29</v>
      </c>
      <c r="Q709" s="9" t="s">
        <v>41</v>
      </c>
      <c r="R709" s="9" t="s">
        <v>42</v>
      </c>
      <c r="S709" s="13">
        <f t="shared" si="46"/>
        <v>42038.720451388886</v>
      </c>
      <c r="T709" s="13">
        <f t="shared" si="47"/>
        <v>42063.708333333328</v>
      </c>
    </row>
    <row r="710" spans="1:20" ht="192" x14ac:dyDescent="0.2">
      <c r="A710" s="9">
        <v>3429</v>
      </c>
      <c r="B710" s="10" t="s">
        <v>1025</v>
      </c>
      <c r="C710" s="10" t="s">
        <v>1026</v>
      </c>
      <c r="D710" s="9">
        <v>150</v>
      </c>
      <c r="E710" s="11">
        <v>195</v>
      </c>
      <c r="F710" s="9" t="s">
        <v>37</v>
      </c>
      <c r="G710" s="9" t="s">
        <v>38</v>
      </c>
      <c r="H710" s="9" t="s">
        <v>39</v>
      </c>
      <c r="I710" s="9">
        <v>1478046661</v>
      </c>
      <c r="J710" s="9">
        <v>1476837061</v>
      </c>
      <c r="K710" s="9" t="b">
        <v>0</v>
      </c>
      <c r="L710" s="9">
        <v>12</v>
      </c>
      <c r="M710" s="9" t="b">
        <v>1</v>
      </c>
      <c r="N710" s="9" t="s">
        <v>40</v>
      </c>
      <c r="O710" s="9">
        <f t="shared" si="44"/>
        <v>130</v>
      </c>
      <c r="P710" s="12">
        <f t="shared" si="45"/>
        <v>16.25</v>
      </c>
      <c r="Q710" s="9" t="s">
        <v>41</v>
      </c>
      <c r="R710" s="9" t="s">
        <v>42</v>
      </c>
      <c r="S710" s="13">
        <f t="shared" si="46"/>
        <v>42662.021539351852</v>
      </c>
      <c r="T710" s="13">
        <f t="shared" si="47"/>
        <v>42676.021539351852</v>
      </c>
    </row>
    <row r="711" spans="1:20" ht="208" x14ac:dyDescent="0.2">
      <c r="A711" s="9">
        <v>3430</v>
      </c>
      <c r="B711" s="10" t="s">
        <v>1027</v>
      </c>
      <c r="C711" s="10" t="s">
        <v>1028</v>
      </c>
      <c r="D711" s="9">
        <v>2000</v>
      </c>
      <c r="E711" s="11">
        <v>2170.9899999999998</v>
      </c>
      <c r="F711" s="9" t="s">
        <v>37</v>
      </c>
      <c r="G711" s="9" t="s">
        <v>38</v>
      </c>
      <c r="H711" s="9" t="s">
        <v>39</v>
      </c>
      <c r="I711" s="9">
        <v>1406760101</v>
      </c>
      <c r="J711" s="9">
        <v>1404168101</v>
      </c>
      <c r="K711" s="9" t="b">
        <v>0</v>
      </c>
      <c r="L711" s="9">
        <v>72</v>
      </c>
      <c r="M711" s="9" t="b">
        <v>1</v>
      </c>
      <c r="N711" s="9" t="s">
        <v>40</v>
      </c>
      <c r="O711" s="9">
        <f t="shared" si="44"/>
        <v>109</v>
      </c>
      <c r="P711" s="12">
        <f t="shared" si="45"/>
        <v>30.15</v>
      </c>
      <c r="Q711" s="9" t="s">
        <v>41</v>
      </c>
      <c r="R711" s="9" t="s">
        <v>42</v>
      </c>
      <c r="S711" s="13">
        <f t="shared" si="46"/>
        <v>41820.945613425924</v>
      </c>
      <c r="T711" s="13">
        <f t="shared" si="47"/>
        <v>41850.945613425924</v>
      </c>
    </row>
    <row r="712" spans="1:20" ht="192" x14ac:dyDescent="0.2">
      <c r="A712" s="9">
        <v>3431</v>
      </c>
      <c r="B712" s="10" t="s">
        <v>1029</v>
      </c>
      <c r="C712" s="10" t="s">
        <v>1030</v>
      </c>
      <c r="D712" s="9">
        <v>2000</v>
      </c>
      <c r="E712" s="11">
        <v>2000</v>
      </c>
      <c r="F712" s="9" t="s">
        <v>37</v>
      </c>
      <c r="G712" s="9" t="s">
        <v>45</v>
      </c>
      <c r="H712" s="9" t="s">
        <v>46</v>
      </c>
      <c r="I712" s="9">
        <v>1408383153</v>
      </c>
      <c r="J712" s="9">
        <v>1405791153</v>
      </c>
      <c r="K712" s="9" t="b">
        <v>0</v>
      </c>
      <c r="L712" s="9">
        <v>21</v>
      </c>
      <c r="M712" s="9" t="b">
        <v>1</v>
      </c>
      <c r="N712" s="9" t="s">
        <v>40</v>
      </c>
      <c r="O712" s="9">
        <f t="shared" si="44"/>
        <v>100</v>
      </c>
      <c r="P712" s="12">
        <f t="shared" si="45"/>
        <v>95.24</v>
      </c>
      <c r="Q712" s="9" t="s">
        <v>41</v>
      </c>
      <c r="R712" s="9" t="s">
        <v>42</v>
      </c>
      <c r="S712" s="13">
        <f t="shared" si="46"/>
        <v>41839.730937500004</v>
      </c>
      <c r="T712" s="13">
        <f t="shared" si="47"/>
        <v>41869.730937500004</v>
      </c>
    </row>
    <row r="713" spans="1:20" ht="192" x14ac:dyDescent="0.2">
      <c r="A713" s="9">
        <v>3432</v>
      </c>
      <c r="B713" s="10" t="s">
        <v>1031</v>
      </c>
      <c r="C713" s="10" t="s">
        <v>1032</v>
      </c>
      <c r="D713" s="9">
        <v>2000</v>
      </c>
      <c r="E713" s="11">
        <v>2193</v>
      </c>
      <c r="F713" s="9" t="s">
        <v>37</v>
      </c>
      <c r="G713" s="9" t="s">
        <v>45</v>
      </c>
      <c r="H713" s="9" t="s">
        <v>46</v>
      </c>
      <c r="I713" s="9">
        <v>1454709600</v>
      </c>
      <c r="J713" s="9">
        <v>1452520614</v>
      </c>
      <c r="K713" s="9" t="b">
        <v>0</v>
      </c>
      <c r="L713" s="9">
        <v>42</v>
      </c>
      <c r="M713" s="9" t="b">
        <v>1</v>
      </c>
      <c r="N713" s="9" t="s">
        <v>40</v>
      </c>
      <c r="O713" s="9">
        <f t="shared" si="44"/>
        <v>110</v>
      </c>
      <c r="P713" s="12">
        <f t="shared" si="45"/>
        <v>52.21</v>
      </c>
      <c r="Q713" s="9" t="s">
        <v>41</v>
      </c>
      <c r="R713" s="9" t="s">
        <v>42</v>
      </c>
      <c r="S713" s="13">
        <f t="shared" si="46"/>
        <v>42380.581180555557</v>
      </c>
      <c r="T713" s="13">
        <f t="shared" si="47"/>
        <v>42405.916666666672</v>
      </c>
    </row>
    <row r="714" spans="1:20" ht="128" x14ac:dyDescent="0.2">
      <c r="A714" s="9">
        <v>3433</v>
      </c>
      <c r="B714" s="10" t="s">
        <v>1033</v>
      </c>
      <c r="C714" s="10" t="s">
        <v>1034</v>
      </c>
      <c r="D714" s="9">
        <v>9500</v>
      </c>
      <c r="E714" s="11">
        <v>9525</v>
      </c>
      <c r="F714" s="9" t="s">
        <v>37</v>
      </c>
      <c r="G714" s="9" t="s">
        <v>45</v>
      </c>
      <c r="H714" s="9" t="s">
        <v>46</v>
      </c>
      <c r="I714" s="9">
        <v>1402974000</v>
      </c>
      <c r="J714" s="9">
        <v>1400290255</v>
      </c>
      <c r="K714" s="9" t="b">
        <v>0</v>
      </c>
      <c r="L714" s="9">
        <v>71</v>
      </c>
      <c r="M714" s="9" t="b">
        <v>1</v>
      </c>
      <c r="N714" s="9" t="s">
        <v>40</v>
      </c>
      <c r="O714" s="9">
        <f t="shared" si="44"/>
        <v>100</v>
      </c>
      <c r="P714" s="12">
        <f t="shared" si="45"/>
        <v>134.15</v>
      </c>
      <c r="Q714" s="9" t="s">
        <v>41</v>
      </c>
      <c r="R714" s="9" t="s">
        <v>42</v>
      </c>
      <c r="S714" s="13">
        <f t="shared" si="46"/>
        <v>41776.063136574077</v>
      </c>
      <c r="T714" s="13">
        <f t="shared" si="47"/>
        <v>41807.125</v>
      </c>
    </row>
    <row r="715" spans="1:20" ht="192" x14ac:dyDescent="0.2">
      <c r="A715" s="9">
        <v>3434</v>
      </c>
      <c r="B715" s="10" t="s">
        <v>1035</v>
      </c>
      <c r="C715" s="10" t="s">
        <v>1036</v>
      </c>
      <c r="D715" s="9">
        <v>10000</v>
      </c>
      <c r="E715" s="11">
        <v>10555</v>
      </c>
      <c r="F715" s="9" t="s">
        <v>37</v>
      </c>
      <c r="G715" s="9" t="s">
        <v>45</v>
      </c>
      <c r="H715" s="9" t="s">
        <v>46</v>
      </c>
      <c r="I715" s="9">
        <v>1404983269</v>
      </c>
      <c r="J715" s="9">
        <v>1402391269</v>
      </c>
      <c r="K715" s="9" t="b">
        <v>0</v>
      </c>
      <c r="L715" s="9">
        <v>168</v>
      </c>
      <c r="M715" s="9" t="b">
        <v>1</v>
      </c>
      <c r="N715" s="9" t="s">
        <v>40</v>
      </c>
      <c r="O715" s="9">
        <f t="shared" si="44"/>
        <v>106</v>
      </c>
      <c r="P715" s="12">
        <f t="shared" si="45"/>
        <v>62.83</v>
      </c>
      <c r="Q715" s="9" t="s">
        <v>41</v>
      </c>
      <c r="R715" s="9" t="s">
        <v>42</v>
      </c>
      <c r="S715" s="13">
        <f t="shared" si="46"/>
        <v>41800.380428240744</v>
      </c>
      <c r="T715" s="13">
        <f t="shared" si="47"/>
        <v>41830.380428240744</v>
      </c>
    </row>
    <row r="716" spans="1:20" ht="208" x14ac:dyDescent="0.2">
      <c r="A716" s="9">
        <v>3435</v>
      </c>
      <c r="B716" s="10" t="s">
        <v>1037</v>
      </c>
      <c r="C716" s="10" t="s">
        <v>1038</v>
      </c>
      <c r="D716" s="9">
        <v>1000</v>
      </c>
      <c r="E716" s="11">
        <v>1120</v>
      </c>
      <c r="F716" s="9" t="s">
        <v>37</v>
      </c>
      <c r="G716" s="9" t="s">
        <v>45</v>
      </c>
      <c r="H716" s="9" t="s">
        <v>46</v>
      </c>
      <c r="I716" s="9">
        <v>1470538800</v>
      </c>
      <c r="J716" s="9">
        <v>1469112493</v>
      </c>
      <c r="K716" s="9" t="b">
        <v>0</v>
      </c>
      <c r="L716" s="9">
        <v>19</v>
      </c>
      <c r="M716" s="9" t="b">
        <v>1</v>
      </c>
      <c r="N716" s="9" t="s">
        <v>40</v>
      </c>
      <c r="O716" s="9">
        <f t="shared" si="44"/>
        <v>112</v>
      </c>
      <c r="P716" s="12">
        <f t="shared" si="45"/>
        <v>58.95</v>
      </c>
      <c r="Q716" s="9" t="s">
        <v>41</v>
      </c>
      <c r="R716" s="9" t="s">
        <v>42</v>
      </c>
      <c r="S716" s="13">
        <f t="shared" si="46"/>
        <v>42572.61681712963</v>
      </c>
      <c r="T716" s="13">
        <f t="shared" si="47"/>
        <v>42589.125</v>
      </c>
    </row>
    <row r="717" spans="1:20" ht="208" x14ac:dyDescent="0.2">
      <c r="A717" s="9">
        <v>3436</v>
      </c>
      <c r="B717" s="10" t="s">
        <v>1039</v>
      </c>
      <c r="C717" s="10" t="s">
        <v>1040</v>
      </c>
      <c r="D717" s="9">
        <v>5000</v>
      </c>
      <c r="E717" s="11">
        <v>5295</v>
      </c>
      <c r="F717" s="9" t="s">
        <v>37</v>
      </c>
      <c r="G717" s="9" t="s">
        <v>45</v>
      </c>
      <c r="H717" s="9" t="s">
        <v>46</v>
      </c>
      <c r="I717" s="9">
        <v>1408638480</v>
      </c>
      <c r="J717" s="9">
        <v>1406811593</v>
      </c>
      <c r="K717" s="9" t="b">
        <v>0</v>
      </c>
      <c r="L717" s="9">
        <v>37</v>
      </c>
      <c r="M717" s="9" t="b">
        <v>1</v>
      </c>
      <c r="N717" s="9" t="s">
        <v>40</v>
      </c>
      <c r="O717" s="9">
        <f t="shared" si="44"/>
        <v>106</v>
      </c>
      <c r="P717" s="12">
        <f t="shared" si="45"/>
        <v>143.11000000000001</v>
      </c>
      <c r="Q717" s="9" t="s">
        <v>41</v>
      </c>
      <c r="R717" s="9" t="s">
        <v>42</v>
      </c>
      <c r="S717" s="13">
        <f t="shared" si="46"/>
        <v>41851.541585648149</v>
      </c>
      <c r="T717" s="13">
        <f t="shared" si="47"/>
        <v>41872.686111111114</v>
      </c>
    </row>
    <row r="718" spans="1:20" ht="192" x14ac:dyDescent="0.2">
      <c r="A718" s="9">
        <v>3437</v>
      </c>
      <c r="B718" s="10" t="s">
        <v>1041</v>
      </c>
      <c r="C718" s="10" t="s">
        <v>1042</v>
      </c>
      <c r="D718" s="9">
        <v>3000</v>
      </c>
      <c r="E718" s="11">
        <v>3030</v>
      </c>
      <c r="F718" s="9" t="s">
        <v>37</v>
      </c>
      <c r="G718" s="9" t="s">
        <v>45</v>
      </c>
      <c r="H718" s="9" t="s">
        <v>46</v>
      </c>
      <c r="I718" s="9">
        <v>1440003820</v>
      </c>
      <c r="J718" s="9">
        <v>1437411820</v>
      </c>
      <c r="K718" s="9" t="b">
        <v>0</v>
      </c>
      <c r="L718" s="9">
        <v>36</v>
      </c>
      <c r="M718" s="9" t="b">
        <v>1</v>
      </c>
      <c r="N718" s="9" t="s">
        <v>40</v>
      </c>
      <c r="O718" s="9">
        <f t="shared" si="44"/>
        <v>101</v>
      </c>
      <c r="P718" s="12">
        <f t="shared" si="45"/>
        <v>84.17</v>
      </c>
      <c r="Q718" s="9" t="s">
        <v>41</v>
      </c>
      <c r="R718" s="9" t="s">
        <v>42</v>
      </c>
      <c r="S718" s="13">
        <f t="shared" si="46"/>
        <v>42205.710879629631</v>
      </c>
      <c r="T718" s="13">
        <f t="shared" si="47"/>
        <v>42235.710879629631</v>
      </c>
    </row>
    <row r="719" spans="1:20" ht="224" x14ac:dyDescent="0.2">
      <c r="A719" s="9">
        <v>3438</v>
      </c>
      <c r="B719" s="10" t="s">
        <v>1043</v>
      </c>
      <c r="C719" s="10" t="s">
        <v>1044</v>
      </c>
      <c r="D719" s="9">
        <v>2500</v>
      </c>
      <c r="E719" s="11">
        <v>2605</v>
      </c>
      <c r="F719" s="9" t="s">
        <v>37</v>
      </c>
      <c r="G719" s="9" t="s">
        <v>38</v>
      </c>
      <c r="H719" s="9" t="s">
        <v>39</v>
      </c>
      <c r="I719" s="9">
        <v>1430600400</v>
      </c>
      <c r="J719" s="9">
        <v>1428358567</v>
      </c>
      <c r="K719" s="9" t="b">
        <v>0</v>
      </c>
      <c r="L719" s="9">
        <v>14</v>
      </c>
      <c r="M719" s="9" t="b">
        <v>1</v>
      </c>
      <c r="N719" s="9" t="s">
        <v>40</v>
      </c>
      <c r="O719" s="9">
        <f t="shared" si="44"/>
        <v>104</v>
      </c>
      <c r="P719" s="12">
        <f t="shared" si="45"/>
        <v>186.07</v>
      </c>
      <c r="Q719" s="9" t="s">
        <v>41</v>
      </c>
      <c r="R719" s="9" t="s">
        <v>42</v>
      </c>
      <c r="S719" s="13">
        <f t="shared" si="46"/>
        <v>42100.927858796291</v>
      </c>
      <c r="T719" s="13">
        <f t="shared" si="47"/>
        <v>42126.875</v>
      </c>
    </row>
    <row r="720" spans="1:20" ht="128" x14ac:dyDescent="0.2">
      <c r="A720" s="9">
        <v>3439</v>
      </c>
      <c r="B720" s="10" t="s">
        <v>1045</v>
      </c>
      <c r="C720" s="10" t="s">
        <v>1046</v>
      </c>
      <c r="D720" s="9">
        <v>1200</v>
      </c>
      <c r="E720" s="11">
        <v>1616.14</v>
      </c>
      <c r="F720" s="9" t="s">
        <v>37</v>
      </c>
      <c r="G720" s="9" t="s">
        <v>45</v>
      </c>
      <c r="H720" s="9" t="s">
        <v>46</v>
      </c>
      <c r="I720" s="9">
        <v>1453179540</v>
      </c>
      <c r="J720" s="9">
        <v>1452030730</v>
      </c>
      <c r="K720" s="9" t="b">
        <v>0</v>
      </c>
      <c r="L720" s="9">
        <v>18</v>
      </c>
      <c r="M720" s="9" t="b">
        <v>1</v>
      </c>
      <c r="N720" s="9" t="s">
        <v>40</v>
      </c>
      <c r="O720" s="9">
        <f t="shared" si="44"/>
        <v>135</v>
      </c>
      <c r="P720" s="12">
        <f t="shared" si="45"/>
        <v>89.79</v>
      </c>
      <c r="Q720" s="9" t="s">
        <v>41</v>
      </c>
      <c r="R720" s="9" t="s">
        <v>42</v>
      </c>
      <c r="S720" s="13">
        <f t="shared" si="46"/>
        <v>42374.911226851851</v>
      </c>
      <c r="T720" s="13">
        <f t="shared" si="47"/>
        <v>42388.207638888889</v>
      </c>
    </row>
    <row r="721" spans="1:20" ht="208" x14ac:dyDescent="0.2">
      <c r="A721" s="9">
        <v>3440</v>
      </c>
      <c r="B721" s="10" t="s">
        <v>1047</v>
      </c>
      <c r="C721" s="10" t="s">
        <v>1048</v>
      </c>
      <c r="D721" s="9">
        <v>5000</v>
      </c>
      <c r="E721" s="11">
        <v>5260.92</v>
      </c>
      <c r="F721" s="9" t="s">
        <v>37</v>
      </c>
      <c r="G721" s="9" t="s">
        <v>45</v>
      </c>
      <c r="H721" s="9" t="s">
        <v>46</v>
      </c>
      <c r="I721" s="9">
        <v>1405095300</v>
      </c>
      <c r="J721" s="9">
        <v>1403146628</v>
      </c>
      <c r="K721" s="9" t="b">
        <v>0</v>
      </c>
      <c r="L721" s="9">
        <v>82</v>
      </c>
      <c r="M721" s="9" t="b">
        <v>1</v>
      </c>
      <c r="N721" s="9" t="s">
        <v>40</v>
      </c>
      <c r="O721" s="9">
        <f t="shared" si="44"/>
        <v>105</v>
      </c>
      <c r="P721" s="12">
        <f t="shared" si="45"/>
        <v>64.16</v>
      </c>
      <c r="Q721" s="9" t="s">
        <v>41</v>
      </c>
      <c r="R721" s="9" t="s">
        <v>42</v>
      </c>
      <c r="S721" s="13">
        <f t="shared" si="46"/>
        <v>41809.12300925926</v>
      </c>
      <c r="T721" s="13">
        <f t="shared" si="47"/>
        <v>41831.677083333336</v>
      </c>
    </row>
    <row r="722" spans="1:20" ht="192" x14ac:dyDescent="0.2">
      <c r="A722" s="9">
        <v>3441</v>
      </c>
      <c r="B722" s="10" t="s">
        <v>1049</v>
      </c>
      <c r="C722" s="10" t="s">
        <v>1050</v>
      </c>
      <c r="D722" s="9">
        <v>2500</v>
      </c>
      <c r="E722" s="11">
        <v>2565</v>
      </c>
      <c r="F722" s="9" t="s">
        <v>37</v>
      </c>
      <c r="G722" s="9" t="s">
        <v>45</v>
      </c>
      <c r="H722" s="9" t="s">
        <v>46</v>
      </c>
      <c r="I722" s="9">
        <v>1447445820</v>
      </c>
      <c r="J722" s="9">
        <v>1445077121</v>
      </c>
      <c r="K722" s="9" t="b">
        <v>0</v>
      </c>
      <c r="L722" s="9">
        <v>43</v>
      </c>
      <c r="M722" s="9" t="b">
        <v>1</v>
      </c>
      <c r="N722" s="9" t="s">
        <v>40</v>
      </c>
      <c r="O722" s="9">
        <f t="shared" si="44"/>
        <v>103</v>
      </c>
      <c r="P722" s="12">
        <f t="shared" si="45"/>
        <v>59.65</v>
      </c>
      <c r="Q722" s="9" t="s">
        <v>41</v>
      </c>
      <c r="R722" s="9" t="s">
        <v>42</v>
      </c>
      <c r="S722" s="13">
        <f t="shared" si="46"/>
        <v>42294.429641203707</v>
      </c>
      <c r="T722" s="13">
        <f t="shared" si="47"/>
        <v>42321.845138888893</v>
      </c>
    </row>
    <row r="723" spans="1:20" ht="224" x14ac:dyDescent="0.2">
      <c r="A723" s="9">
        <v>3442</v>
      </c>
      <c r="B723" s="10" t="s">
        <v>1051</v>
      </c>
      <c r="C723" s="10" t="s">
        <v>1052</v>
      </c>
      <c r="D723" s="9">
        <v>250</v>
      </c>
      <c r="E723" s="11">
        <v>250</v>
      </c>
      <c r="F723" s="9" t="s">
        <v>37</v>
      </c>
      <c r="G723" s="9" t="s">
        <v>45</v>
      </c>
      <c r="H723" s="9" t="s">
        <v>46</v>
      </c>
      <c r="I723" s="9">
        <v>1433016672</v>
      </c>
      <c r="J723" s="9">
        <v>1430424672</v>
      </c>
      <c r="K723" s="9" t="b">
        <v>0</v>
      </c>
      <c r="L723" s="9">
        <v>8</v>
      </c>
      <c r="M723" s="9" t="b">
        <v>1</v>
      </c>
      <c r="N723" s="9" t="s">
        <v>40</v>
      </c>
      <c r="O723" s="9">
        <f t="shared" si="44"/>
        <v>100</v>
      </c>
      <c r="P723" s="12">
        <f t="shared" si="45"/>
        <v>31.25</v>
      </c>
      <c r="Q723" s="9" t="s">
        <v>41</v>
      </c>
      <c r="R723" s="9" t="s">
        <v>42</v>
      </c>
      <c r="S723" s="13">
        <f t="shared" si="46"/>
        <v>42124.841111111105</v>
      </c>
      <c r="T723" s="13">
        <f t="shared" si="47"/>
        <v>42154.841111111105</v>
      </c>
    </row>
    <row r="724" spans="1:20" ht="192" x14ac:dyDescent="0.2">
      <c r="A724" s="9">
        <v>3443</v>
      </c>
      <c r="B724" s="10" t="s">
        <v>1053</v>
      </c>
      <c r="C724" s="10" t="s">
        <v>1054</v>
      </c>
      <c r="D724" s="9">
        <v>1000</v>
      </c>
      <c r="E724" s="11">
        <v>1855</v>
      </c>
      <c r="F724" s="9" t="s">
        <v>37</v>
      </c>
      <c r="G724" s="9" t="s">
        <v>45</v>
      </c>
      <c r="H724" s="9" t="s">
        <v>46</v>
      </c>
      <c r="I724" s="9">
        <v>1410266146</v>
      </c>
      <c r="J724" s="9">
        <v>1407674146</v>
      </c>
      <c r="K724" s="9" t="b">
        <v>0</v>
      </c>
      <c r="L724" s="9">
        <v>45</v>
      </c>
      <c r="M724" s="9" t="b">
        <v>1</v>
      </c>
      <c r="N724" s="9" t="s">
        <v>40</v>
      </c>
      <c r="O724" s="9">
        <f t="shared" si="44"/>
        <v>186</v>
      </c>
      <c r="P724" s="12">
        <f t="shared" si="45"/>
        <v>41.22</v>
      </c>
      <c r="Q724" s="9" t="s">
        <v>41</v>
      </c>
      <c r="R724" s="9" t="s">
        <v>42</v>
      </c>
      <c r="S724" s="13">
        <f t="shared" si="46"/>
        <v>41861.524837962963</v>
      </c>
      <c r="T724" s="13">
        <f t="shared" si="47"/>
        <v>41891.524837962963</v>
      </c>
    </row>
    <row r="725" spans="1:20" ht="208" x14ac:dyDescent="0.2">
      <c r="A725" s="9">
        <v>3444</v>
      </c>
      <c r="B725" s="10" t="s">
        <v>1055</v>
      </c>
      <c r="C725" s="10" t="s">
        <v>1056</v>
      </c>
      <c r="D725" s="9">
        <v>300</v>
      </c>
      <c r="E725" s="11">
        <v>867</v>
      </c>
      <c r="F725" s="9" t="s">
        <v>37</v>
      </c>
      <c r="G725" s="9" t="s">
        <v>153</v>
      </c>
      <c r="H725" s="9" t="s">
        <v>154</v>
      </c>
      <c r="I725" s="9">
        <v>1465394340</v>
      </c>
      <c r="J725" s="9">
        <v>1464677986</v>
      </c>
      <c r="K725" s="9" t="b">
        <v>0</v>
      </c>
      <c r="L725" s="9">
        <v>20</v>
      </c>
      <c r="M725" s="9" t="b">
        <v>1</v>
      </c>
      <c r="N725" s="9" t="s">
        <v>40</v>
      </c>
      <c r="O725" s="9">
        <f t="shared" si="44"/>
        <v>289</v>
      </c>
      <c r="P725" s="12">
        <f t="shared" si="45"/>
        <v>43.35</v>
      </c>
      <c r="Q725" s="9" t="s">
        <v>41</v>
      </c>
      <c r="R725" s="9" t="s">
        <v>42</v>
      </c>
      <c r="S725" s="13">
        <f t="shared" si="46"/>
        <v>42521.291504629626</v>
      </c>
      <c r="T725" s="13">
        <f t="shared" si="47"/>
        <v>42529.582638888889</v>
      </c>
    </row>
    <row r="726" spans="1:20" ht="176" x14ac:dyDescent="0.2">
      <c r="A726" s="9">
        <v>3445</v>
      </c>
      <c r="B726" s="10" t="s">
        <v>1057</v>
      </c>
      <c r="C726" s="10" t="s">
        <v>1058</v>
      </c>
      <c r="D726" s="9">
        <v>2000</v>
      </c>
      <c r="E726" s="11">
        <v>2000</v>
      </c>
      <c r="F726" s="9" t="s">
        <v>37</v>
      </c>
      <c r="G726" s="9" t="s">
        <v>38</v>
      </c>
      <c r="H726" s="9" t="s">
        <v>39</v>
      </c>
      <c r="I726" s="9">
        <v>1445604236</v>
      </c>
      <c r="J726" s="9">
        <v>1443185036</v>
      </c>
      <c r="K726" s="9" t="b">
        <v>0</v>
      </c>
      <c r="L726" s="9">
        <v>31</v>
      </c>
      <c r="M726" s="9" t="b">
        <v>1</v>
      </c>
      <c r="N726" s="9" t="s">
        <v>40</v>
      </c>
      <c r="O726" s="9">
        <f t="shared" si="44"/>
        <v>100</v>
      </c>
      <c r="P726" s="12">
        <f t="shared" si="45"/>
        <v>64.52</v>
      </c>
      <c r="Q726" s="9" t="s">
        <v>41</v>
      </c>
      <c r="R726" s="9" t="s">
        <v>42</v>
      </c>
      <c r="S726" s="13">
        <f t="shared" si="46"/>
        <v>42272.530509259261</v>
      </c>
      <c r="T726" s="13">
        <f t="shared" si="47"/>
        <v>42300.530509259261</v>
      </c>
    </row>
    <row r="727" spans="1:20" ht="208" x14ac:dyDescent="0.2">
      <c r="A727" s="9">
        <v>3446</v>
      </c>
      <c r="B727" s="10" t="s">
        <v>1059</v>
      </c>
      <c r="C727" s="10" t="s">
        <v>1060</v>
      </c>
      <c r="D727" s="9">
        <v>1000</v>
      </c>
      <c r="E727" s="11">
        <v>1082</v>
      </c>
      <c r="F727" s="9" t="s">
        <v>37</v>
      </c>
      <c r="G727" s="9" t="s">
        <v>38</v>
      </c>
      <c r="H727" s="9" t="s">
        <v>39</v>
      </c>
      <c r="I727" s="9">
        <v>1423138800</v>
      </c>
      <c r="J727" s="9">
        <v>1421092725</v>
      </c>
      <c r="K727" s="9" t="b">
        <v>0</v>
      </c>
      <c r="L727" s="9">
        <v>25</v>
      </c>
      <c r="M727" s="9" t="b">
        <v>1</v>
      </c>
      <c r="N727" s="9" t="s">
        <v>40</v>
      </c>
      <c r="O727" s="9">
        <f t="shared" si="44"/>
        <v>108</v>
      </c>
      <c r="P727" s="12">
        <f t="shared" si="45"/>
        <v>43.28</v>
      </c>
      <c r="Q727" s="9" t="s">
        <v>41</v>
      </c>
      <c r="R727" s="9" t="s">
        <v>42</v>
      </c>
      <c r="S727" s="13">
        <f t="shared" si="46"/>
        <v>42016.832465277781</v>
      </c>
      <c r="T727" s="13">
        <f t="shared" si="47"/>
        <v>42040.513888888891</v>
      </c>
    </row>
    <row r="728" spans="1:20" ht="112" x14ac:dyDescent="0.2">
      <c r="A728" s="9">
        <v>3447</v>
      </c>
      <c r="B728" s="10" t="s">
        <v>1061</v>
      </c>
      <c r="C728" s="10" t="s">
        <v>1062</v>
      </c>
      <c r="D728" s="9">
        <v>1000</v>
      </c>
      <c r="E728" s="11">
        <v>1078</v>
      </c>
      <c r="F728" s="9" t="s">
        <v>37</v>
      </c>
      <c r="G728" s="9" t="s">
        <v>45</v>
      </c>
      <c r="H728" s="9" t="s">
        <v>46</v>
      </c>
      <c r="I728" s="9">
        <v>1458332412</v>
      </c>
      <c r="J728" s="9">
        <v>1454448012</v>
      </c>
      <c r="K728" s="9" t="b">
        <v>0</v>
      </c>
      <c r="L728" s="9">
        <v>14</v>
      </c>
      <c r="M728" s="9" t="b">
        <v>1</v>
      </c>
      <c r="N728" s="9" t="s">
        <v>40</v>
      </c>
      <c r="O728" s="9">
        <f t="shared" si="44"/>
        <v>108</v>
      </c>
      <c r="P728" s="12">
        <f t="shared" si="45"/>
        <v>77</v>
      </c>
      <c r="Q728" s="9" t="s">
        <v>41</v>
      </c>
      <c r="R728" s="9" t="s">
        <v>42</v>
      </c>
      <c r="S728" s="13">
        <f t="shared" si="46"/>
        <v>42402.889027777783</v>
      </c>
      <c r="T728" s="13">
        <f t="shared" si="47"/>
        <v>42447.847361111111</v>
      </c>
    </row>
    <row r="729" spans="1:20" ht="176" x14ac:dyDescent="0.2">
      <c r="A729" s="9">
        <v>3448</v>
      </c>
      <c r="B729" s="10" t="s">
        <v>1063</v>
      </c>
      <c r="C729" s="10" t="s">
        <v>1064</v>
      </c>
      <c r="D729" s="9">
        <v>2100</v>
      </c>
      <c r="E729" s="11">
        <v>2305</v>
      </c>
      <c r="F729" s="9" t="s">
        <v>37</v>
      </c>
      <c r="G729" s="9" t="s">
        <v>45</v>
      </c>
      <c r="H729" s="9" t="s">
        <v>46</v>
      </c>
      <c r="I729" s="9">
        <v>1418784689</v>
      </c>
      <c r="J729" s="9">
        <v>1416192689</v>
      </c>
      <c r="K729" s="9" t="b">
        <v>0</v>
      </c>
      <c r="L729" s="9">
        <v>45</v>
      </c>
      <c r="M729" s="9" t="b">
        <v>1</v>
      </c>
      <c r="N729" s="9" t="s">
        <v>40</v>
      </c>
      <c r="O729" s="9">
        <f t="shared" si="44"/>
        <v>110</v>
      </c>
      <c r="P729" s="12">
        <f t="shared" si="45"/>
        <v>51.22</v>
      </c>
      <c r="Q729" s="9" t="s">
        <v>41</v>
      </c>
      <c r="R729" s="9" t="s">
        <v>42</v>
      </c>
      <c r="S729" s="13">
        <f t="shared" si="46"/>
        <v>41960.119085648148</v>
      </c>
      <c r="T729" s="13">
        <f t="shared" si="47"/>
        <v>41990.119085648148</v>
      </c>
    </row>
    <row r="730" spans="1:20" ht="160" x14ac:dyDescent="0.2">
      <c r="A730" s="9">
        <v>3449</v>
      </c>
      <c r="B730" s="10" t="s">
        <v>1065</v>
      </c>
      <c r="C730" s="10" t="s">
        <v>1066</v>
      </c>
      <c r="D730" s="9">
        <v>800</v>
      </c>
      <c r="E730" s="11">
        <v>1365</v>
      </c>
      <c r="F730" s="9" t="s">
        <v>37</v>
      </c>
      <c r="G730" s="9" t="s">
        <v>45</v>
      </c>
      <c r="H730" s="9" t="s">
        <v>46</v>
      </c>
      <c r="I730" s="9">
        <v>1468036800</v>
      </c>
      <c r="J730" s="9">
        <v>1465607738</v>
      </c>
      <c r="K730" s="9" t="b">
        <v>0</v>
      </c>
      <c r="L730" s="9">
        <v>20</v>
      </c>
      <c r="M730" s="9" t="b">
        <v>1</v>
      </c>
      <c r="N730" s="9" t="s">
        <v>40</v>
      </c>
      <c r="O730" s="9">
        <f t="shared" si="44"/>
        <v>171</v>
      </c>
      <c r="P730" s="12">
        <f t="shared" si="45"/>
        <v>68.25</v>
      </c>
      <c r="Q730" s="9" t="s">
        <v>41</v>
      </c>
      <c r="R730" s="9" t="s">
        <v>42</v>
      </c>
      <c r="S730" s="13">
        <f t="shared" si="46"/>
        <v>42532.052523148144</v>
      </c>
      <c r="T730" s="13">
        <f t="shared" si="47"/>
        <v>42560.166666666672</v>
      </c>
    </row>
    <row r="731" spans="1:20" ht="208" x14ac:dyDescent="0.2">
      <c r="A731" s="9">
        <v>3450</v>
      </c>
      <c r="B731" s="10" t="s">
        <v>1067</v>
      </c>
      <c r="C731" s="10" t="s">
        <v>1068</v>
      </c>
      <c r="D731" s="9">
        <v>500</v>
      </c>
      <c r="E731" s="11">
        <v>760</v>
      </c>
      <c r="F731" s="9" t="s">
        <v>37</v>
      </c>
      <c r="G731" s="9" t="s">
        <v>38</v>
      </c>
      <c r="H731" s="9" t="s">
        <v>39</v>
      </c>
      <c r="I731" s="9">
        <v>1427990071</v>
      </c>
      <c r="J731" s="9">
        <v>1422809671</v>
      </c>
      <c r="K731" s="9" t="b">
        <v>0</v>
      </c>
      <c r="L731" s="9">
        <v>39</v>
      </c>
      <c r="M731" s="9" t="b">
        <v>1</v>
      </c>
      <c r="N731" s="9" t="s">
        <v>40</v>
      </c>
      <c r="O731" s="9">
        <f t="shared" si="44"/>
        <v>152</v>
      </c>
      <c r="P731" s="12">
        <f t="shared" si="45"/>
        <v>19.489999999999998</v>
      </c>
      <c r="Q731" s="9" t="s">
        <v>41</v>
      </c>
      <c r="R731" s="9" t="s">
        <v>42</v>
      </c>
      <c r="S731" s="13">
        <f t="shared" si="46"/>
        <v>42036.704525462963</v>
      </c>
      <c r="T731" s="13">
        <f t="shared" si="47"/>
        <v>42096.662858796291</v>
      </c>
    </row>
    <row r="732" spans="1:20" ht="208" x14ac:dyDescent="0.2">
      <c r="A732" s="9">
        <v>3451</v>
      </c>
      <c r="B732" s="10" t="s">
        <v>1069</v>
      </c>
      <c r="C732" s="10" t="s">
        <v>1070</v>
      </c>
      <c r="D732" s="9">
        <v>650</v>
      </c>
      <c r="E732" s="11">
        <v>658</v>
      </c>
      <c r="F732" s="9" t="s">
        <v>37</v>
      </c>
      <c r="G732" s="9" t="s">
        <v>45</v>
      </c>
      <c r="H732" s="9" t="s">
        <v>46</v>
      </c>
      <c r="I732" s="9">
        <v>1429636927</v>
      </c>
      <c r="J732" s="9">
        <v>1427304127</v>
      </c>
      <c r="K732" s="9" t="b">
        <v>0</v>
      </c>
      <c r="L732" s="9">
        <v>16</v>
      </c>
      <c r="M732" s="9" t="b">
        <v>1</v>
      </c>
      <c r="N732" s="9" t="s">
        <v>40</v>
      </c>
      <c r="O732" s="9">
        <f t="shared" si="44"/>
        <v>101</v>
      </c>
      <c r="P732" s="12">
        <f t="shared" si="45"/>
        <v>41.13</v>
      </c>
      <c r="Q732" s="9" t="s">
        <v>41</v>
      </c>
      <c r="R732" s="9" t="s">
        <v>42</v>
      </c>
      <c r="S732" s="13">
        <f t="shared" si="46"/>
        <v>42088.723692129628</v>
      </c>
      <c r="T732" s="13">
        <f t="shared" si="47"/>
        <v>42115.723692129628</v>
      </c>
    </row>
    <row r="733" spans="1:20" ht="224" x14ac:dyDescent="0.2">
      <c r="A733" s="9">
        <v>3452</v>
      </c>
      <c r="B733" s="10" t="s">
        <v>1071</v>
      </c>
      <c r="C733" s="10" t="s">
        <v>1072</v>
      </c>
      <c r="D733" s="9">
        <v>1000</v>
      </c>
      <c r="E733" s="11">
        <v>1532</v>
      </c>
      <c r="F733" s="9" t="s">
        <v>37</v>
      </c>
      <c r="G733" s="9" t="s">
        <v>45</v>
      </c>
      <c r="H733" s="9" t="s">
        <v>46</v>
      </c>
      <c r="I733" s="9">
        <v>1406087940</v>
      </c>
      <c r="J733" s="9">
        <v>1404141626</v>
      </c>
      <c r="K733" s="9" t="b">
        <v>0</v>
      </c>
      <c r="L733" s="9">
        <v>37</v>
      </c>
      <c r="M733" s="9" t="b">
        <v>1</v>
      </c>
      <c r="N733" s="9" t="s">
        <v>40</v>
      </c>
      <c r="O733" s="9">
        <f t="shared" si="44"/>
        <v>153</v>
      </c>
      <c r="P733" s="12">
        <f t="shared" si="45"/>
        <v>41.41</v>
      </c>
      <c r="Q733" s="9" t="s">
        <v>41</v>
      </c>
      <c r="R733" s="9" t="s">
        <v>42</v>
      </c>
      <c r="S733" s="13">
        <f t="shared" si="46"/>
        <v>41820.639189814814</v>
      </c>
      <c r="T733" s="13">
        <f t="shared" si="47"/>
        <v>41843.165972222225</v>
      </c>
    </row>
    <row r="734" spans="1:20" ht="208" x14ac:dyDescent="0.2">
      <c r="A734" s="9">
        <v>3453</v>
      </c>
      <c r="B734" s="10" t="s">
        <v>1073</v>
      </c>
      <c r="C734" s="10" t="s">
        <v>1074</v>
      </c>
      <c r="D734" s="9">
        <v>300</v>
      </c>
      <c r="E734" s="11">
        <v>385</v>
      </c>
      <c r="F734" s="9" t="s">
        <v>37</v>
      </c>
      <c r="G734" s="9" t="s">
        <v>38</v>
      </c>
      <c r="H734" s="9" t="s">
        <v>39</v>
      </c>
      <c r="I734" s="9">
        <v>1471130956</v>
      </c>
      <c r="J734" s="9">
        <v>1465946956</v>
      </c>
      <c r="K734" s="9" t="b">
        <v>0</v>
      </c>
      <c r="L734" s="9">
        <v>14</v>
      </c>
      <c r="M734" s="9" t="b">
        <v>1</v>
      </c>
      <c r="N734" s="9" t="s">
        <v>40</v>
      </c>
      <c r="O734" s="9">
        <f t="shared" si="44"/>
        <v>128</v>
      </c>
      <c r="P734" s="12">
        <f t="shared" si="45"/>
        <v>27.5</v>
      </c>
      <c r="Q734" s="9" t="s">
        <v>41</v>
      </c>
      <c r="R734" s="9" t="s">
        <v>42</v>
      </c>
      <c r="S734" s="13">
        <f t="shared" si="46"/>
        <v>42535.97865740741</v>
      </c>
      <c r="T734" s="13">
        <f t="shared" si="47"/>
        <v>42595.97865740741</v>
      </c>
    </row>
    <row r="735" spans="1:20" ht="224" x14ac:dyDescent="0.2">
      <c r="A735" s="9">
        <v>3454</v>
      </c>
      <c r="B735" s="10" t="s">
        <v>1075</v>
      </c>
      <c r="C735" s="10" t="s">
        <v>1076</v>
      </c>
      <c r="D735" s="9">
        <v>700</v>
      </c>
      <c r="E735" s="11">
        <v>705</v>
      </c>
      <c r="F735" s="9" t="s">
        <v>37</v>
      </c>
      <c r="G735" s="9" t="s">
        <v>38</v>
      </c>
      <c r="H735" s="9" t="s">
        <v>39</v>
      </c>
      <c r="I735" s="9">
        <v>1406825159</v>
      </c>
      <c r="J735" s="9">
        <v>1404233159</v>
      </c>
      <c r="K735" s="9" t="b">
        <v>0</v>
      </c>
      <c r="L735" s="9">
        <v>21</v>
      </c>
      <c r="M735" s="9" t="b">
        <v>1</v>
      </c>
      <c r="N735" s="9" t="s">
        <v>40</v>
      </c>
      <c r="O735" s="9">
        <f t="shared" si="44"/>
        <v>101</v>
      </c>
      <c r="P735" s="12">
        <f t="shared" si="45"/>
        <v>33.57</v>
      </c>
      <c r="Q735" s="9" t="s">
        <v>41</v>
      </c>
      <c r="R735" s="9" t="s">
        <v>42</v>
      </c>
      <c r="S735" s="13">
        <f t="shared" si="46"/>
        <v>41821.698599537034</v>
      </c>
      <c r="T735" s="13">
        <f t="shared" si="47"/>
        <v>41851.698599537034</v>
      </c>
    </row>
    <row r="736" spans="1:20" ht="224" x14ac:dyDescent="0.2">
      <c r="A736" s="9">
        <v>3455</v>
      </c>
      <c r="B736" s="10" t="s">
        <v>1077</v>
      </c>
      <c r="C736" s="10" t="s">
        <v>1078</v>
      </c>
      <c r="D736" s="9">
        <v>10000</v>
      </c>
      <c r="E736" s="11">
        <v>10065</v>
      </c>
      <c r="F736" s="9" t="s">
        <v>37</v>
      </c>
      <c r="G736" s="9" t="s">
        <v>45</v>
      </c>
      <c r="H736" s="9" t="s">
        <v>46</v>
      </c>
      <c r="I736" s="9">
        <v>1476381627</v>
      </c>
      <c r="J736" s="9">
        <v>1473789627</v>
      </c>
      <c r="K736" s="9" t="b">
        <v>0</v>
      </c>
      <c r="L736" s="9">
        <v>69</v>
      </c>
      <c r="M736" s="9" t="b">
        <v>1</v>
      </c>
      <c r="N736" s="9" t="s">
        <v>40</v>
      </c>
      <c r="O736" s="9">
        <f t="shared" si="44"/>
        <v>101</v>
      </c>
      <c r="P736" s="12">
        <f t="shared" si="45"/>
        <v>145.87</v>
      </c>
      <c r="Q736" s="9" t="s">
        <v>41</v>
      </c>
      <c r="R736" s="9" t="s">
        <v>42</v>
      </c>
      <c r="S736" s="13">
        <f t="shared" si="46"/>
        <v>42626.7503125</v>
      </c>
      <c r="T736" s="13">
        <f t="shared" si="47"/>
        <v>42656.7503125</v>
      </c>
    </row>
    <row r="737" spans="1:20" ht="192" x14ac:dyDescent="0.2">
      <c r="A737" s="9">
        <v>3456</v>
      </c>
      <c r="B737" s="10" t="s">
        <v>1079</v>
      </c>
      <c r="C737" s="10" t="s">
        <v>1080</v>
      </c>
      <c r="D737" s="9">
        <v>3000</v>
      </c>
      <c r="E737" s="11">
        <v>5739</v>
      </c>
      <c r="F737" s="9" t="s">
        <v>37</v>
      </c>
      <c r="G737" s="9" t="s">
        <v>45</v>
      </c>
      <c r="H737" s="9" t="s">
        <v>46</v>
      </c>
      <c r="I737" s="9">
        <v>1406876340</v>
      </c>
      <c r="J737" s="9">
        <v>1404190567</v>
      </c>
      <c r="K737" s="9" t="b">
        <v>0</v>
      </c>
      <c r="L737" s="9">
        <v>16</v>
      </c>
      <c r="M737" s="9" t="b">
        <v>1</v>
      </c>
      <c r="N737" s="9" t="s">
        <v>40</v>
      </c>
      <c r="O737" s="9">
        <f t="shared" si="44"/>
        <v>191</v>
      </c>
      <c r="P737" s="12">
        <f t="shared" si="45"/>
        <v>358.69</v>
      </c>
      <c r="Q737" s="9" t="s">
        <v>41</v>
      </c>
      <c r="R737" s="9" t="s">
        <v>42</v>
      </c>
      <c r="S737" s="13">
        <f t="shared" si="46"/>
        <v>41821.205636574072</v>
      </c>
      <c r="T737" s="13">
        <f t="shared" si="47"/>
        <v>41852.290972222225</v>
      </c>
    </row>
    <row r="738" spans="1:20" ht="112" x14ac:dyDescent="0.2">
      <c r="A738" s="9">
        <v>3457</v>
      </c>
      <c r="B738" s="10" t="s">
        <v>1081</v>
      </c>
      <c r="C738" s="10" t="s">
        <v>1082</v>
      </c>
      <c r="D738" s="9">
        <v>2000</v>
      </c>
      <c r="E738" s="11">
        <v>2804</v>
      </c>
      <c r="F738" s="9" t="s">
        <v>37</v>
      </c>
      <c r="G738" s="9" t="s">
        <v>45</v>
      </c>
      <c r="H738" s="9" t="s">
        <v>46</v>
      </c>
      <c r="I738" s="9">
        <v>1423720740</v>
      </c>
      <c r="J738" s="9">
        <v>1421081857</v>
      </c>
      <c r="K738" s="9" t="b">
        <v>0</v>
      </c>
      <c r="L738" s="9">
        <v>55</v>
      </c>
      <c r="M738" s="9" t="b">
        <v>1</v>
      </c>
      <c r="N738" s="9" t="s">
        <v>40</v>
      </c>
      <c r="O738" s="9">
        <f t="shared" si="44"/>
        <v>140</v>
      </c>
      <c r="P738" s="12">
        <f t="shared" si="45"/>
        <v>50.98</v>
      </c>
      <c r="Q738" s="9" t="s">
        <v>41</v>
      </c>
      <c r="R738" s="9" t="s">
        <v>42</v>
      </c>
      <c r="S738" s="13">
        <f t="shared" si="46"/>
        <v>42016.706678240742</v>
      </c>
      <c r="T738" s="13">
        <f t="shared" si="47"/>
        <v>42047.249305555553</v>
      </c>
    </row>
    <row r="739" spans="1:20" ht="208" x14ac:dyDescent="0.2">
      <c r="A739" s="9">
        <v>3458</v>
      </c>
      <c r="B739" s="10" t="s">
        <v>1083</v>
      </c>
      <c r="C739" s="10" t="s">
        <v>1084</v>
      </c>
      <c r="D739" s="9">
        <v>978</v>
      </c>
      <c r="E739" s="11">
        <v>1216</v>
      </c>
      <c r="F739" s="9" t="s">
        <v>37</v>
      </c>
      <c r="G739" s="9" t="s">
        <v>45</v>
      </c>
      <c r="H739" s="9" t="s">
        <v>46</v>
      </c>
      <c r="I739" s="9">
        <v>1422937620</v>
      </c>
      <c r="J739" s="9">
        <v>1420606303</v>
      </c>
      <c r="K739" s="9" t="b">
        <v>0</v>
      </c>
      <c r="L739" s="9">
        <v>27</v>
      </c>
      <c r="M739" s="9" t="b">
        <v>1</v>
      </c>
      <c r="N739" s="9" t="s">
        <v>40</v>
      </c>
      <c r="O739" s="9">
        <f t="shared" si="44"/>
        <v>124</v>
      </c>
      <c r="P739" s="12">
        <f t="shared" si="45"/>
        <v>45.04</v>
      </c>
      <c r="Q739" s="9" t="s">
        <v>41</v>
      </c>
      <c r="R739" s="9" t="s">
        <v>42</v>
      </c>
      <c r="S739" s="13">
        <f t="shared" si="46"/>
        <v>42011.202581018515</v>
      </c>
      <c r="T739" s="13">
        <f t="shared" si="47"/>
        <v>42038.185416666667</v>
      </c>
    </row>
    <row r="740" spans="1:20" ht="208" x14ac:dyDescent="0.2">
      <c r="A740" s="9">
        <v>3459</v>
      </c>
      <c r="B740" s="10" t="s">
        <v>1085</v>
      </c>
      <c r="C740" s="10" t="s">
        <v>1086</v>
      </c>
      <c r="D740" s="9">
        <v>500</v>
      </c>
      <c r="E740" s="11">
        <v>631</v>
      </c>
      <c r="F740" s="9" t="s">
        <v>37</v>
      </c>
      <c r="G740" s="9" t="s">
        <v>38</v>
      </c>
      <c r="H740" s="9" t="s">
        <v>39</v>
      </c>
      <c r="I740" s="9">
        <v>1463743860</v>
      </c>
      <c r="J740" s="9">
        <v>1461151860</v>
      </c>
      <c r="K740" s="9" t="b">
        <v>0</v>
      </c>
      <c r="L740" s="9">
        <v>36</v>
      </c>
      <c r="M740" s="9" t="b">
        <v>1</v>
      </c>
      <c r="N740" s="9" t="s">
        <v>40</v>
      </c>
      <c r="O740" s="9">
        <f t="shared" si="44"/>
        <v>126</v>
      </c>
      <c r="P740" s="12">
        <f t="shared" si="45"/>
        <v>17.53</v>
      </c>
      <c r="Q740" s="9" t="s">
        <v>41</v>
      </c>
      <c r="R740" s="9" t="s">
        <v>42</v>
      </c>
      <c r="S740" s="13">
        <f t="shared" si="46"/>
        <v>42480.479861111111</v>
      </c>
      <c r="T740" s="13">
        <f t="shared" si="47"/>
        <v>42510.479861111111</v>
      </c>
    </row>
    <row r="741" spans="1:20" ht="192" x14ac:dyDescent="0.2">
      <c r="A741" s="9">
        <v>3460</v>
      </c>
      <c r="B741" s="10" t="s">
        <v>1087</v>
      </c>
      <c r="C741" s="10" t="s">
        <v>1088</v>
      </c>
      <c r="D741" s="9">
        <v>500</v>
      </c>
      <c r="E741" s="11">
        <v>950</v>
      </c>
      <c r="F741" s="9" t="s">
        <v>37</v>
      </c>
      <c r="G741" s="9" t="s">
        <v>38</v>
      </c>
      <c r="H741" s="9" t="s">
        <v>39</v>
      </c>
      <c r="I741" s="9">
        <v>1408106352</v>
      </c>
      <c r="J741" s="9">
        <v>1406896752</v>
      </c>
      <c r="K741" s="9" t="b">
        <v>0</v>
      </c>
      <c r="L741" s="9">
        <v>19</v>
      </c>
      <c r="M741" s="9" t="b">
        <v>1</v>
      </c>
      <c r="N741" s="9" t="s">
        <v>40</v>
      </c>
      <c r="O741" s="9">
        <f t="shared" si="44"/>
        <v>190</v>
      </c>
      <c r="P741" s="12">
        <f t="shared" si="45"/>
        <v>50</v>
      </c>
      <c r="Q741" s="9" t="s">
        <v>41</v>
      </c>
      <c r="R741" s="9" t="s">
        <v>42</v>
      </c>
      <c r="S741" s="13">
        <f t="shared" si="46"/>
        <v>41852.527222222219</v>
      </c>
      <c r="T741" s="13">
        <f t="shared" si="47"/>
        <v>41866.527222222219</v>
      </c>
    </row>
    <row r="742" spans="1:20" ht="240" x14ac:dyDescent="0.2">
      <c r="A742" s="9">
        <v>3461</v>
      </c>
      <c r="B742" s="10" t="s">
        <v>1089</v>
      </c>
      <c r="C742" s="10" t="s">
        <v>1090</v>
      </c>
      <c r="D742" s="9">
        <v>500</v>
      </c>
      <c r="E742" s="11">
        <v>695</v>
      </c>
      <c r="F742" s="9" t="s">
        <v>37</v>
      </c>
      <c r="G742" s="9" t="s">
        <v>45</v>
      </c>
      <c r="H742" s="9" t="s">
        <v>46</v>
      </c>
      <c r="I742" s="9">
        <v>1477710000</v>
      </c>
      <c r="J742" s="9">
        <v>1475248279</v>
      </c>
      <c r="K742" s="9" t="b">
        <v>0</v>
      </c>
      <c r="L742" s="9">
        <v>12</v>
      </c>
      <c r="M742" s="9" t="b">
        <v>1</v>
      </c>
      <c r="N742" s="9" t="s">
        <v>40</v>
      </c>
      <c r="O742" s="9">
        <f t="shared" si="44"/>
        <v>139</v>
      </c>
      <c r="P742" s="12">
        <f t="shared" si="45"/>
        <v>57.92</v>
      </c>
      <c r="Q742" s="9" t="s">
        <v>41</v>
      </c>
      <c r="R742" s="9" t="s">
        <v>42</v>
      </c>
      <c r="S742" s="13">
        <f t="shared" si="46"/>
        <v>42643.632858796293</v>
      </c>
      <c r="T742" s="13">
        <f t="shared" si="47"/>
        <v>42672.125</v>
      </c>
    </row>
    <row r="743" spans="1:20" ht="192" x14ac:dyDescent="0.2">
      <c r="A743" s="9">
        <v>3462</v>
      </c>
      <c r="B743" s="10" t="s">
        <v>1091</v>
      </c>
      <c r="C743" s="10" t="s">
        <v>1092</v>
      </c>
      <c r="D743" s="9">
        <v>250</v>
      </c>
      <c r="E743" s="11">
        <v>505</v>
      </c>
      <c r="F743" s="9" t="s">
        <v>37</v>
      </c>
      <c r="G743" s="9" t="s">
        <v>45</v>
      </c>
      <c r="H743" s="9" t="s">
        <v>46</v>
      </c>
      <c r="I743" s="9">
        <v>1436551200</v>
      </c>
      <c r="J743" s="9">
        <v>1435181628</v>
      </c>
      <c r="K743" s="9" t="b">
        <v>0</v>
      </c>
      <c r="L743" s="9">
        <v>17</v>
      </c>
      <c r="M743" s="9" t="b">
        <v>1</v>
      </c>
      <c r="N743" s="9" t="s">
        <v>40</v>
      </c>
      <c r="O743" s="9">
        <f t="shared" si="44"/>
        <v>202</v>
      </c>
      <c r="P743" s="12">
        <f t="shared" si="45"/>
        <v>29.71</v>
      </c>
      <c r="Q743" s="9" t="s">
        <v>41</v>
      </c>
      <c r="R743" s="9" t="s">
        <v>42</v>
      </c>
      <c r="S743" s="13">
        <f t="shared" si="46"/>
        <v>42179.898472222223</v>
      </c>
      <c r="T743" s="13">
        <f t="shared" si="47"/>
        <v>42195.75</v>
      </c>
    </row>
    <row r="744" spans="1:20" ht="192" x14ac:dyDescent="0.2">
      <c r="A744" s="9">
        <v>3463</v>
      </c>
      <c r="B744" s="10" t="s">
        <v>1093</v>
      </c>
      <c r="C744" s="10" t="s">
        <v>1094</v>
      </c>
      <c r="D744" s="9">
        <v>10000</v>
      </c>
      <c r="E744" s="11">
        <v>10338</v>
      </c>
      <c r="F744" s="9" t="s">
        <v>37</v>
      </c>
      <c r="G744" s="9" t="s">
        <v>63</v>
      </c>
      <c r="H744" s="9" t="s">
        <v>64</v>
      </c>
      <c r="I744" s="9">
        <v>1476158340</v>
      </c>
      <c r="J744" s="9">
        <v>1472594585</v>
      </c>
      <c r="K744" s="9" t="b">
        <v>0</v>
      </c>
      <c r="L744" s="9">
        <v>114</v>
      </c>
      <c r="M744" s="9" t="b">
        <v>1</v>
      </c>
      <c r="N744" s="9" t="s">
        <v>40</v>
      </c>
      <c r="O744" s="9">
        <f t="shared" si="44"/>
        <v>103</v>
      </c>
      <c r="P744" s="12">
        <f t="shared" si="45"/>
        <v>90.68</v>
      </c>
      <c r="Q744" s="9" t="s">
        <v>41</v>
      </c>
      <c r="R744" s="9" t="s">
        <v>42</v>
      </c>
      <c r="S744" s="13">
        <f t="shared" si="46"/>
        <v>42612.918807870374</v>
      </c>
      <c r="T744" s="13">
        <f t="shared" si="47"/>
        <v>42654.165972222225</v>
      </c>
    </row>
    <row r="745" spans="1:20" ht="224" x14ac:dyDescent="0.2">
      <c r="A745" s="9">
        <v>3464</v>
      </c>
      <c r="B745" s="10" t="s">
        <v>1095</v>
      </c>
      <c r="C745" s="10" t="s">
        <v>1096</v>
      </c>
      <c r="D745" s="9">
        <v>5000</v>
      </c>
      <c r="E745" s="11">
        <v>5116.18</v>
      </c>
      <c r="F745" s="9" t="s">
        <v>37</v>
      </c>
      <c r="G745" s="9" t="s">
        <v>45</v>
      </c>
      <c r="H745" s="9" t="s">
        <v>46</v>
      </c>
      <c r="I745" s="9">
        <v>1471921637</v>
      </c>
      <c r="J745" s="9">
        <v>1469329637</v>
      </c>
      <c r="K745" s="9" t="b">
        <v>0</v>
      </c>
      <c r="L745" s="9">
        <v>93</v>
      </c>
      <c r="M745" s="9" t="b">
        <v>1</v>
      </c>
      <c r="N745" s="9" t="s">
        <v>40</v>
      </c>
      <c r="O745" s="9">
        <f t="shared" si="44"/>
        <v>102</v>
      </c>
      <c r="P745" s="12">
        <f t="shared" si="45"/>
        <v>55.01</v>
      </c>
      <c r="Q745" s="9" t="s">
        <v>41</v>
      </c>
      <c r="R745" s="9" t="s">
        <v>42</v>
      </c>
      <c r="S745" s="13">
        <f t="shared" si="46"/>
        <v>42575.130057870367</v>
      </c>
      <c r="T745" s="13">
        <f t="shared" si="47"/>
        <v>42605.130057870367</v>
      </c>
    </row>
    <row r="746" spans="1:20" ht="208" x14ac:dyDescent="0.2">
      <c r="A746" s="9">
        <v>3465</v>
      </c>
      <c r="B746" s="10" t="s">
        <v>1097</v>
      </c>
      <c r="C746" s="10" t="s">
        <v>1098</v>
      </c>
      <c r="D746" s="9">
        <v>2000</v>
      </c>
      <c r="E746" s="11">
        <v>2060</v>
      </c>
      <c r="F746" s="9" t="s">
        <v>37</v>
      </c>
      <c r="G746" s="9" t="s">
        <v>38</v>
      </c>
      <c r="H746" s="9" t="s">
        <v>39</v>
      </c>
      <c r="I746" s="9">
        <v>1439136000</v>
      </c>
      <c r="J746" s="9">
        <v>1436972472</v>
      </c>
      <c r="K746" s="9" t="b">
        <v>0</v>
      </c>
      <c r="L746" s="9">
        <v>36</v>
      </c>
      <c r="M746" s="9" t="b">
        <v>1</v>
      </c>
      <c r="N746" s="9" t="s">
        <v>40</v>
      </c>
      <c r="O746" s="9">
        <f t="shared" si="44"/>
        <v>103</v>
      </c>
      <c r="P746" s="12">
        <f t="shared" si="45"/>
        <v>57.22</v>
      </c>
      <c r="Q746" s="9" t="s">
        <v>41</v>
      </c>
      <c r="R746" s="9" t="s">
        <v>42</v>
      </c>
      <c r="S746" s="13">
        <f t="shared" si="46"/>
        <v>42200.625833333332</v>
      </c>
      <c r="T746" s="13">
        <f t="shared" si="47"/>
        <v>42225.666666666672</v>
      </c>
    </row>
    <row r="747" spans="1:20" ht="176" x14ac:dyDescent="0.2">
      <c r="A747" s="9">
        <v>3466</v>
      </c>
      <c r="B747" s="10" t="s">
        <v>1099</v>
      </c>
      <c r="C747" s="10" t="s">
        <v>1100</v>
      </c>
      <c r="D747" s="9">
        <v>3500</v>
      </c>
      <c r="E747" s="11">
        <v>4450</v>
      </c>
      <c r="F747" s="9" t="s">
        <v>37</v>
      </c>
      <c r="G747" s="9" t="s">
        <v>45</v>
      </c>
      <c r="H747" s="9" t="s">
        <v>46</v>
      </c>
      <c r="I747" s="9">
        <v>1461108450</v>
      </c>
      <c r="J747" s="9">
        <v>1455928050</v>
      </c>
      <c r="K747" s="9" t="b">
        <v>0</v>
      </c>
      <c r="L747" s="9">
        <v>61</v>
      </c>
      <c r="M747" s="9" t="b">
        <v>1</v>
      </c>
      <c r="N747" s="9" t="s">
        <v>40</v>
      </c>
      <c r="O747" s="9">
        <f t="shared" si="44"/>
        <v>127</v>
      </c>
      <c r="P747" s="12">
        <f t="shared" si="45"/>
        <v>72.95</v>
      </c>
      <c r="Q747" s="9" t="s">
        <v>41</v>
      </c>
      <c r="R747" s="9" t="s">
        <v>42</v>
      </c>
      <c r="S747" s="13">
        <f t="shared" si="46"/>
        <v>42420.019097222219</v>
      </c>
      <c r="T747" s="13">
        <f t="shared" si="47"/>
        <v>42479.977430555555</v>
      </c>
    </row>
    <row r="748" spans="1:20" ht="48" x14ac:dyDescent="0.2">
      <c r="A748" s="9">
        <v>3467</v>
      </c>
      <c r="B748" s="10" t="s">
        <v>1101</v>
      </c>
      <c r="C748" s="10" t="s">
        <v>1102</v>
      </c>
      <c r="D748" s="9">
        <v>3000</v>
      </c>
      <c r="E748" s="11">
        <v>3030</v>
      </c>
      <c r="F748" s="9" t="s">
        <v>37</v>
      </c>
      <c r="G748" s="9" t="s">
        <v>45</v>
      </c>
      <c r="H748" s="9" t="s">
        <v>46</v>
      </c>
      <c r="I748" s="9">
        <v>1426864032</v>
      </c>
      <c r="J748" s="9">
        <v>1424275632</v>
      </c>
      <c r="K748" s="9" t="b">
        <v>0</v>
      </c>
      <c r="L748" s="9">
        <v>47</v>
      </c>
      <c r="M748" s="9" t="b">
        <v>1</v>
      </c>
      <c r="N748" s="9" t="s">
        <v>40</v>
      </c>
      <c r="O748" s="9">
        <f t="shared" si="44"/>
        <v>101</v>
      </c>
      <c r="P748" s="12">
        <f t="shared" si="45"/>
        <v>64.47</v>
      </c>
      <c r="Q748" s="9" t="s">
        <v>41</v>
      </c>
      <c r="R748" s="9" t="s">
        <v>42</v>
      </c>
      <c r="S748" s="13">
        <f t="shared" si="46"/>
        <v>42053.671666666662</v>
      </c>
      <c r="T748" s="13">
        <f t="shared" si="47"/>
        <v>42083.630000000005</v>
      </c>
    </row>
    <row r="749" spans="1:20" ht="160" x14ac:dyDescent="0.2">
      <c r="A749" s="9">
        <v>3468</v>
      </c>
      <c r="B749" s="10" t="s">
        <v>1103</v>
      </c>
      <c r="C749" s="10" t="s">
        <v>1104</v>
      </c>
      <c r="D749" s="9">
        <v>10000</v>
      </c>
      <c r="E749" s="11">
        <v>12178</v>
      </c>
      <c r="F749" s="9" t="s">
        <v>37</v>
      </c>
      <c r="G749" s="9" t="s">
        <v>45</v>
      </c>
      <c r="H749" s="9" t="s">
        <v>46</v>
      </c>
      <c r="I749" s="9">
        <v>1474426800</v>
      </c>
      <c r="J749" s="9">
        <v>1471976529</v>
      </c>
      <c r="K749" s="9" t="b">
        <v>0</v>
      </c>
      <c r="L749" s="9">
        <v>17</v>
      </c>
      <c r="M749" s="9" t="b">
        <v>1</v>
      </c>
      <c r="N749" s="9" t="s">
        <v>40</v>
      </c>
      <c r="O749" s="9">
        <f t="shared" si="44"/>
        <v>122</v>
      </c>
      <c r="P749" s="12">
        <f t="shared" si="45"/>
        <v>716.35</v>
      </c>
      <c r="Q749" s="9" t="s">
        <v>41</v>
      </c>
      <c r="R749" s="9" t="s">
        <v>42</v>
      </c>
      <c r="S749" s="13">
        <f t="shared" si="46"/>
        <v>42605.765381944439</v>
      </c>
      <c r="T749" s="13">
        <f t="shared" si="47"/>
        <v>42634.125</v>
      </c>
    </row>
    <row r="750" spans="1:20" ht="240" x14ac:dyDescent="0.2">
      <c r="A750" s="9">
        <v>3469</v>
      </c>
      <c r="B750" s="10" t="s">
        <v>1105</v>
      </c>
      <c r="C750" s="10" t="s">
        <v>1106</v>
      </c>
      <c r="D750" s="9">
        <v>2800</v>
      </c>
      <c r="E750" s="11">
        <v>3175</v>
      </c>
      <c r="F750" s="9" t="s">
        <v>37</v>
      </c>
      <c r="G750" s="9" t="s">
        <v>45</v>
      </c>
      <c r="H750" s="9" t="s">
        <v>46</v>
      </c>
      <c r="I750" s="9">
        <v>1461857045</v>
      </c>
      <c r="J750" s="9">
        <v>1459265045</v>
      </c>
      <c r="K750" s="9" t="b">
        <v>0</v>
      </c>
      <c r="L750" s="9">
        <v>63</v>
      </c>
      <c r="M750" s="9" t="b">
        <v>1</v>
      </c>
      <c r="N750" s="9" t="s">
        <v>40</v>
      </c>
      <c r="O750" s="9">
        <f t="shared" si="44"/>
        <v>113</v>
      </c>
      <c r="P750" s="12">
        <f t="shared" si="45"/>
        <v>50.4</v>
      </c>
      <c r="Q750" s="9" t="s">
        <v>41</v>
      </c>
      <c r="R750" s="9" t="s">
        <v>42</v>
      </c>
      <c r="S750" s="13">
        <f t="shared" si="46"/>
        <v>42458.641724537039</v>
      </c>
      <c r="T750" s="13">
        <f t="shared" si="47"/>
        <v>42488.641724537039</v>
      </c>
    </row>
    <row r="751" spans="1:20" ht="160" x14ac:dyDescent="0.2">
      <c r="A751" s="9">
        <v>3470</v>
      </c>
      <c r="B751" s="10" t="s">
        <v>1107</v>
      </c>
      <c r="C751" s="10" t="s">
        <v>1108</v>
      </c>
      <c r="D751" s="9">
        <v>250</v>
      </c>
      <c r="E751" s="11">
        <v>375</v>
      </c>
      <c r="F751" s="9" t="s">
        <v>37</v>
      </c>
      <c r="G751" s="9" t="s">
        <v>45</v>
      </c>
      <c r="H751" s="9" t="s">
        <v>46</v>
      </c>
      <c r="I751" s="9">
        <v>1468618680</v>
      </c>
      <c r="J751" s="9">
        <v>1465345902</v>
      </c>
      <c r="K751" s="9" t="b">
        <v>0</v>
      </c>
      <c r="L751" s="9">
        <v>9</v>
      </c>
      <c r="M751" s="9" t="b">
        <v>1</v>
      </c>
      <c r="N751" s="9" t="s">
        <v>40</v>
      </c>
      <c r="O751" s="9">
        <f t="shared" si="44"/>
        <v>150</v>
      </c>
      <c r="P751" s="12">
        <f t="shared" si="45"/>
        <v>41.67</v>
      </c>
      <c r="Q751" s="9" t="s">
        <v>41</v>
      </c>
      <c r="R751" s="9" t="s">
        <v>42</v>
      </c>
      <c r="S751" s="13">
        <f t="shared" si="46"/>
        <v>42529.022013888884</v>
      </c>
      <c r="T751" s="13">
        <f t="shared" si="47"/>
        <v>42566.901388888888</v>
      </c>
    </row>
    <row r="752" spans="1:20" ht="176" x14ac:dyDescent="0.2">
      <c r="A752" s="9">
        <v>3471</v>
      </c>
      <c r="B752" s="10" t="s">
        <v>1109</v>
      </c>
      <c r="C752" s="10" t="s">
        <v>1110</v>
      </c>
      <c r="D752" s="9">
        <v>500</v>
      </c>
      <c r="E752" s="11">
        <v>1073</v>
      </c>
      <c r="F752" s="9" t="s">
        <v>37</v>
      </c>
      <c r="G752" s="9" t="s">
        <v>38</v>
      </c>
      <c r="H752" s="9" t="s">
        <v>39</v>
      </c>
      <c r="I752" s="9">
        <v>1409515200</v>
      </c>
      <c r="J752" s="9">
        <v>1405971690</v>
      </c>
      <c r="K752" s="9" t="b">
        <v>0</v>
      </c>
      <c r="L752" s="9">
        <v>30</v>
      </c>
      <c r="M752" s="9" t="b">
        <v>1</v>
      </c>
      <c r="N752" s="9" t="s">
        <v>40</v>
      </c>
      <c r="O752" s="9">
        <f t="shared" si="44"/>
        <v>215</v>
      </c>
      <c r="P752" s="12">
        <f t="shared" si="45"/>
        <v>35.770000000000003</v>
      </c>
      <c r="Q752" s="9" t="s">
        <v>41</v>
      </c>
      <c r="R752" s="9" t="s">
        <v>42</v>
      </c>
      <c r="S752" s="13">
        <f t="shared" si="46"/>
        <v>41841.820486111108</v>
      </c>
      <c r="T752" s="13">
        <f t="shared" si="47"/>
        <v>41882.833333333336</v>
      </c>
    </row>
    <row r="753" spans="1:20" ht="224" x14ac:dyDescent="0.2">
      <c r="A753" s="9">
        <v>3472</v>
      </c>
      <c r="B753" s="10" t="s">
        <v>1111</v>
      </c>
      <c r="C753" s="10" t="s">
        <v>1112</v>
      </c>
      <c r="D753" s="9">
        <v>2000</v>
      </c>
      <c r="E753" s="11">
        <v>2041</v>
      </c>
      <c r="F753" s="9" t="s">
        <v>37</v>
      </c>
      <c r="G753" s="9" t="s">
        <v>45</v>
      </c>
      <c r="H753" s="9" t="s">
        <v>46</v>
      </c>
      <c r="I753" s="9">
        <v>1415253540</v>
      </c>
      <c r="J753" s="9">
        <v>1413432331</v>
      </c>
      <c r="K753" s="9" t="b">
        <v>0</v>
      </c>
      <c r="L753" s="9">
        <v>23</v>
      </c>
      <c r="M753" s="9" t="b">
        <v>1</v>
      </c>
      <c r="N753" s="9" t="s">
        <v>40</v>
      </c>
      <c r="O753" s="9">
        <f t="shared" si="44"/>
        <v>102</v>
      </c>
      <c r="P753" s="12">
        <f t="shared" si="45"/>
        <v>88.74</v>
      </c>
      <c r="Q753" s="9" t="s">
        <v>41</v>
      </c>
      <c r="R753" s="9" t="s">
        <v>42</v>
      </c>
      <c r="S753" s="13">
        <f t="shared" si="46"/>
        <v>41928.170497685183</v>
      </c>
      <c r="T753" s="13">
        <f t="shared" si="47"/>
        <v>41949.249305555553</v>
      </c>
    </row>
    <row r="754" spans="1:20" ht="208" x14ac:dyDescent="0.2">
      <c r="A754" s="9">
        <v>3473</v>
      </c>
      <c r="B754" s="10" t="s">
        <v>1113</v>
      </c>
      <c r="C754" s="10" t="s">
        <v>1114</v>
      </c>
      <c r="D754" s="9">
        <v>4900</v>
      </c>
      <c r="E754" s="11">
        <v>4900</v>
      </c>
      <c r="F754" s="9" t="s">
        <v>37</v>
      </c>
      <c r="G754" s="9" t="s">
        <v>45</v>
      </c>
      <c r="H754" s="9" t="s">
        <v>46</v>
      </c>
      <c r="I754" s="9">
        <v>1426883220</v>
      </c>
      <c r="J754" s="9">
        <v>1425067296</v>
      </c>
      <c r="K754" s="9" t="b">
        <v>0</v>
      </c>
      <c r="L754" s="9">
        <v>33</v>
      </c>
      <c r="M754" s="9" t="b">
        <v>1</v>
      </c>
      <c r="N754" s="9" t="s">
        <v>40</v>
      </c>
      <c r="O754" s="9">
        <f t="shared" si="44"/>
        <v>100</v>
      </c>
      <c r="P754" s="12">
        <f t="shared" si="45"/>
        <v>148.47999999999999</v>
      </c>
      <c r="Q754" s="9" t="s">
        <v>41</v>
      </c>
      <c r="R754" s="9" t="s">
        <v>42</v>
      </c>
      <c r="S754" s="13">
        <f t="shared" si="46"/>
        <v>42062.834444444445</v>
      </c>
      <c r="T754" s="13">
        <f t="shared" si="47"/>
        <v>42083.852083333331</v>
      </c>
    </row>
    <row r="755" spans="1:20" ht="176" x14ac:dyDescent="0.2">
      <c r="A755" s="9">
        <v>3474</v>
      </c>
      <c r="B755" s="10" t="s">
        <v>1115</v>
      </c>
      <c r="C755" s="10" t="s">
        <v>1116</v>
      </c>
      <c r="D755" s="9">
        <v>2000</v>
      </c>
      <c r="E755" s="11">
        <v>2020</v>
      </c>
      <c r="F755" s="9" t="s">
        <v>37</v>
      </c>
      <c r="G755" s="9" t="s">
        <v>38</v>
      </c>
      <c r="H755" s="9" t="s">
        <v>39</v>
      </c>
      <c r="I755" s="9">
        <v>1469016131</v>
      </c>
      <c r="J755" s="9">
        <v>1466424131</v>
      </c>
      <c r="K755" s="9" t="b">
        <v>0</v>
      </c>
      <c r="L755" s="9">
        <v>39</v>
      </c>
      <c r="M755" s="9" t="b">
        <v>1</v>
      </c>
      <c r="N755" s="9" t="s">
        <v>40</v>
      </c>
      <c r="O755" s="9">
        <f t="shared" si="44"/>
        <v>101</v>
      </c>
      <c r="P755" s="12">
        <f t="shared" si="45"/>
        <v>51.79</v>
      </c>
      <c r="Q755" s="9" t="s">
        <v>41</v>
      </c>
      <c r="R755" s="9" t="s">
        <v>42</v>
      </c>
      <c r="S755" s="13">
        <f t="shared" si="46"/>
        <v>42541.501516203702</v>
      </c>
      <c r="T755" s="13">
        <f t="shared" si="47"/>
        <v>42571.501516203702</v>
      </c>
    </row>
    <row r="756" spans="1:20" ht="192" x14ac:dyDescent="0.2">
      <c r="A756" s="9">
        <v>3475</v>
      </c>
      <c r="B756" s="10" t="s">
        <v>1117</v>
      </c>
      <c r="C756" s="10" t="s">
        <v>1118</v>
      </c>
      <c r="D756" s="9">
        <v>300</v>
      </c>
      <c r="E756" s="11">
        <v>340</v>
      </c>
      <c r="F756" s="9" t="s">
        <v>37</v>
      </c>
      <c r="G756" s="9" t="s">
        <v>38</v>
      </c>
      <c r="H756" s="9" t="s">
        <v>39</v>
      </c>
      <c r="I756" s="9">
        <v>1414972800</v>
      </c>
      <c r="J756" s="9">
        <v>1412629704</v>
      </c>
      <c r="K756" s="9" t="b">
        <v>0</v>
      </c>
      <c r="L756" s="9">
        <v>17</v>
      </c>
      <c r="M756" s="9" t="b">
        <v>1</v>
      </c>
      <c r="N756" s="9" t="s">
        <v>40</v>
      </c>
      <c r="O756" s="9">
        <f t="shared" si="44"/>
        <v>113</v>
      </c>
      <c r="P756" s="12">
        <f t="shared" si="45"/>
        <v>20</v>
      </c>
      <c r="Q756" s="9" t="s">
        <v>41</v>
      </c>
      <c r="R756" s="9" t="s">
        <v>42</v>
      </c>
      <c r="S756" s="13">
        <f t="shared" si="46"/>
        <v>41918.880833333329</v>
      </c>
      <c r="T756" s="13">
        <f t="shared" si="47"/>
        <v>41946</v>
      </c>
    </row>
    <row r="757" spans="1:20" ht="224" x14ac:dyDescent="0.2">
      <c r="A757" s="9">
        <v>3476</v>
      </c>
      <c r="B757" s="10" t="s">
        <v>1119</v>
      </c>
      <c r="C757" s="10" t="s">
        <v>1120</v>
      </c>
      <c r="D757" s="9">
        <v>300</v>
      </c>
      <c r="E757" s="11">
        <v>312</v>
      </c>
      <c r="F757" s="9" t="s">
        <v>37</v>
      </c>
      <c r="G757" s="9" t="s">
        <v>45</v>
      </c>
      <c r="H757" s="9" t="s">
        <v>46</v>
      </c>
      <c r="I757" s="9">
        <v>1414378800</v>
      </c>
      <c r="J757" s="9">
        <v>1412836990</v>
      </c>
      <c r="K757" s="9" t="b">
        <v>0</v>
      </c>
      <c r="L757" s="9">
        <v>6</v>
      </c>
      <c r="M757" s="9" t="b">
        <v>1</v>
      </c>
      <c r="N757" s="9" t="s">
        <v>40</v>
      </c>
      <c r="O757" s="9">
        <f t="shared" si="44"/>
        <v>104</v>
      </c>
      <c r="P757" s="12">
        <f t="shared" si="45"/>
        <v>52</v>
      </c>
      <c r="Q757" s="9" t="s">
        <v>41</v>
      </c>
      <c r="R757" s="9" t="s">
        <v>42</v>
      </c>
      <c r="S757" s="13">
        <f t="shared" si="46"/>
        <v>41921.279976851853</v>
      </c>
      <c r="T757" s="13">
        <f t="shared" si="47"/>
        <v>41939.125</v>
      </c>
    </row>
    <row r="758" spans="1:20" ht="208" x14ac:dyDescent="0.2">
      <c r="A758" s="9">
        <v>3477</v>
      </c>
      <c r="B758" s="10" t="s">
        <v>1121</v>
      </c>
      <c r="C758" s="10" t="s">
        <v>1122</v>
      </c>
      <c r="D758" s="9">
        <v>1800</v>
      </c>
      <c r="E758" s="11">
        <v>2076</v>
      </c>
      <c r="F758" s="9" t="s">
        <v>37</v>
      </c>
      <c r="G758" s="9" t="s">
        <v>45</v>
      </c>
      <c r="H758" s="9" t="s">
        <v>46</v>
      </c>
      <c r="I758" s="9">
        <v>1431831600</v>
      </c>
      <c r="J758" s="9">
        <v>1430761243</v>
      </c>
      <c r="K758" s="9" t="b">
        <v>0</v>
      </c>
      <c r="L758" s="9">
        <v>39</v>
      </c>
      <c r="M758" s="9" t="b">
        <v>1</v>
      </c>
      <c r="N758" s="9" t="s">
        <v>40</v>
      </c>
      <c r="O758" s="9">
        <f t="shared" si="44"/>
        <v>115</v>
      </c>
      <c r="P758" s="12">
        <f t="shared" si="45"/>
        <v>53.23</v>
      </c>
      <c r="Q758" s="9" t="s">
        <v>41</v>
      </c>
      <c r="R758" s="9" t="s">
        <v>42</v>
      </c>
      <c r="S758" s="13">
        <f t="shared" si="46"/>
        <v>42128.736608796295</v>
      </c>
      <c r="T758" s="13">
        <f t="shared" si="47"/>
        <v>42141.125</v>
      </c>
    </row>
    <row r="759" spans="1:20" ht="192" x14ac:dyDescent="0.2">
      <c r="A759" s="9">
        <v>3478</v>
      </c>
      <c r="B759" s="10" t="s">
        <v>1123</v>
      </c>
      <c r="C759" s="10" t="s">
        <v>1124</v>
      </c>
      <c r="D759" s="9">
        <v>2000</v>
      </c>
      <c r="E759" s="11">
        <v>2257</v>
      </c>
      <c r="F759" s="9" t="s">
        <v>37</v>
      </c>
      <c r="G759" s="9" t="s">
        <v>45</v>
      </c>
      <c r="H759" s="9" t="s">
        <v>46</v>
      </c>
      <c r="I759" s="9">
        <v>1426539600</v>
      </c>
      <c r="J759" s="9">
        <v>1424296822</v>
      </c>
      <c r="K759" s="9" t="b">
        <v>0</v>
      </c>
      <c r="L759" s="9">
        <v>57</v>
      </c>
      <c r="M759" s="9" t="b">
        <v>1</v>
      </c>
      <c r="N759" s="9" t="s">
        <v>40</v>
      </c>
      <c r="O759" s="9">
        <f t="shared" si="44"/>
        <v>113</v>
      </c>
      <c r="P759" s="12">
        <f t="shared" si="45"/>
        <v>39.6</v>
      </c>
      <c r="Q759" s="9" t="s">
        <v>41</v>
      </c>
      <c r="R759" s="9" t="s">
        <v>42</v>
      </c>
      <c r="S759" s="13">
        <f t="shared" si="46"/>
        <v>42053.916921296302</v>
      </c>
      <c r="T759" s="13">
        <f t="shared" si="47"/>
        <v>42079.875</v>
      </c>
    </row>
    <row r="760" spans="1:20" ht="176" x14ac:dyDescent="0.2">
      <c r="A760" s="9">
        <v>3479</v>
      </c>
      <c r="B760" s="10" t="s">
        <v>1125</v>
      </c>
      <c r="C760" s="10" t="s">
        <v>1126</v>
      </c>
      <c r="D760" s="9">
        <v>1500</v>
      </c>
      <c r="E760" s="11">
        <v>1918</v>
      </c>
      <c r="F760" s="9" t="s">
        <v>37</v>
      </c>
      <c r="G760" s="9" t="s">
        <v>38</v>
      </c>
      <c r="H760" s="9" t="s">
        <v>39</v>
      </c>
      <c r="I760" s="9">
        <v>1403382680</v>
      </c>
      <c r="J760" s="9">
        <v>1400790680</v>
      </c>
      <c r="K760" s="9" t="b">
        <v>0</v>
      </c>
      <c r="L760" s="9">
        <v>56</v>
      </c>
      <c r="M760" s="9" t="b">
        <v>1</v>
      </c>
      <c r="N760" s="9" t="s">
        <v>40</v>
      </c>
      <c r="O760" s="9">
        <f t="shared" si="44"/>
        <v>128</v>
      </c>
      <c r="P760" s="12">
        <f t="shared" si="45"/>
        <v>34.25</v>
      </c>
      <c r="Q760" s="9" t="s">
        <v>41</v>
      </c>
      <c r="R760" s="9" t="s">
        <v>42</v>
      </c>
      <c r="S760" s="13">
        <f t="shared" si="46"/>
        <v>41781.855092592588</v>
      </c>
      <c r="T760" s="13">
        <f t="shared" si="47"/>
        <v>41811.855092592588</v>
      </c>
    </row>
    <row r="761" spans="1:20" ht="176" x14ac:dyDescent="0.2">
      <c r="A761" s="9">
        <v>3480</v>
      </c>
      <c r="B761" s="10" t="s">
        <v>1127</v>
      </c>
      <c r="C761" s="10" t="s">
        <v>1128</v>
      </c>
      <c r="D761" s="9">
        <v>1500</v>
      </c>
      <c r="E761" s="11">
        <v>2140</v>
      </c>
      <c r="F761" s="9" t="s">
        <v>37</v>
      </c>
      <c r="G761" s="9" t="s">
        <v>45</v>
      </c>
      <c r="H761" s="9" t="s">
        <v>46</v>
      </c>
      <c r="I761" s="9">
        <v>1436562000</v>
      </c>
      <c r="J761" s="9">
        <v>1434440227</v>
      </c>
      <c r="K761" s="9" t="b">
        <v>0</v>
      </c>
      <c r="L761" s="9">
        <v>13</v>
      </c>
      <c r="M761" s="9" t="b">
        <v>1</v>
      </c>
      <c r="N761" s="9" t="s">
        <v>40</v>
      </c>
      <c r="O761" s="9">
        <f t="shared" si="44"/>
        <v>143</v>
      </c>
      <c r="P761" s="12">
        <f t="shared" si="45"/>
        <v>164.62</v>
      </c>
      <c r="Q761" s="9" t="s">
        <v>41</v>
      </c>
      <c r="R761" s="9" t="s">
        <v>42</v>
      </c>
      <c r="S761" s="13">
        <f t="shared" si="46"/>
        <v>42171.317442129628</v>
      </c>
      <c r="T761" s="13">
        <f t="shared" si="47"/>
        <v>42195.875</v>
      </c>
    </row>
    <row r="762" spans="1:20" ht="208" x14ac:dyDescent="0.2">
      <c r="A762" s="9">
        <v>3481</v>
      </c>
      <c r="B762" s="10" t="s">
        <v>1129</v>
      </c>
      <c r="C762" s="10" t="s">
        <v>1130</v>
      </c>
      <c r="D762" s="9">
        <v>10000</v>
      </c>
      <c r="E762" s="11">
        <v>11880</v>
      </c>
      <c r="F762" s="9" t="s">
        <v>37</v>
      </c>
      <c r="G762" s="9" t="s">
        <v>153</v>
      </c>
      <c r="H762" s="9" t="s">
        <v>154</v>
      </c>
      <c r="I762" s="9">
        <v>1420178188</v>
      </c>
      <c r="J762" s="9">
        <v>1418709388</v>
      </c>
      <c r="K762" s="9" t="b">
        <v>0</v>
      </c>
      <c r="L762" s="9">
        <v>95</v>
      </c>
      <c r="M762" s="9" t="b">
        <v>1</v>
      </c>
      <c r="N762" s="9" t="s">
        <v>40</v>
      </c>
      <c r="O762" s="9">
        <f t="shared" si="44"/>
        <v>119</v>
      </c>
      <c r="P762" s="12">
        <f t="shared" si="45"/>
        <v>125.05</v>
      </c>
      <c r="Q762" s="9" t="s">
        <v>41</v>
      </c>
      <c r="R762" s="9" t="s">
        <v>42</v>
      </c>
      <c r="S762" s="13">
        <f t="shared" si="46"/>
        <v>41989.24754629629</v>
      </c>
      <c r="T762" s="13">
        <f t="shared" si="47"/>
        <v>42006.24754629629</v>
      </c>
    </row>
    <row r="763" spans="1:20" ht="192" x14ac:dyDescent="0.2">
      <c r="A763" s="9">
        <v>3482</v>
      </c>
      <c r="B763" s="10" t="s">
        <v>1131</v>
      </c>
      <c r="C763" s="10" t="s">
        <v>1132</v>
      </c>
      <c r="D763" s="9">
        <v>3000</v>
      </c>
      <c r="E763" s="11">
        <v>4150</v>
      </c>
      <c r="F763" s="9" t="s">
        <v>37</v>
      </c>
      <c r="G763" s="9" t="s">
        <v>38</v>
      </c>
      <c r="H763" s="9" t="s">
        <v>39</v>
      </c>
      <c r="I763" s="9">
        <v>1404671466</v>
      </c>
      <c r="J763" s="9">
        <v>1402079466</v>
      </c>
      <c r="K763" s="9" t="b">
        <v>0</v>
      </c>
      <c r="L763" s="9">
        <v>80</v>
      </c>
      <c r="M763" s="9" t="b">
        <v>1</v>
      </c>
      <c r="N763" s="9" t="s">
        <v>40</v>
      </c>
      <c r="O763" s="9">
        <f t="shared" si="44"/>
        <v>138</v>
      </c>
      <c r="P763" s="12">
        <f t="shared" si="45"/>
        <v>51.88</v>
      </c>
      <c r="Q763" s="9" t="s">
        <v>41</v>
      </c>
      <c r="R763" s="9" t="s">
        <v>42</v>
      </c>
      <c r="S763" s="13">
        <f t="shared" si="46"/>
        <v>41796.771597222221</v>
      </c>
      <c r="T763" s="13">
        <f t="shared" si="47"/>
        <v>41826.771597222221</v>
      </c>
    </row>
    <row r="764" spans="1:20" ht="176" x14ac:dyDescent="0.2">
      <c r="A764" s="9">
        <v>3483</v>
      </c>
      <c r="B764" s="10" t="s">
        <v>1133</v>
      </c>
      <c r="C764" s="10" t="s">
        <v>1134</v>
      </c>
      <c r="D764" s="9">
        <v>3350</v>
      </c>
      <c r="E764" s="11">
        <v>5358</v>
      </c>
      <c r="F764" s="9" t="s">
        <v>37</v>
      </c>
      <c r="G764" s="9" t="s">
        <v>45</v>
      </c>
      <c r="H764" s="9" t="s">
        <v>46</v>
      </c>
      <c r="I764" s="9">
        <v>1404403381</v>
      </c>
      <c r="J764" s="9">
        <v>1401811381</v>
      </c>
      <c r="K764" s="9" t="b">
        <v>0</v>
      </c>
      <c r="L764" s="9">
        <v>133</v>
      </c>
      <c r="M764" s="9" t="b">
        <v>1</v>
      </c>
      <c r="N764" s="9" t="s">
        <v>40</v>
      </c>
      <c r="O764" s="9">
        <f t="shared" si="44"/>
        <v>160</v>
      </c>
      <c r="P764" s="12">
        <f t="shared" si="45"/>
        <v>40.29</v>
      </c>
      <c r="Q764" s="9" t="s">
        <v>41</v>
      </c>
      <c r="R764" s="9" t="s">
        <v>42</v>
      </c>
      <c r="S764" s="13">
        <f t="shared" si="46"/>
        <v>41793.668761574074</v>
      </c>
      <c r="T764" s="13">
        <f t="shared" si="47"/>
        <v>41823.668761574074</v>
      </c>
    </row>
    <row r="765" spans="1:20" ht="224" x14ac:dyDescent="0.2">
      <c r="A765" s="9">
        <v>3484</v>
      </c>
      <c r="B765" s="10" t="s">
        <v>1135</v>
      </c>
      <c r="C765" s="10" t="s">
        <v>1136</v>
      </c>
      <c r="D765" s="9">
        <v>2500</v>
      </c>
      <c r="E765" s="11">
        <v>2856</v>
      </c>
      <c r="F765" s="9" t="s">
        <v>37</v>
      </c>
      <c r="G765" s="9" t="s">
        <v>45</v>
      </c>
      <c r="H765" s="9" t="s">
        <v>46</v>
      </c>
      <c r="I765" s="9">
        <v>1466014499</v>
      </c>
      <c r="J765" s="9">
        <v>1463422499</v>
      </c>
      <c r="K765" s="9" t="b">
        <v>0</v>
      </c>
      <c r="L765" s="9">
        <v>44</v>
      </c>
      <c r="M765" s="9" t="b">
        <v>1</v>
      </c>
      <c r="N765" s="9" t="s">
        <v>40</v>
      </c>
      <c r="O765" s="9">
        <f t="shared" si="44"/>
        <v>114</v>
      </c>
      <c r="P765" s="12">
        <f t="shared" si="45"/>
        <v>64.91</v>
      </c>
      <c r="Q765" s="9" t="s">
        <v>41</v>
      </c>
      <c r="R765" s="9" t="s">
        <v>42</v>
      </c>
      <c r="S765" s="13">
        <f t="shared" si="46"/>
        <v>42506.760405092587</v>
      </c>
      <c r="T765" s="13">
        <f t="shared" si="47"/>
        <v>42536.760405092587</v>
      </c>
    </row>
    <row r="766" spans="1:20" ht="192" x14ac:dyDescent="0.2">
      <c r="A766" s="9">
        <v>3485</v>
      </c>
      <c r="B766" s="10" t="s">
        <v>1137</v>
      </c>
      <c r="C766" s="10" t="s">
        <v>1138</v>
      </c>
      <c r="D766" s="9">
        <v>1650</v>
      </c>
      <c r="E766" s="11">
        <v>1660</v>
      </c>
      <c r="F766" s="9" t="s">
        <v>37</v>
      </c>
      <c r="G766" s="9" t="s">
        <v>45</v>
      </c>
      <c r="H766" s="9" t="s">
        <v>46</v>
      </c>
      <c r="I766" s="9">
        <v>1454431080</v>
      </c>
      <c r="J766" s="9">
        <v>1451839080</v>
      </c>
      <c r="K766" s="9" t="b">
        <v>0</v>
      </c>
      <c r="L766" s="9">
        <v>30</v>
      </c>
      <c r="M766" s="9" t="b">
        <v>1</v>
      </c>
      <c r="N766" s="9" t="s">
        <v>40</v>
      </c>
      <c r="O766" s="9">
        <f t="shared" si="44"/>
        <v>101</v>
      </c>
      <c r="P766" s="12">
        <f t="shared" si="45"/>
        <v>55.33</v>
      </c>
      <c r="Q766" s="9" t="s">
        <v>41</v>
      </c>
      <c r="R766" s="9" t="s">
        <v>42</v>
      </c>
      <c r="S766" s="13">
        <f t="shared" si="46"/>
        <v>42372.693055555559</v>
      </c>
      <c r="T766" s="13">
        <f t="shared" si="47"/>
        <v>42402.693055555559</v>
      </c>
    </row>
    <row r="767" spans="1:20" ht="192" x14ac:dyDescent="0.2">
      <c r="A767" s="9">
        <v>3486</v>
      </c>
      <c r="B767" s="10" t="s">
        <v>1139</v>
      </c>
      <c r="C767" s="10" t="s">
        <v>1140</v>
      </c>
      <c r="D767" s="9">
        <v>3000</v>
      </c>
      <c r="E767" s="11">
        <v>4656</v>
      </c>
      <c r="F767" s="9" t="s">
        <v>37</v>
      </c>
      <c r="G767" s="9" t="s">
        <v>45</v>
      </c>
      <c r="H767" s="9" t="s">
        <v>46</v>
      </c>
      <c r="I767" s="9">
        <v>1433314740</v>
      </c>
      <c r="J767" s="9">
        <v>1430600401</v>
      </c>
      <c r="K767" s="9" t="b">
        <v>0</v>
      </c>
      <c r="L767" s="9">
        <v>56</v>
      </c>
      <c r="M767" s="9" t="b">
        <v>1</v>
      </c>
      <c r="N767" s="9" t="s">
        <v>40</v>
      </c>
      <c r="O767" s="9">
        <f t="shared" si="44"/>
        <v>155</v>
      </c>
      <c r="P767" s="12">
        <f t="shared" si="45"/>
        <v>83.14</v>
      </c>
      <c r="Q767" s="9" t="s">
        <v>41</v>
      </c>
      <c r="R767" s="9" t="s">
        <v>42</v>
      </c>
      <c r="S767" s="13">
        <f t="shared" si="46"/>
        <v>42126.87501157407</v>
      </c>
      <c r="T767" s="13">
        <f t="shared" si="47"/>
        <v>42158.290972222225</v>
      </c>
    </row>
    <row r="768" spans="1:20" ht="224" x14ac:dyDescent="0.2">
      <c r="A768" s="9">
        <v>3487</v>
      </c>
      <c r="B768" s="10" t="s">
        <v>1141</v>
      </c>
      <c r="C768" s="10" t="s">
        <v>1142</v>
      </c>
      <c r="D768" s="9">
        <v>2000</v>
      </c>
      <c r="E768" s="11">
        <v>2555</v>
      </c>
      <c r="F768" s="9" t="s">
        <v>37</v>
      </c>
      <c r="G768" s="9" t="s">
        <v>38</v>
      </c>
      <c r="H768" s="9" t="s">
        <v>39</v>
      </c>
      <c r="I768" s="9">
        <v>1435185252</v>
      </c>
      <c r="J768" s="9">
        <v>1432593252</v>
      </c>
      <c r="K768" s="9" t="b">
        <v>0</v>
      </c>
      <c r="L768" s="9">
        <v>66</v>
      </c>
      <c r="M768" s="9" t="b">
        <v>1</v>
      </c>
      <c r="N768" s="9" t="s">
        <v>40</v>
      </c>
      <c r="O768" s="9">
        <f t="shared" si="44"/>
        <v>128</v>
      </c>
      <c r="P768" s="12">
        <f t="shared" si="45"/>
        <v>38.71</v>
      </c>
      <c r="Q768" s="9" t="s">
        <v>41</v>
      </c>
      <c r="R768" s="9" t="s">
        <v>42</v>
      </c>
      <c r="S768" s="13">
        <f t="shared" si="46"/>
        <v>42149.940416666665</v>
      </c>
      <c r="T768" s="13">
        <f t="shared" si="47"/>
        <v>42179.940416666665</v>
      </c>
    </row>
    <row r="769" spans="1:20" ht="208" x14ac:dyDescent="0.2">
      <c r="A769" s="9">
        <v>3488</v>
      </c>
      <c r="B769" s="10" t="s">
        <v>1143</v>
      </c>
      <c r="C769" s="10" t="s">
        <v>1144</v>
      </c>
      <c r="D769" s="9">
        <v>3000</v>
      </c>
      <c r="E769" s="11">
        <v>3636</v>
      </c>
      <c r="F769" s="9" t="s">
        <v>37</v>
      </c>
      <c r="G769" s="9" t="s">
        <v>45</v>
      </c>
      <c r="H769" s="9" t="s">
        <v>46</v>
      </c>
      <c r="I769" s="9">
        <v>1429286400</v>
      </c>
      <c r="J769" s="9">
        <v>1427221560</v>
      </c>
      <c r="K769" s="9" t="b">
        <v>0</v>
      </c>
      <c r="L769" s="9">
        <v>29</v>
      </c>
      <c r="M769" s="9" t="b">
        <v>1</v>
      </c>
      <c r="N769" s="9" t="s">
        <v>40</v>
      </c>
      <c r="O769" s="9">
        <f t="shared" si="44"/>
        <v>121</v>
      </c>
      <c r="P769" s="12">
        <f t="shared" si="45"/>
        <v>125.38</v>
      </c>
      <c r="Q769" s="9" t="s">
        <v>41</v>
      </c>
      <c r="R769" s="9" t="s">
        <v>42</v>
      </c>
      <c r="S769" s="13">
        <f t="shared" si="46"/>
        <v>42087.768055555556</v>
      </c>
      <c r="T769" s="13">
        <f t="shared" si="47"/>
        <v>42111.666666666672</v>
      </c>
    </row>
    <row r="770" spans="1:20" ht="224" x14ac:dyDescent="0.2">
      <c r="A770" s="9">
        <v>3489</v>
      </c>
      <c r="B770" s="10" t="s">
        <v>1145</v>
      </c>
      <c r="C770" s="10" t="s">
        <v>1146</v>
      </c>
      <c r="D770" s="9">
        <v>5000</v>
      </c>
      <c r="E770" s="11">
        <v>5635</v>
      </c>
      <c r="F770" s="9" t="s">
        <v>37</v>
      </c>
      <c r="G770" s="9" t="s">
        <v>38</v>
      </c>
      <c r="H770" s="9" t="s">
        <v>39</v>
      </c>
      <c r="I770" s="9">
        <v>1400965200</v>
      </c>
      <c r="J770" s="9">
        <v>1398352531</v>
      </c>
      <c r="K770" s="9" t="b">
        <v>0</v>
      </c>
      <c r="L770" s="9">
        <v>72</v>
      </c>
      <c r="M770" s="9" t="b">
        <v>1</v>
      </c>
      <c r="N770" s="9" t="s">
        <v>40</v>
      </c>
      <c r="O770" s="9">
        <f t="shared" ref="O770:O833" si="48">ROUND(E770/D770*100,0)</f>
        <v>113</v>
      </c>
      <c r="P770" s="12">
        <f t="shared" ref="P770:P833" si="49">IFERROR(ROUND(E770/L770,2),0)</f>
        <v>78.260000000000005</v>
      </c>
      <c r="Q770" s="9" t="s">
        <v>41</v>
      </c>
      <c r="R770" s="9" t="s">
        <v>42</v>
      </c>
      <c r="S770" s="13">
        <f t="shared" ref="S770:S833" si="50">(((J770/60)/60)/24)+DATE(1970,1,1)</f>
        <v>41753.635775462964</v>
      </c>
      <c r="T770" s="13">
        <f t="shared" ref="T770:T833" si="51">(((I770/60)/60)/24)+DATE(1970,1,1)</f>
        <v>41783.875</v>
      </c>
    </row>
    <row r="771" spans="1:20" ht="208" x14ac:dyDescent="0.2">
      <c r="A771" s="9">
        <v>3490</v>
      </c>
      <c r="B771" s="10" t="s">
        <v>1147</v>
      </c>
      <c r="C771" s="10" t="s">
        <v>1148</v>
      </c>
      <c r="D771" s="9">
        <v>1000</v>
      </c>
      <c r="E771" s="11">
        <v>1275</v>
      </c>
      <c r="F771" s="9" t="s">
        <v>37</v>
      </c>
      <c r="G771" s="9" t="s">
        <v>45</v>
      </c>
      <c r="H771" s="9" t="s">
        <v>46</v>
      </c>
      <c r="I771" s="9">
        <v>1460574924</v>
      </c>
      <c r="J771" s="9">
        <v>1457982924</v>
      </c>
      <c r="K771" s="9" t="b">
        <v>0</v>
      </c>
      <c r="L771" s="9">
        <v>27</v>
      </c>
      <c r="M771" s="9" t="b">
        <v>1</v>
      </c>
      <c r="N771" s="9" t="s">
        <v>40</v>
      </c>
      <c r="O771" s="9">
        <f t="shared" si="48"/>
        <v>128</v>
      </c>
      <c r="P771" s="12">
        <f t="shared" si="49"/>
        <v>47.22</v>
      </c>
      <c r="Q771" s="9" t="s">
        <v>41</v>
      </c>
      <c r="R771" s="9" t="s">
        <v>42</v>
      </c>
      <c r="S771" s="13">
        <f t="shared" si="50"/>
        <v>42443.802361111113</v>
      </c>
      <c r="T771" s="13">
        <f t="shared" si="51"/>
        <v>42473.802361111113</v>
      </c>
    </row>
    <row r="772" spans="1:20" ht="224" x14ac:dyDescent="0.2">
      <c r="A772" s="9">
        <v>3491</v>
      </c>
      <c r="B772" s="10" t="s">
        <v>1149</v>
      </c>
      <c r="C772" s="10" t="s">
        <v>1150</v>
      </c>
      <c r="D772" s="9">
        <v>500</v>
      </c>
      <c r="E772" s="11">
        <v>791</v>
      </c>
      <c r="F772" s="9" t="s">
        <v>37</v>
      </c>
      <c r="G772" s="9" t="s">
        <v>45</v>
      </c>
      <c r="H772" s="9" t="s">
        <v>46</v>
      </c>
      <c r="I772" s="9">
        <v>1431928784</v>
      </c>
      <c r="J772" s="9">
        <v>1430114384</v>
      </c>
      <c r="K772" s="9" t="b">
        <v>0</v>
      </c>
      <c r="L772" s="9">
        <v>10</v>
      </c>
      <c r="M772" s="9" t="b">
        <v>1</v>
      </c>
      <c r="N772" s="9" t="s">
        <v>40</v>
      </c>
      <c r="O772" s="9">
        <f t="shared" si="48"/>
        <v>158</v>
      </c>
      <c r="P772" s="12">
        <f t="shared" si="49"/>
        <v>79.099999999999994</v>
      </c>
      <c r="Q772" s="9" t="s">
        <v>41</v>
      </c>
      <c r="R772" s="9" t="s">
        <v>42</v>
      </c>
      <c r="S772" s="13">
        <f t="shared" si="50"/>
        <v>42121.249814814815</v>
      </c>
      <c r="T772" s="13">
        <f t="shared" si="51"/>
        <v>42142.249814814815</v>
      </c>
    </row>
    <row r="773" spans="1:20" ht="192" x14ac:dyDescent="0.2">
      <c r="A773" s="9">
        <v>3492</v>
      </c>
      <c r="B773" s="10" t="s">
        <v>1151</v>
      </c>
      <c r="C773" s="10" t="s">
        <v>1152</v>
      </c>
      <c r="D773" s="9">
        <v>3800</v>
      </c>
      <c r="E773" s="11">
        <v>4000.22</v>
      </c>
      <c r="F773" s="9" t="s">
        <v>37</v>
      </c>
      <c r="G773" s="9" t="s">
        <v>45</v>
      </c>
      <c r="H773" s="9" t="s">
        <v>46</v>
      </c>
      <c r="I773" s="9">
        <v>1445818397</v>
      </c>
      <c r="J773" s="9">
        <v>1442794397</v>
      </c>
      <c r="K773" s="9" t="b">
        <v>0</v>
      </c>
      <c r="L773" s="9">
        <v>35</v>
      </c>
      <c r="M773" s="9" t="b">
        <v>1</v>
      </c>
      <c r="N773" s="9" t="s">
        <v>40</v>
      </c>
      <c r="O773" s="9">
        <f t="shared" si="48"/>
        <v>105</v>
      </c>
      <c r="P773" s="12">
        <f t="shared" si="49"/>
        <v>114.29</v>
      </c>
      <c r="Q773" s="9" t="s">
        <v>41</v>
      </c>
      <c r="R773" s="9" t="s">
        <v>42</v>
      </c>
      <c r="S773" s="13">
        <f t="shared" si="50"/>
        <v>42268.009224537032</v>
      </c>
      <c r="T773" s="13">
        <f t="shared" si="51"/>
        <v>42303.009224537032</v>
      </c>
    </row>
    <row r="774" spans="1:20" ht="208" x14ac:dyDescent="0.2">
      <c r="A774" s="9">
        <v>3493</v>
      </c>
      <c r="B774" s="10" t="s">
        <v>1153</v>
      </c>
      <c r="C774" s="10" t="s">
        <v>1154</v>
      </c>
      <c r="D774" s="9">
        <v>1500</v>
      </c>
      <c r="E774" s="11">
        <v>1500</v>
      </c>
      <c r="F774" s="9" t="s">
        <v>37</v>
      </c>
      <c r="G774" s="9" t="s">
        <v>45</v>
      </c>
      <c r="H774" s="9" t="s">
        <v>46</v>
      </c>
      <c r="I774" s="9">
        <v>1408252260</v>
      </c>
      <c r="J774" s="9">
        <v>1406580436</v>
      </c>
      <c r="K774" s="9" t="b">
        <v>0</v>
      </c>
      <c r="L774" s="9">
        <v>29</v>
      </c>
      <c r="M774" s="9" t="b">
        <v>1</v>
      </c>
      <c r="N774" s="9" t="s">
        <v>40</v>
      </c>
      <c r="O774" s="9">
        <f t="shared" si="48"/>
        <v>100</v>
      </c>
      <c r="P774" s="12">
        <f t="shared" si="49"/>
        <v>51.72</v>
      </c>
      <c r="Q774" s="9" t="s">
        <v>41</v>
      </c>
      <c r="R774" s="9" t="s">
        <v>42</v>
      </c>
      <c r="S774" s="13">
        <f t="shared" si="50"/>
        <v>41848.866157407407</v>
      </c>
      <c r="T774" s="13">
        <f t="shared" si="51"/>
        <v>41868.21597222222</v>
      </c>
    </row>
    <row r="775" spans="1:20" ht="224" x14ac:dyDescent="0.2">
      <c r="A775" s="9">
        <v>3494</v>
      </c>
      <c r="B775" s="10" t="s">
        <v>1155</v>
      </c>
      <c r="C775" s="10" t="s">
        <v>1156</v>
      </c>
      <c r="D775" s="9">
        <v>400</v>
      </c>
      <c r="E775" s="11">
        <v>400</v>
      </c>
      <c r="F775" s="9" t="s">
        <v>37</v>
      </c>
      <c r="G775" s="9" t="s">
        <v>45</v>
      </c>
      <c r="H775" s="9" t="s">
        <v>46</v>
      </c>
      <c r="I775" s="9">
        <v>1480140000</v>
      </c>
      <c r="J775" s="9">
        <v>1479186575</v>
      </c>
      <c r="K775" s="9" t="b">
        <v>0</v>
      </c>
      <c r="L775" s="9">
        <v>13</v>
      </c>
      <c r="M775" s="9" t="b">
        <v>1</v>
      </c>
      <c r="N775" s="9" t="s">
        <v>40</v>
      </c>
      <c r="O775" s="9">
        <f t="shared" si="48"/>
        <v>100</v>
      </c>
      <c r="P775" s="12">
        <f t="shared" si="49"/>
        <v>30.77</v>
      </c>
      <c r="Q775" s="9" t="s">
        <v>41</v>
      </c>
      <c r="R775" s="9" t="s">
        <v>42</v>
      </c>
      <c r="S775" s="13">
        <f t="shared" si="50"/>
        <v>42689.214988425927</v>
      </c>
      <c r="T775" s="13">
        <f t="shared" si="51"/>
        <v>42700.25</v>
      </c>
    </row>
    <row r="776" spans="1:20" ht="208" x14ac:dyDescent="0.2">
      <c r="A776" s="9">
        <v>3495</v>
      </c>
      <c r="B776" s="10" t="s">
        <v>1157</v>
      </c>
      <c r="C776" s="10" t="s">
        <v>1158</v>
      </c>
      <c r="D776" s="9">
        <v>5000</v>
      </c>
      <c r="E776" s="11">
        <v>5343</v>
      </c>
      <c r="F776" s="9" t="s">
        <v>37</v>
      </c>
      <c r="G776" s="9" t="s">
        <v>63</v>
      </c>
      <c r="H776" s="9" t="s">
        <v>64</v>
      </c>
      <c r="I776" s="9">
        <v>1414862280</v>
      </c>
      <c r="J776" s="9">
        <v>1412360309</v>
      </c>
      <c r="K776" s="9" t="b">
        <v>0</v>
      </c>
      <c r="L776" s="9">
        <v>72</v>
      </c>
      <c r="M776" s="9" t="b">
        <v>1</v>
      </c>
      <c r="N776" s="9" t="s">
        <v>40</v>
      </c>
      <c r="O776" s="9">
        <f t="shared" si="48"/>
        <v>107</v>
      </c>
      <c r="P776" s="12">
        <f t="shared" si="49"/>
        <v>74.209999999999994</v>
      </c>
      <c r="Q776" s="9" t="s">
        <v>41</v>
      </c>
      <c r="R776" s="9" t="s">
        <v>42</v>
      </c>
      <c r="S776" s="13">
        <f t="shared" si="50"/>
        <v>41915.762835648151</v>
      </c>
      <c r="T776" s="13">
        <f t="shared" si="51"/>
        <v>41944.720833333333</v>
      </c>
    </row>
    <row r="777" spans="1:20" ht="224" x14ac:dyDescent="0.2">
      <c r="A777" s="9">
        <v>3496</v>
      </c>
      <c r="B777" s="10" t="s">
        <v>1159</v>
      </c>
      <c r="C777" s="10" t="s">
        <v>1160</v>
      </c>
      <c r="D777" s="9">
        <v>3000</v>
      </c>
      <c r="E777" s="11">
        <v>3732</v>
      </c>
      <c r="F777" s="9" t="s">
        <v>37</v>
      </c>
      <c r="G777" s="9" t="s">
        <v>45</v>
      </c>
      <c r="H777" s="9" t="s">
        <v>46</v>
      </c>
      <c r="I777" s="9">
        <v>1473625166</v>
      </c>
      <c r="J777" s="9">
        <v>1470169166</v>
      </c>
      <c r="K777" s="9" t="b">
        <v>0</v>
      </c>
      <c r="L777" s="9">
        <v>78</v>
      </c>
      <c r="M777" s="9" t="b">
        <v>1</v>
      </c>
      <c r="N777" s="9" t="s">
        <v>40</v>
      </c>
      <c r="O777" s="9">
        <f t="shared" si="48"/>
        <v>124</v>
      </c>
      <c r="P777" s="12">
        <f t="shared" si="49"/>
        <v>47.85</v>
      </c>
      <c r="Q777" s="9" t="s">
        <v>41</v>
      </c>
      <c r="R777" s="9" t="s">
        <v>42</v>
      </c>
      <c r="S777" s="13">
        <f t="shared" si="50"/>
        <v>42584.846828703703</v>
      </c>
      <c r="T777" s="13">
        <f t="shared" si="51"/>
        <v>42624.846828703703</v>
      </c>
    </row>
    <row r="778" spans="1:20" ht="208" x14ac:dyDescent="0.2">
      <c r="A778" s="9">
        <v>3497</v>
      </c>
      <c r="B778" s="10" t="s">
        <v>1161</v>
      </c>
      <c r="C778" s="10" t="s">
        <v>1162</v>
      </c>
      <c r="D778" s="9">
        <v>1551</v>
      </c>
      <c r="E778" s="11">
        <v>1686</v>
      </c>
      <c r="F778" s="9" t="s">
        <v>37</v>
      </c>
      <c r="G778" s="9" t="s">
        <v>45</v>
      </c>
      <c r="H778" s="9" t="s">
        <v>46</v>
      </c>
      <c r="I778" s="9">
        <v>1464904800</v>
      </c>
      <c r="J778" s="9">
        <v>1463852904</v>
      </c>
      <c r="K778" s="9" t="b">
        <v>0</v>
      </c>
      <c r="L778" s="9">
        <v>49</v>
      </c>
      <c r="M778" s="9" t="b">
        <v>1</v>
      </c>
      <c r="N778" s="9" t="s">
        <v>40</v>
      </c>
      <c r="O778" s="9">
        <f t="shared" si="48"/>
        <v>109</v>
      </c>
      <c r="P778" s="12">
        <f t="shared" si="49"/>
        <v>34.409999999999997</v>
      </c>
      <c r="Q778" s="9" t="s">
        <v>41</v>
      </c>
      <c r="R778" s="9" t="s">
        <v>42</v>
      </c>
      <c r="S778" s="13">
        <f t="shared" si="50"/>
        <v>42511.741944444439</v>
      </c>
      <c r="T778" s="13">
        <f t="shared" si="51"/>
        <v>42523.916666666672</v>
      </c>
    </row>
    <row r="779" spans="1:20" ht="208" x14ac:dyDescent="0.2">
      <c r="A779" s="9">
        <v>3498</v>
      </c>
      <c r="B779" s="10" t="s">
        <v>1163</v>
      </c>
      <c r="C779" s="10" t="s">
        <v>1164</v>
      </c>
      <c r="D779" s="9">
        <v>1650</v>
      </c>
      <c r="E779" s="11">
        <v>1690</v>
      </c>
      <c r="F779" s="9" t="s">
        <v>37</v>
      </c>
      <c r="G779" s="9" t="s">
        <v>63</v>
      </c>
      <c r="H779" s="9" t="s">
        <v>64</v>
      </c>
      <c r="I779" s="9">
        <v>1464471840</v>
      </c>
      <c r="J779" s="9">
        <v>1459309704</v>
      </c>
      <c r="K779" s="9" t="b">
        <v>0</v>
      </c>
      <c r="L779" s="9">
        <v>42</v>
      </c>
      <c r="M779" s="9" t="b">
        <v>1</v>
      </c>
      <c r="N779" s="9" t="s">
        <v>40</v>
      </c>
      <c r="O779" s="9">
        <f t="shared" si="48"/>
        <v>102</v>
      </c>
      <c r="P779" s="12">
        <f t="shared" si="49"/>
        <v>40.24</v>
      </c>
      <c r="Q779" s="9" t="s">
        <v>41</v>
      </c>
      <c r="R779" s="9" t="s">
        <v>42</v>
      </c>
      <c r="S779" s="13">
        <f t="shared" si="50"/>
        <v>42459.15861111111</v>
      </c>
      <c r="T779" s="13">
        <f t="shared" si="51"/>
        <v>42518.905555555553</v>
      </c>
    </row>
    <row r="780" spans="1:20" ht="208" x14ac:dyDescent="0.2">
      <c r="A780" s="9">
        <v>3499</v>
      </c>
      <c r="B780" s="10" t="s">
        <v>1165</v>
      </c>
      <c r="C780" s="10" t="s">
        <v>1166</v>
      </c>
      <c r="D780" s="9">
        <v>2000</v>
      </c>
      <c r="E780" s="11">
        <v>2110</v>
      </c>
      <c r="F780" s="9" t="s">
        <v>37</v>
      </c>
      <c r="G780" s="9" t="s">
        <v>45</v>
      </c>
      <c r="H780" s="9" t="s">
        <v>46</v>
      </c>
      <c r="I780" s="9">
        <v>1435733940</v>
      </c>
      <c r="J780" s="9">
        <v>1431046325</v>
      </c>
      <c r="K780" s="9" t="b">
        <v>0</v>
      </c>
      <c r="L780" s="9">
        <v>35</v>
      </c>
      <c r="M780" s="9" t="b">
        <v>1</v>
      </c>
      <c r="N780" s="9" t="s">
        <v>40</v>
      </c>
      <c r="O780" s="9">
        <f t="shared" si="48"/>
        <v>106</v>
      </c>
      <c r="P780" s="12">
        <f t="shared" si="49"/>
        <v>60.29</v>
      </c>
      <c r="Q780" s="9" t="s">
        <v>41</v>
      </c>
      <c r="R780" s="9" t="s">
        <v>42</v>
      </c>
      <c r="S780" s="13">
        <f t="shared" si="50"/>
        <v>42132.036168981482</v>
      </c>
      <c r="T780" s="13">
        <f t="shared" si="51"/>
        <v>42186.290972222225</v>
      </c>
    </row>
    <row r="781" spans="1:20" ht="240" x14ac:dyDescent="0.2">
      <c r="A781" s="9">
        <v>3500</v>
      </c>
      <c r="B781" s="10" t="s">
        <v>1167</v>
      </c>
      <c r="C781" s="10" t="s">
        <v>1168</v>
      </c>
      <c r="D781" s="9">
        <v>1000</v>
      </c>
      <c r="E781" s="11">
        <v>1063</v>
      </c>
      <c r="F781" s="9" t="s">
        <v>37</v>
      </c>
      <c r="G781" s="9" t="s">
        <v>45</v>
      </c>
      <c r="H781" s="9" t="s">
        <v>46</v>
      </c>
      <c r="I781" s="9">
        <v>1457326740</v>
      </c>
      <c r="J781" s="9">
        <v>1455919438</v>
      </c>
      <c r="K781" s="9" t="b">
        <v>0</v>
      </c>
      <c r="L781" s="9">
        <v>42</v>
      </c>
      <c r="M781" s="9" t="b">
        <v>1</v>
      </c>
      <c r="N781" s="9" t="s">
        <v>40</v>
      </c>
      <c r="O781" s="9">
        <f t="shared" si="48"/>
        <v>106</v>
      </c>
      <c r="P781" s="12">
        <f t="shared" si="49"/>
        <v>25.31</v>
      </c>
      <c r="Q781" s="9" t="s">
        <v>41</v>
      </c>
      <c r="R781" s="9" t="s">
        <v>42</v>
      </c>
      <c r="S781" s="13">
        <f t="shared" si="50"/>
        <v>42419.91942129629</v>
      </c>
      <c r="T781" s="13">
        <f t="shared" si="51"/>
        <v>42436.207638888889</v>
      </c>
    </row>
    <row r="782" spans="1:20" ht="176" x14ac:dyDescent="0.2">
      <c r="A782" s="9">
        <v>3501</v>
      </c>
      <c r="B782" s="10" t="s">
        <v>1169</v>
      </c>
      <c r="C782" s="10" t="s">
        <v>1170</v>
      </c>
      <c r="D782" s="9">
        <v>1500</v>
      </c>
      <c r="E782" s="11">
        <v>1510</v>
      </c>
      <c r="F782" s="9" t="s">
        <v>37</v>
      </c>
      <c r="G782" s="9" t="s">
        <v>38</v>
      </c>
      <c r="H782" s="9" t="s">
        <v>39</v>
      </c>
      <c r="I782" s="9">
        <v>1441995595</v>
      </c>
      <c r="J782" s="9">
        <v>1439835595</v>
      </c>
      <c r="K782" s="9" t="b">
        <v>0</v>
      </c>
      <c r="L782" s="9">
        <v>42</v>
      </c>
      <c r="M782" s="9" t="b">
        <v>1</v>
      </c>
      <c r="N782" s="9" t="s">
        <v>40</v>
      </c>
      <c r="O782" s="9">
        <f t="shared" si="48"/>
        <v>101</v>
      </c>
      <c r="P782" s="12">
        <f t="shared" si="49"/>
        <v>35.950000000000003</v>
      </c>
      <c r="Q782" s="9" t="s">
        <v>41</v>
      </c>
      <c r="R782" s="9" t="s">
        <v>42</v>
      </c>
      <c r="S782" s="13">
        <f t="shared" si="50"/>
        <v>42233.763831018514</v>
      </c>
      <c r="T782" s="13">
        <f t="shared" si="51"/>
        <v>42258.763831018514</v>
      </c>
    </row>
    <row r="783" spans="1:20" ht="192" x14ac:dyDescent="0.2">
      <c r="A783" s="9">
        <v>3502</v>
      </c>
      <c r="B783" s="10" t="s">
        <v>1171</v>
      </c>
      <c r="C783" s="10" t="s">
        <v>1172</v>
      </c>
      <c r="D783" s="9">
        <v>4000</v>
      </c>
      <c r="E783" s="11">
        <v>4216</v>
      </c>
      <c r="F783" s="9" t="s">
        <v>37</v>
      </c>
      <c r="G783" s="9" t="s">
        <v>45</v>
      </c>
      <c r="H783" s="9" t="s">
        <v>46</v>
      </c>
      <c r="I783" s="9">
        <v>1458100740</v>
      </c>
      <c r="J783" s="9">
        <v>1456862924</v>
      </c>
      <c r="K783" s="9" t="b">
        <v>0</v>
      </c>
      <c r="L783" s="9">
        <v>31</v>
      </c>
      <c r="M783" s="9" t="b">
        <v>1</v>
      </c>
      <c r="N783" s="9" t="s">
        <v>40</v>
      </c>
      <c r="O783" s="9">
        <f t="shared" si="48"/>
        <v>105</v>
      </c>
      <c r="P783" s="12">
        <f t="shared" si="49"/>
        <v>136</v>
      </c>
      <c r="Q783" s="9" t="s">
        <v>41</v>
      </c>
      <c r="R783" s="9" t="s">
        <v>42</v>
      </c>
      <c r="S783" s="13">
        <f t="shared" si="50"/>
        <v>42430.839398148149</v>
      </c>
      <c r="T783" s="13">
        <f t="shared" si="51"/>
        <v>42445.165972222225</v>
      </c>
    </row>
    <row r="784" spans="1:20" ht="192" x14ac:dyDescent="0.2">
      <c r="A784" s="9">
        <v>3503</v>
      </c>
      <c r="B784" s="10" t="s">
        <v>1173</v>
      </c>
      <c r="C784" s="10" t="s">
        <v>1174</v>
      </c>
      <c r="D784" s="9">
        <v>2500</v>
      </c>
      <c r="E784" s="11">
        <v>2689</v>
      </c>
      <c r="F784" s="9" t="s">
        <v>37</v>
      </c>
      <c r="G784" s="9" t="s">
        <v>38</v>
      </c>
      <c r="H784" s="9" t="s">
        <v>39</v>
      </c>
      <c r="I784" s="9">
        <v>1469359728</v>
      </c>
      <c r="J784" s="9">
        <v>1466767728</v>
      </c>
      <c r="K784" s="9" t="b">
        <v>0</v>
      </c>
      <c r="L784" s="9">
        <v>38</v>
      </c>
      <c r="M784" s="9" t="b">
        <v>1</v>
      </c>
      <c r="N784" s="9" t="s">
        <v>40</v>
      </c>
      <c r="O784" s="9">
        <f t="shared" si="48"/>
        <v>108</v>
      </c>
      <c r="P784" s="12">
        <f t="shared" si="49"/>
        <v>70.760000000000005</v>
      </c>
      <c r="Q784" s="9" t="s">
        <v>41</v>
      </c>
      <c r="R784" s="9" t="s">
        <v>42</v>
      </c>
      <c r="S784" s="13">
        <f t="shared" si="50"/>
        <v>42545.478333333333</v>
      </c>
      <c r="T784" s="13">
        <f t="shared" si="51"/>
        <v>42575.478333333333</v>
      </c>
    </row>
    <row r="785" spans="1:20" ht="224" x14ac:dyDescent="0.2">
      <c r="A785" s="9">
        <v>3504</v>
      </c>
      <c r="B785" s="10" t="s">
        <v>1175</v>
      </c>
      <c r="C785" s="10" t="s">
        <v>1176</v>
      </c>
      <c r="D785" s="9">
        <v>1000</v>
      </c>
      <c r="E785" s="11">
        <v>1000</v>
      </c>
      <c r="F785" s="9" t="s">
        <v>37</v>
      </c>
      <c r="G785" s="9" t="s">
        <v>45</v>
      </c>
      <c r="H785" s="9" t="s">
        <v>46</v>
      </c>
      <c r="I785" s="9">
        <v>1447959491</v>
      </c>
      <c r="J785" s="9">
        <v>1445363891</v>
      </c>
      <c r="K785" s="9" t="b">
        <v>0</v>
      </c>
      <c r="L785" s="9">
        <v>8</v>
      </c>
      <c r="M785" s="9" t="b">
        <v>1</v>
      </c>
      <c r="N785" s="9" t="s">
        <v>40</v>
      </c>
      <c r="O785" s="9">
        <f t="shared" si="48"/>
        <v>100</v>
      </c>
      <c r="P785" s="12">
        <f t="shared" si="49"/>
        <v>125</v>
      </c>
      <c r="Q785" s="9" t="s">
        <v>41</v>
      </c>
      <c r="R785" s="9" t="s">
        <v>42</v>
      </c>
      <c r="S785" s="13">
        <f t="shared" si="50"/>
        <v>42297.748738425929</v>
      </c>
      <c r="T785" s="13">
        <f t="shared" si="51"/>
        <v>42327.790405092594</v>
      </c>
    </row>
    <row r="786" spans="1:20" ht="192" x14ac:dyDescent="0.2">
      <c r="A786" s="9">
        <v>3505</v>
      </c>
      <c r="B786" s="10" t="s">
        <v>1177</v>
      </c>
      <c r="C786" s="10" t="s">
        <v>1178</v>
      </c>
      <c r="D786" s="9">
        <v>2500</v>
      </c>
      <c r="E786" s="11">
        <v>2594</v>
      </c>
      <c r="F786" s="9" t="s">
        <v>37</v>
      </c>
      <c r="G786" s="9" t="s">
        <v>45</v>
      </c>
      <c r="H786" s="9" t="s">
        <v>46</v>
      </c>
      <c r="I786" s="9">
        <v>1399953600</v>
      </c>
      <c r="J786" s="9">
        <v>1398983245</v>
      </c>
      <c r="K786" s="9" t="b">
        <v>0</v>
      </c>
      <c r="L786" s="9">
        <v>39</v>
      </c>
      <c r="M786" s="9" t="b">
        <v>1</v>
      </c>
      <c r="N786" s="9" t="s">
        <v>40</v>
      </c>
      <c r="O786" s="9">
        <f t="shared" si="48"/>
        <v>104</v>
      </c>
      <c r="P786" s="12">
        <f t="shared" si="49"/>
        <v>66.510000000000005</v>
      </c>
      <c r="Q786" s="9" t="s">
        <v>41</v>
      </c>
      <c r="R786" s="9" t="s">
        <v>42</v>
      </c>
      <c r="S786" s="13">
        <f t="shared" si="50"/>
        <v>41760.935706018521</v>
      </c>
      <c r="T786" s="13">
        <f t="shared" si="51"/>
        <v>41772.166666666664</v>
      </c>
    </row>
    <row r="787" spans="1:20" ht="208" x14ac:dyDescent="0.2">
      <c r="A787" s="9">
        <v>3506</v>
      </c>
      <c r="B787" s="10" t="s">
        <v>1179</v>
      </c>
      <c r="C787" s="10" t="s">
        <v>1180</v>
      </c>
      <c r="D787" s="9">
        <v>3000</v>
      </c>
      <c r="E787" s="11">
        <v>3045</v>
      </c>
      <c r="F787" s="9" t="s">
        <v>37</v>
      </c>
      <c r="G787" s="9" t="s">
        <v>45</v>
      </c>
      <c r="H787" s="9" t="s">
        <v>46</v>
      </c>
      <c r="I787" s="9">
        <v>1408815440</v>
      </c>
      <c r="J787" s="9">
        <v>1404927440</v>
      </c>
      <c r="K787" s="9" t="b">
        <v>0</v>
      </c>
      <c r="L787" s="9">
        <v>29</v>
      </c>
      <c r="M787" s="9" t="b">
        <v>1</v>
      </c>
      <c r="N787" s="9" t="s">
        <v>40</v>
      </c>
      <c r="O787" s="9">
        <f t="shared" si="48"/>
        <v>102</v>
      </c>
      <c r="P787" s="12">
        <f t="shared" si="49"/>
        <v>105</v>
      </c>
      <c r="Q787" s="9" t="s">
        <v>41</v>
      </c>
      <c r="R787" s="9" t="s">
        <v>42</v>
      </c>
      <c r="S787" s="13">
        <f t="shared" si="50"/>
        <v>41829.734259259261</v>
      </c>
      <c r="T787" s="13">
        <f t="shared" si="51"/>
        <v>41874.734259259261</v>
      </c>
    </row>
    <row r="788" spans="1:20" ht="160" x14ac:dyDescent="0.2">
      <c r="A788" s="9">
        <v>3507</v>
      </c>
      <c r="B788" s="10" t="s">
        <v>1181</v>
      </c>
      <c r="C788" s="10" t="s">
        <v>1182</v>
      </c>
      <c r="D788" s="9">
        <v>10000</v>
      </c>
      <c r="E788" s="11">
        <v>10440</v>
      </c>
      <c r="F788" s="9" t="s">
        <v>37</v>
      </c>
      <c r="G788" s="9" t="s">
        <v>45</v>
      </c>
      <c r="H788" s="9" t="s">
        <v>46</v>
      </c>
      <c r="I788" s="9">
        <v>1464732537</v>
      </c>
      <c r="J788" s="9">
        <v>1462140537</v>
      </c>
      <c r="K788" s="9" t="b">
        <v>0</v>
      </c>
      <c r="L788" s="9">
        <v>72</v>
      </c>
      <c r="M788" s="9" t="b">
        <v>1</v>
      </c>
      <c r="N788" s="9" t="s">
        <v>40</v>
      </c>
      <c r="O788" s="9">
        <f t="shared" si="48"/>
        <v>104</v>
      </c>
      <c r="P788" s="12">
        <f t="shared" si="49"/>
        <v>145</v>
      </c>
      <c r="Q788" s="9" t="s">
        <v>41</v>
      </c>
      <c r="R788" s="9" t="s">
        <v>42</v>
      </c>
      <c r="S788" s="13">
        <f t="shared" si="50"/>
        <v>42491.92288194444</v>
      </c>
      <c r="T788" s="13">
        <f t="shared" si="51"/>
        <v>42521.92288194444</v>
      </c>
    </row>
    <row r="789" spans="1:20" ht="208" x14ac:dyDescent="0.2">
      <c r="A789" s="9">
        <v>3508</v>
      </c>
      <c r="B789" s="10" t="s">
        <v>1183</v>
      </c>
      <c r="C789" s="10" t="s">
        <v>1184</v>
      </c>
      <c r="D789" s="9">
        <v>100</v>
      </c>
      <c r="E789" s="11">
        <v>180</v>
      </c>
      <c r="F789" s="9" t="s">
        <v>37</v>
      </c>
      <c r="G789" s="9" t="s">
        <v>38</v>
      </c>
      <c r="H789" s="9" t="s">
        <v>39</v>
      </c>
      <c r="I789" s="9">
        <v>1462914000</v>
      </c>
      <c r="J789" s="9">
        <v>1460914253</v>
      </c>
      <c r="K789" s="9" t="b">
        <v>0</v>
      </c>
      <c r="L789" s="9">
        <v>15</v>
      </c>
      <c r="M789" s="9" t="b">
        <v>1</v>
      </c>
      <c r="N789" s="9" t="s">
        <v>40</v>
      </c>
      <c r="O789" s="9">
        <f t="shared" si="48"/>
        <v>180</v>
      </c>
      <c r="P789" s="12">
        <f t="shared" si="49"/>
        <v>12</v>
      </c>
      <c r="Q789" s="9" t="s">
        <v>41</v>
      </c>
      <c r="R789" s="9" t="s">
        <v>42</v>
      </c>
      <c r="S789" s="13">
        <f t="shared" si="50"/>
        <v>42477.729780092588</v>
      </c>
      <c r="T789" s="13">
        <f t="shared" si="51"/>
        <v>42500.875</v>
      </c>
    </row>
    <row r="790" spans="1:20" ht="208" x14ac:dyDescent="0.2">
      <c r="A790" s="9">
        <v>3509</v>
      </c>
      <c r="B790" s="10" t="s">
        <v>1185</v>
      </c>
      <c r="C790" s="10" t="s">
        <v>1186</v>
      </c>
      <c r="D790" s="9">
        <v>3000</v>
      </c>
      <c r="E790" s="11">
        <v>3190</v>
      </c>
      <c r="F790" s="9" t="s">
        <v>37</v>
      </c>
      <c r="G790" s="9" t="s">
        <v>45</v>
      </c>
      <c r="H790" s="9" t="s">
        <v>46</v>
      </c>
      <c r="I790" s="9">
        <v>1416545700</v>
      </c>
      <c r="J790" s="9">
        <v>1415392666</v>
      </c>
      <c r="K790" s="9" t="b">
        <v>0</v>
      </c>
      <c r="L790" s="9">
        <v>33</v>
      </c>
      <c r="M790" s="9" t="b">
        <v>1</v>
      </c>
      <c r="N790" s="9" t="s">
        <v>40</v>
      </c>
      <c r="O790" s="9">
        <f t="shared" si="48"/>
        <v>106</v>
      </c>
      <c r="P790" s="12">
        <f t="shared" si="49"/>
        <v>96.67</v>
      </c>
      <c r="Q790" s="9" t="s">
        <v>41</v>
      </c>
      <c r="R790" s="9" t="s">
        <v>42</v>
      </c>
      <c r="S790" s="13">
        <f t="shared" si="50"/>
        <v>41950.859560185185</v>
      </c>
      <c r="T790" s="13">
        <f t="shared" si="51"/>
        <v>41964.204861111109</v>
      </c>
    </row>
    <row r="791" spans="1:20" ht="240" x14ac:dyDescent="0.2">
      <c r="A791" s="9">
        <v>3510</v>
      </c>
      <c r="B791" s="10" t="s">
        <v>1187</v>
      </c>
      <c r="C791" s="10" t="s">
        <v>1188</v>
      </c>
      <c r="D791" s="9">
        <v>900</v>
      </c>
      <c r="E791" s="11">
        <v>905</v>
      </c>
      <c r="F791" s="9" t="s">
        <v>37</v>
      </c>
      <c r="G791" s="9" t="s">
        <v>45</v>
      </c>
      <c r="H791" s="9" t="s">
        <v>46</v>
      </c>
      <c r="I791" s="9">
        <v>1404312846</v>
      </c>
      <c r="J791" s="9">
        <v>1402584846</v>
      </c>
      <c r="K791" s="9" t="b">
        <v>0</v>
      </c>
      <c r="L791" s="9">
        <v>15</v>
      </c>
      <c r="M791" s="9" t="b">
        <v>1</v>
      </c>
      <c r="N791" s="9" t="s">
        <v>40</v>
      </c>
      <c r="O791" s="9">
        <f t="shared" si="48"/>
        <v>101</v>
      </c>
      <c r="P791" s="12">
        <f t="shared" si="49"/>
        <v>60.33</v>
      </c>
      <c r="Q791" s="9" t="s">
        <v>41</v>
      </c>
      <c r="R791" s="9" t="s">
        <v>42</v>
      </c>
      <c r="S791" s="13">
        <f t="shared" si="50"/>
        <v>41802.62090277778</v>
      </c>
      <c r="T791" s="13">
        <f t="shared" si="51"/>
        <v>41822.62090277778</v>
      </c>
    </row>
    <row r="792" spans="1:20" ht="160" x14ac:dyDescent="0.2">
      <c r="A792" s="9">
        <v>3511</v>
      </c>
      <c r="B792" s="10" t="s">
        <v>1189</v>
      </c>
      <c r="C792" s="10" t="s">
        <v>1190</v>
      </c>
      <c r="D792" s="9">
        <v>1500</v>
      </c>
      <c r="E792" s="11">
        <v>1518</v>
      </c>
      <c r="F792" s="9" t="s">
        <v>37</v>
      </c>
      <c r="G792" s="9" t="s">
        <v>38</v>
      </c>
      <c r="H792" s="9" t="s">
        <v>39</v>
      </c>
      <c r="I792" s="9">
        <v>1415385000</v>
      </c>
      <c r="J792" s="9">
        <v>1413406695</v>
      </c>
      <c r="K792" s="9" t="b">
        <v>0</v>
      </c>
      <c r="L792" s="9">
        <v>19</v>
      </c>
      <c r="M792" s="9" t="b">
        <v>1</v>
      </c>
      <c r="N792" s="9" t="s">
        <v>40</v>
      </c>
      <c r="O792" s="9">
        <f t="shared" si="48"/>
        <v>101</v>
      </c>
      <c r="P792" s="12">
        <f t="shared" si="49"/>
        <v>79.89</v>
      </c>
      <c r="Q792" s="9" t="s">
        <v>41</v>
      </c>
      <c r="R792" s="9" t="s">
        <v>42</v>
      </c>
      <c r="S792" s="13">
        <f t="shared" si="50"/>
        <v>41927.873784722222</v>
      </c>
      <c r="T792" s="13">
        <f t="shared" si="51"/>
        <v>41950.770833333336</v>
      </c>
    </row>
    <row r="793" spans="1:20" ht="192" x14ac:dyDescent="0.2">
      <c r="A793" s="9">
        <v>3512</v>
      </c>
      <c r="B793" s="10" t="s">
        <v>1191</v>
      </c>
      <c r="C793" s="10" t="s">
        <v>1192</v>
      </c>
      <c r="D793" s="9">
        <v>1000</v>
      </c>
      <c r="E793" s="11">
        <v>1000</v>
      </c>
      <c r="F793" s="9" t="s">
        <v>37</v>
      </c>
      <c r="G793" s="9" t="s">
        <v>38</v>
      </c>
      <c r="H793" s="9" t="s">
        <v>39</v>
      </c>
      <c r="I793" s="9">
        <v>1429789992</v>
      </c>
      <c r="J793" s="9">
        <v>1424609592</v>
      </c>
      <c r="K793" s="9" t="b">
        <v>0</v>
      </c>
      <c r="L793" s="9">
        <v>17</v>
      </c>
      <c r="M793" s="9" t="b">
        <v>1</v>
      </c>
      <c r="N793" s="9" t="s">
        <v>40</v>
      </c>
      <c r="O793" s="9">
        <f t="shared" si="48"/>
        <v>100</v>
      </c>
      <c r="P793" s="12">
        <f t="shared" si="49"/>
        <v>58.82</v>
      </c>
      <c r="Q793" s="9" t="s">
        <v>41</v>
      </c>
      <c r="R793" s="9" t="s">
        <v>42</v>
      </c>
      <c r="S793" s="13">
        <f t="shared" si="50"/>
        <v>42057.536944444444</v>
      </c>
      <c r="T793" s="13">
        <f t="shared" si="51"/>
        <v>42117.49527777778</v>
      </c>
    </row>
    <row r="794" spans="1:20" ht="208" x14ac:dyDescent="0.2">
      <c r="A794" s="9">
        <v>3513</v>
      </c>
      <c r="B794" s="10" t="s">
        <v>1193</v>
      </c>
      <c r="C794" s="10" t="s">
        <v>1194</v>
      </c>
      <c r="D794" s="9">
        <v>2800</v>
      </c>
      <c r="E794" s="11">
        <v>3315</v>
      </c>
      <c r="F794" s="9" t="s">
        <v>37</v>
      </c>
      <c r="G794" s="9" t="s">
        <v>45</v>
      </c>
      <c r="H794" s="9" t="s">
        <v>46</v>
      </c>
      <c r="I794" s="9">
        <v>1401857940</v>
      </c>
      <c r="J794" s="9">
        <v>1400725112</v>
      </c>
      <c r="K794" s="9" t="b">
        <v>0</v>
      </c>
      <c r="L794" s="9">
        <v>44</v>
      </c>
      <c r="M794" s="9" t="b">
        <v>1</v>
      </c>
      <c r="N794" s="9" t="s">
        <v>40</v>
      </c>
      <c r="O794" s="9">
        <f t="shared" si="48"/>
        <v>118</v>
      </c>
      <c r="P794" s="12">
        <f t="shared" si="49"/>
        <v>75.34</v>
      </c>
      <c r="Q794" s="9" t="s">
        <v>41</v>
      </c>
      <c r="R794" s="9" t="s">
        <v>42</v>
      </c>
      <c r="S794" s="13">
        <f t="shared" si="50"/>
        <v>41781.096203703702</v>
      </c>
      <c r="T794" s="13">
        <f t="shared" si="51"/>
        <v>41794.207638888889</v>
      </c>
    </row>
    <row r="795" spans="1:20" ht="192" x14ac:dyDescent="0.2">
      <c r="A795" s="9">
        <v>3514</v>
      </c>
      <c r="B795" s="10" t="s">
        <v>1195</v>
      </c>
      <c r="C795" s="10" t="s">
        <v>1196</v>
      </c>
      <c r="D795" s="9">
        <v>500</v>
      </c>
      <c r="E795" s="11">
        <v>550</v>
      </c>
      <c r="F795" s="9" t="s">
        <v>37</v>
      </c>
      <c r="G795" s="9" t="s">
        <v>45</v>
      </c>
      <c r="H795" s="9" t="s">
        <v>46</v>
      </c>
      <c r="I795" s="9">
        <v>1422853140</v>
      </c>
      <c r="J795" s="9">
        <v>1421439552</v>
      </c>
      <c r="K795" s="9" t="b">
        <v>0</v>
      </c>
      <c r="L795" s="9">
        <v>10</v>
      </c>
      <c r="M795" s="9" t="b">
        <v>1</v>
      </c>
      <c r="N795" s="9" t="s">
        <v>40</v>
      </c>
      <c r="O795" s="9">
        <f t="shared" si="48"/>
        <v>110</v>
      </c>
      <c r="P795" s="12">
        <f t="shared" si="49"/>
        <v>55</v>
      </c>
      <c r="Q795" s="9" t="s">
        <v>41</v>
      </c>
      <c r="R795" s="9" t="s">
        <v>42</v>
      </c>
      <c r="S795" s="13">
        <f t="shared" si="50"/>
        <v>42020.846666666665</v>
      </c>
      <c r="T795" s="13">
        <f t="shared" si="51"/>
        <v>42037.207638888889</v>
      </c>
    </row>
    <row r="796" spans="1:20" ht="192" x14ac:dyDescent="0.2">
      <c r="A796" s="9">
        <v>3515</v>
      </c>
      <c r="B796" s="10" t="s">
        <v>1197</v>
      </c>
      <c r="C796" s="10" t="s">
        <v>1198</v>
      </c>
      <c r="D796" s="9">
        <v>3000</v>
      </c>
      <c r="E796" s="11">
        <v>3080</v>
      </c>
      <c r="F796" s="9" t="s">
        <v>37</v>
      </c>
      <c r="G796" s="9" t="s">
        <v>45</v>
      </c>
      <c r="H796" s="9" t="s">
        <v>46</v>
      </c>
      <c r="I796" s="9">
        <v>1433097171</v>
      </c>
      <c r="J796" s="9">
        <v>1430505171</v>
      </c>
      <c r="K796" s="9" t="b">
        <v>0</v>
      </c>
      <c r="L796" s="9">
        <v>46</v>
      </c>
      <c r="M796" s="9" t="b">
        <v>1</v>
      </c>
      <c r="N796" s="9" t="s">
        <v>40</v>
      </c>
      <c r="O796" s="9">
        <f t="shared" si="48"/>
        <v>103</v>
      </c>
      <c r="P796" s="12">
        <f t="shared" si="49"/>
        <v>66.959999999999994</v>
      </c>
      <c r="Q796" s="9" t="s">
        <v>41</v>
      </c>
      <c r="R796" s="9" t="s">
        <v>42</v>
      </c>
      <c r="S796" s="13">
        <f t="shared" si="50"/>
        <v>42125.772812499999</v>
      </c>
      <c r="T796" s="13">
        <f t="shared" si="51"/>
        <v>42155.772812499999</v>
      </c>
    </row>
    <row r="797" spans="1:20" ht="208" x14ac:dyDescent="0.2">
      <c r="A797" s="9">
        <v>3516</v>
      </c>
      <c r="B797" s="10" t="s">
        <v>1199</v>
      </c>
      <c r="C797" s="10" t="s">
        <v>1200</v>
      </c>
      <c r="D797" s="9">
        <v>2500</v>
      </c>
      <c r="E797" s="11">
        <v>2500</v>
      </c>
      <c r="F797" s="9" t="s">
        <v>37</v>
      </c>
      <c r="G797" s="9" t="s">
        <v>45</v>
      </c>
      <c r="H797" s="9" t="s">
        <v>46</v>
      </c>
      <c r="I797" s="9">
        <v>1410145200</v>
      </c>
      <c r="J797" s="9">
        <v>1407197670</v>
      </c>
      <c r="K797" s="9" t="b">
        <v>0</v>
      </c>
      <c r="L797" s="9">
        <v>11</v>
      </c>
      <c r="M797" s="9" t="b">
        <v>1</v>
      </c>
      <c r="N797" s="9" t="s">
        <v>40</v>
      </c>
      <c r="O797" s="9">
        <f t="shared" si="48"/>
        <v>100</v>
      </c>
      <c r="P797" s="12">
        <f t="shared" si="49"/>
        <v>227.27</v>
      </c>
      <c r="Q797" s="9" t="s">
        <v>41</v>
      </c>
      <c r="R797" s="9" t="s">
        <v>42</v>
      </c>
      <c r="S797" s="13">
        <f t="shared" si="50"/>
        <v>41856.010069444441</v>
      </c>
      <c r="T797" s="13">
        <f t="shared" si="51"/>
        <v>41890.125</v>
      </c>
    </row>
    <row r="798" spans="1:20" ht="176" x14ac:dyDescent="0.2">
      <c r="A798" s="9">
        <v>3517</v>
      </c>
      <c r="B798" s="10" t="s">
        <v>1201</v>
      </c>
      <c r="C798" s="10" t="s">
        <v>1202</v>
      </c>
      <c r="D798" s="9">
        <v>4000</v>
      </c>
      <c r="E798" s="11">
        <v>4000</v>
      </c>
      <c r="F798" s="9" t="s">
        <v>37</v>
      </c>
      <c r="G798" s="9" t="s">
        <v>38</v>
      </c>
      <c r="H798" s="9" t="s">
        <v>39</v>
      </c>
      <c r="I798" s="9">
        <v>1404471600</v>
      </c>
      <c r="J798" s="9">
        <v>1401910634</v>
      </c>
      <c r="K798" s="9" t="b">
        <v>0</v>
      </c>
      <c r="L798" s="9">
        <v>13</v>
      </c>
      <c r="M798" s="9" t="b">
        <v>1</v>
      </c>
      <c r="N798" s="9" t="s">
        <v>40</v>
      </c>
      <c r="O798" s="9">
        <f t="shared" si="48"/>
        <v>100</v>
      </c>
      <c r="P798" s="12">
        <f t="shared" si="49"/>
        <v>307.69</v>
      </c>
      <c r="Q798" s="9" t="s">
        <v>41</v>
      </c>
      <c r="R798" s="9" t="s">
        <v>42</v>
      </c>
      <c r="S798" s="13">
        <f t="shared" si="50"/>
        <v>41794.817523148151</v>
      </c>
      <c r="T798" s="13">
        <f t="shared" si="51"/>
        <v>41824.458333333336</v>
      </c>
    </row>
    <row r="799" spans="1:20" ht="192" x14ac:dyDescent="0.2">
      <c r="A799" s="9">
        <v>3518</v>
      </c>
      <c r="B799" s="10" t="s">
        <v>1203</v>
      </c>
      <c r="C799" s="10" t="s">
        <v>1204</v>
      </c>
      <c r="D799" s="9">
        <v>1500</v>
      </c>
      <c r="E799" s="11">
        <v>1650.69</v>
      </c>
      <c r="F799" s="9" t="s">
        <v>37</v>
      </c>
      <c r="G799" s="9" t="s">
        <v>45</v>
      </c>
      <c r="H799" s="9" t="s">
        <v>46</v>
      </c>
      <c r="I799" s="9">
        <v>1412259660</v>
      </c>
      <c r="J799" s="9">
        <v>1410461299</v>
      </c>
      <c r="K799" s="9" t="b">
        <v>0</v>
      </c>
      <c r="L799" s="9">
        <v>33</v>
      </c>
      <c r="M799" s="9" t="b">
        <v>1</v>
      </c>
      <c r="N799" s="9" t="s">
        <v>40</v>
      </c>
      <c r="O799" s="9">
        <f t="shared" si="48"/>
        <v>110</v>
      </c>
      <c r="P799" s="12">
        <f t="shared" si="49"/>
        <v>50.02</v>
      </c>
      <c r="Q799" s="9" t="s">
        <v>41</v>
      </c>
      <c r="R799" s="9" t="s">
        <v>42</v>
      </c>
      <c r="S799" s="13">
        <f t="shared" si="50"/>
        <v>41893.783553240741</v>
      </c>
      <c r="T799" s="13">
        <f t="shared" si="51"/>
        <v>41914.597916666666</v>
      </c>
    </row>
    <row r="800" spans="1:20" ht="160" x14ac:dyDescent="0.2">
      <c r="A800" s="9">
        <v>3519</v>
      </c>
      <c r="B800" s="10" t="s">
        <v>1205</v>
      </c>
      <c r="C800" s="10" t="s">
        <v>1206</v>
      </c>
      <c r="D800" s="9">
        <v>2000</v>
      </c>
      <c r="E800" s="11">
        <v>2027</v>
      </c>
      <c r="F800" s="9" t="s">
        <v>37</v>
      </c>
      <c r="G800" s="9" t="s">
        <v>38</v>
      </c>
      <c r="H800" s="9" t="s">
        <v>39</v>
      </c>
      <c r="I800" s="9">
        <v>1425478950</v>
      </c>
      <c r="J800" s="9">
        <v>1422886950</v>
      </c>
      <c r="K800" s="9" t="b">
        <v>0</v>
      </c>
      <c r="L800" s="9">
        <v>28</v>
      </c>
      <c r="M800" s="9" t="b">
        <v>1</v>
      </c>
      <c r="N800" s="9" t="s">
        <v>40</v>
      </c>
      <c r="O800" s="9">
        <f t="shared" si="48"/>
        <v>101</v>
      </c>
      <c r="P800" s="12">
        <f t="shared" si="49"/>
        <v>72.39</v>
      </c>
      <c r="Q800" s="9" t="s">
        <v>41</v>
      </c>
      <c r="R800" s="9" t="s">
        <v>42</v>
      </c>
      <c r="S800" s="13">
        <f t="shared" si="50"/>
        <v>42037.598958333328</v>
      </c>
      <c r="T800" s="13">
        <f t="shared" si="51"/>
        <v>42067.598958333328</v>
      </c>
    </row>
    <row r="801" spans="1:20" ht="160" x14ac:dyDescent="0.2">
      <c r="A801" s="9">
        <v>3520</v>
      </c>
      <c r="B801" s="10" t="s">
        <v>1207</v>
      </c>
      <c r="C801" s="10" t="s">
        <v>1208</v>
      </c>
      <c r="D801" s="9">
        <v>2000</v>
      </c>
      <c r="E801" s="11">
        <v>2015</v>
      </c>
      <c r="F801" s="9" t="s">
        <v>37</v>
      </c>
      <c r="G801" s="9" t="s">
        <v>38</v>
      </c>
      <c r="H801" s="9" t="s">
        <v>39</v>
      </c>
      <c r="I801" s="9">
        <v>1441547220</v>
      </c>
      <c r="J801" s="9">
        <v>1439322412</v>
      </c>
      <c r="K801" s="9" t="b">
        <v>0</v>
      </c>
      <c r="L801" s="9">
        <v>21</v>
      </c>
      <c r="M801" s="9" t="b">
        <v>1</v>
      </c>
      <c r="N801" s="9" t="s">
        <v>40</v>
      </c>
      <c r="O801" s="9">
        <f t="shared" si="48"/>
        <v>101</v>
      </c>
      <c r="P801" s="12">
        <f t="shared" si="49"/>
        <v>95.95</v>
      </c>
      <c r="Q801" s="9" t="s">
        <v>41</v>
      </c>
      <c r="R801" s="9" t="s">
        <v>42</v>
      </c>
      <c r="S801" s="13">
        <f t="shared" si="50"/>
        <v>42227.824212962965</v>
      </c>
      <c r="T801" s="13">
        <f t="shared" si="51"/>
        <v>42253.57430555555</v>
      </c>
    </row>
    <row r="802" spans="1:20" ht="256" x14ac:dyDescent="0.2">
      <c r="A802" s="9">
        <v>3521</v>
      </c>
      <c r="B802" s="10" t="s">
        <v>1209</v>
      </c>
      <c r="C802" s="10" t="s">
        <v>1210</v>
      </c>
      <c r="D802" s="9">
        <v>350</v>
      </c>
      <c r="E802" s="11">
        <v>593</v>
      </c>
      <c r="F802" s="9" t="s">
        <v>37</v>
      </c>
      <c r="G802" s="9" t="s">
        <v>45</v>
      </c>
      <c r="H802" s="9" t="s">
        <v>46</v>
      </c>
      <c r="I802" s="9">
        <v>1411980020</v>
      </c>
      <c r="J802" s="9">
        <v>1409388020</v>
      </c>
      <c r="K802" s="9" t="b">
        <v>0</v>
      </c>
      <c r="L802" s="9">
        <v>13</v>
      </c>
      <c r="M802" s="9" t="b">
        <v>1</v>
      </c>
      <c r="N802" s="9" t="s">
        <v>40</v>
      </c>
      <c r="O802" s="9">
        <f t="shared" si="48"/>
        <v>169</v>
      </c>
      <c r="P802" s="12">
        <f t="shared" si="49"/>
        <v>45.62</v>
      </c>
      <c r="Q802" s="9" t="s">
        <v>41</v>
      </c>
      <c r="R802" s="9" t="s">
        <v>42</v>
      </c>
      <c r="S802" s="13">
        <f t="shared" si="50"/>
        <v>41881.361342592594</v>
      </c>
      <c r="T802" s="13">
        <f t="shared" si="51"/>
        <v>41911.361342592594</v>
      </c>
    </row>
    <row r="803" spans="1:20" ht="240" x14ac:dyDescent="0.2">
      <c r="A803" s="9">
        <v>3522</v>
      </c>
      <c r="B803" s="10" t="s">
        <v>1211</v>
      </c>
      <c r="C803" s="10" t="s">
        <v>1212</v>
      </c>
      <c r="D803" s="9">
        <v>1395</v>
      </c>
      <c r="E803" s="11">
        <v>1395</v>
      </c>
      <c r="F803" s="9" t="s">
        <v>37</v>
      </c>
      <c r="G803" s="9" t="s">
        <v>38</v>
      </c>
      <c r="H803" s="9" t="s">
        <v>39</v>
      </c>
      <c r="I803" s="9">
        <v>1442311560</v>
      </c>
      <c r="J803" s="9">
        <v>1439924246</v>
      </c>
      <c r="K803" s="9" t="b">
        <v>0</v>
      </c>
      <c r="L803" s="9">
        <v>34</v>
      </c>
      <c r="M803" s="9" t="b">
        <v>1</v>
      </c>
      <c r="N803" s="9" t="s">
        <v>40</v>
      </c>
      <c r="O803" s="9">
        <f t="shared" si="48"/>
        <v>100</v>
      </c>
      <c r="P803" s="12">
        <f t="shared" si="49"/>
        <v>41.03</v>
      </c>
      <c r="Q803" s="9" t="s">
        <v>41</v>
      </c>
      <c r="R803" s="9" t="s">
        <v>42</v>
      </c>
      <c r="S803" s="13">
        <f t="shared" si="50"/>
        <v>42234.789884259255</v>
      </c>
      <c r="T803" s="13">
        <f t="shared" si="51"/>
        <v>42262.420833333337</v>
      </c>
    </row>
    <row r="804" spans="1:20" ht="192" x14ac:dyDescent="0.2">
      <c r="A804" s="9">
        <v>3523</v>
      </c>
      <c r="B804" s="10" t="s">
        <v>1213</v>
      </c>
      <c r="C804" s="10" t="s">
        <v>1214</v>
      </c>
      <c r="D804" s="9">
        <v>4000</v>
      </c>
      <c r="E804" s="11">
        <v>4546</v>
      </c>
      <c r="F804" s="9" t="s">
        <v>37</v>
      </c>
      <c r="G804" s="9" t="s">
        <v>38</v>
      </c>
      <c r="H804" s="9" t="s">
        <v>39</v>
      </c>
      <c r="I804" s="9">
        <v>1474844400</v>
      </c>
      <c r="J804" s="9">
        <v>1469871148</v>
      </c>
      <c r="K804" s="9" t="b">
        <v>0</v>
      </c>
      <c r="L804" s="9">
        <v>80</v>
      </c>
      <c r="M804" s="9" t="b">
        <v>1</v>
      </c>
      <c r="N804" s="9" t="s">
        <v>40</v>
      </c>
      <c r="O804" s="9">
        <f t="shared" si="48"/>
        <v>114</v>
      </c>
      <c r="P804" s="12">
        <f t="shared" si="49"/>
        <v>56.83</v>
      </c>
      <c r="Q804" s="9" t="s">
        <v>41</v>
      </c>
      <c r="R804" s="9" t="s">
        <v>42</v>
      </c>
      <c r="S804" s="13">
        <f t="shared" si="50"/>
        <v>42581.397546296299</v>
      </c>
      <c r="T804" s="13">
        <f t="shared" si="51"/>
        <v>42638.958333333328</v>
      </c>
    </row>
    <row r="805" spans="1:20" ht="192" x14ac:dyDescent="0.2">
      <c r="A805" s="9">
        <v>3524</v>
      </c>
      <c r="B805" s="10" t="s">
        <v>1215</v>
      </c>
      <c r="C805" s="10" t="s">
        <v>1216</v>
      </c>
      <c r="D805" s="9">
        <v>10000</v>
      </c>
      <c r="E805" s="11">
        <v>10156</v>
      </c>
      <c r="F805" s="9" t="s">
        <v>37</v>
      </c>
      <c r="G805" s="9" t="s">
        <v>45</v>
      </c>
      <c r="H805" s="9" t="s">
        <v>46</v>
      </c>
      <c r="I805" s="9">
        <v>1410580800</v>
      </c>
      <c r="J805" s="9">
        <v>1409336373</v>
      </c>
      <c r="K805" s="9" t="b">
        <v>0</v>
      </c>
      <c r="L805" s="9">
        <v>74</v>
      </c>
      <c r="M805" s="9" t="b">
        <v>1</v>
      </c>
      <c r="N805" s="9" t="s">
        <v>40</v>
      </c>
      <c r="O805" s="9">
        <f t="shared" si="48"/>
        <v>102</v>
      </c>
      <c r="P805" s="12">
        <f t="shared" si="49"/>
        <v>137.24</v>
      </c>
      <c r="Q805" s="9" t="s">
        <v>41</v>
      </c>
      <c r="R805" s="9" t="s">
        <v>42</v>
      </c>
      <c r="S805" s="13">
        <f t="shared" si="50"/>
        <v>41880.76357638889</v>
      </c>
      <c r="T805" s="13">
        <f t="shared" si="51"/>
        <v>41895.166666666664</v>
      </c>
    </row>
    <row r="806" spans="1:20" ht="192" x14ac:dyDescent="0.2">
      <c r="A806" s="9">
        <v>3525</v>
      </c>
      <c r="B806" s="10" t="s">
        <v>1217</v>
      </c>
      <c r="C806" s="10" t="s">
        <v>1218</v>
      </c>
      <c r="D806" s="9">
        <v>500</v>
      </c>
      <c r="E806" s="11">
        <v>530</v>
      </c>
      <c r="F806" s="9" t="s">
        <v>37</v>
      </c>
      <c r="G806" s="9" t="s">
        <v>45</v>
      </c>
      <c r="H806" s="9" t="s">
        <v>46</v>
      </c>
      <c r="I806" s="9">
        <v>1439136000</v>
      </c>
      <c r="J806" s="9">
        <v>1438188106</v>
      </c>
      <c r="K806" s="9" t="b">
        <v>0</v>
      </c>
      <c r="L806" s="9">
        <v>7</v>
      </c>
      <c r="M806" s="9" t="b">
        <v>1</v>
      </c>
      <c r="N806" s="9" t="s">
        <v>40</v>
      </c>
      <c r="O806" s="9">
        <f t="shared" si="48"/>
        <v>106</v>
      </c>
      <c r="P806" s="12">
        <f t="shared" si="49"/>
        <v>75.709999999999994</v>
      </c>
      <c r="Q806" s="9" t="s">
        <v>41</v>
      </c>
      <c r="R806" s="9" t="s">
        <v>42</v>
      </c>
      <c r="S806" s="13">
        <f t="shared" si="50"/>
        <v>42214.6956712963</v>
      </c>
      <c r="T806" s="13">
        <f t="shared" si="51"/>
        <v>42225.666666666672</v>
      </c>
    </row>
    <row r="807" spans="1:20" ht="192" x14ac:dyDescent="0.2">
      <c r="A807" s="9">
        <v>3526</v>
      </c>
      <c r="B807" s="10" t="s">
        <v>1219</v>
      </c>
      <c r="C807" s="10" t="s">
        <v>1220</v>
      </c>
      <c r="D807" s="9">
        <v>3300</v>
      </c>
      <c r="E807" s="11">
        <v>3366</v>
      </c>
      <c r="F807" s="9" t="s">
        <v>37</v>
      </c>
      <c r="G807" s="9" t="s">
        <v>45</v>
      </c>
      <c r="H807" s="9" t="s">
        <v>46</v>
      </c>
      <c r="I807" s="9">
        <v>1461823140</v>
      </c>
      <c r="J807" s="9">
        <v>1459411371</v>
      </c>
      <c r="K807" s="9" t="b">
        <v>0</v>
      </c>
      <c r="L807" s="9">
        <v>34</v>
      </c>
      <c r="M807" s="9" t="b">
        <v>1</v>
      </c>
      <c r="N807" s="9" t="s">
        <v>40</v>
      </c>
      <c r="O807" s="9">
        <f t="shared" si="48"/>
        <v>102</v>
      </c>
      <c r="P807" s="12">
        <f t="shared" si="49"/>
        <v>99</v>
      </c>
      <c r="Q807" s="9" t="s">
        <v>41</v>
      </c>
      <c r="R807" s="9" t="s">
        <v>42</v>
      </c>
      <c r="S807" s="13">
        <f t="shared" si="50"/>
        <v>42460.335312499999</v>
      </c>
      <c r="T807" s="13">
        <f t="shared" si="51"/>
        <v>42488.249305555553</v>
      </c>
    </row>
    <row r="808" spans="1:20" ht="224" x14ac:dyDescent="0.2">
      <c r="A808" s="9">
        <v>3527</v>
      </c>
      <c r="B808" s="10" t="s">
        <v>1221</v>
      </c>
      <c r="C808" s="10" t="s">
        <v>1222</v>
      </c>
      <c r="D808" s="9">
        <v>6000</v>
      </c>
      <c r="E808" s="11">
        <v>7015</v>
      </c>
      <c r="F808" s="9" t="s">
        <v>37</v>
      </c>
      <c r="G808" s="9" t="s">
        <v>45</v>
      </c>
      <c r="H808" s="9" t="s">
        <v>46</v>
      </c>
      <c r="I808" s="9">
        <v>1436587140</v>
      </c>
      <c r="J808" s="9">
        <v>1434069205</v>
      </c>
      <c r="K808" s="9" t="b">
        <v>0</v>
      </c>
      <c r="L808" s="9">
        <v>86</v>
      </c>
      <c r="M808" s="9" t="b">
        <v>1</v>
      </c>
      <c r="N808" s="9" t="s">
        <v>40</v>
      </c>
      <c r="O808" s="9">
        <f t="shared" si="48"/>
        <v>117</v>
      </c>
      <c r="P808" s="12">
        <f t="shared" si="49"/>
        <v>81.569999999999993</v>
      </c>
      <c r="Q808" s="9" t="s">
        <v>41</v>
      </c>
      <c r="R808" s="9" t="s">
        <v>42</v>
      </c>
      <c r="S808" s="13">
        <f t="shared" si="50"/>
        <v>42167.023206018523</v>
      </c>
      <c r="T808" s="13">
        <f t="shared" si="51"/>
        <v>42196.165972222225</v>
      </c>
    </row>
    <row r="809" spans="1:20" ht="208" x14ac:dyDescent="0.2">
      <c r="A809" s="9">
        <v>3528</v>
      </c>
      <c r="B809" s="10" t="s">
        <v>1223</v>
      </c>
      <c r="C809" s="10" t="s">
        <v>1224</v>
      </c>
      <c r="D809" s="9">
        <v>1650</v>
      </c>
      <c r="E809" s="11">
        <v>1669</v>
      </c>
      <c r="F809" s="9" t="s">
        <v>37</v>
      </c>
      <c r="G809" s="9" t="s">
        <v>38</v>
      </c>
      <c r="H809" s="9" t="s">
        <v>39</v>
      </c>
      <c r="I809" s="9">
        <v>1484740918</v>
      </c>
      <c r="J809" s="9">
        <v>1483012918</v>
      </c>
      <c r="K809" s="9" t="b">
        <v>0</v>
      </c>
      <c r="L809" s="9">
        <v>37</v>
      </c>
      <c r="M809" s="9" t="b">
        <v>1</v>
      </c>
      <c r="N809" s="9" t="s">
        <v>40</v>
      </c>
      <c r="O809" s="9">
        <f t="shared" si="48"/>
        <v>101</v>
      </c>
      <c r="P809" s="12">
        <f t="shared" si="49"/>
        <v>45.11</v>
      </c>
      <c r="Q809" s="9" t="s">
        <v>41</v>
      </c>
      <c r="R809" s="9" t="s">
        <v>42</v>
      </c>
      <c r="S809" s="13">
        <f t="shared" si="50"/>
        <v>42733.50136574074</v>
      </c>
      <c r="T809" s="13">
        <f t="shared" si="51"/>
        <v>42753.50136574074</v>
      </c>
    </row>
    <row r="810" spans="1:20" ht="224" x14ac:dyDescent="0.2">
      <c r="A810" s="9">
        <v>3529</v>
      </c>
      <c r="B810" s="10" t="s">
        <v>1225</v>
      </c>
      <c r="C810" s="10" t="s">
        <v>1226</v>
      </c>
      <c r="D810" s="9">
        <v>500</v>
      </c>
      <c r="E810" s="11">
        <v>660</v>
      </c>
      <c r="F810" s="9" t="s">
        <v>37</v>
      </c>
      <c r="G810" s="9" t="s">
        <v>45</v>
      </c>
      <c r="H810" s="9" t="s">
        <v>46</v>
      </c>
      <c r="I810" s="9">
        <v>1436749200</v>
      </c>
      <c r="J810" s="9">
        <v>1434997018</v>
      </c>
      <c r="K810" s="9" t="b">
        <v>0</v>
      </c>
      <c r="L810" s="9">
        <v>18</v>
      </c>
      <c r="M810" s="9" t="b">
        <v>1</v>
      </c>
      <c r="N810" s="9" t="s">
        <v>40</v>
      </c>
      <c r="O810" s="9">
        <f t="shared" si="48"/>
        <v>132</v>
      </c>
      <c r="P810" s="12">
        <f t="shared" si="49"/>
        <v>36.67</v>
      </c>
      <c r="Q810" s="9" t="s">
        <v>41</v>
      </c>
      <c r="R810" s="9" t="s">
        <v>42</v>
      </c>
      <c r="S810" s="13">
        <f t="shared" si="50"/>
        <v>42177.761782407411</v>
      </c>
      <c r="T810" s="13">
        <f t="shared" si="51"/>
        <v>42198.041666666672</v>
      </c>
    </row>
    <row r="811" spans="1:20" ht="208" x14ac:dyDescent="0.2">
      <c r="A811" s="9">
        <v>3530</v>
      </c>
      <c r="B811" s="10" t="s">
        <v>1227</v>
      </c>
      <c r="C811" s="10" t="s">
        <v>1228</v>
      </c>
      <c r="D811" s="9">
        <v>2750</v>
      </c>
      <c r="E811" s="11">
        <v>2750</v>
      </c>
      <c r="F811" s="9" t="s">
        <v>37</v>
      </c>
      <c r="G811" s="9" t="s">
        <v>38</v>
      </c>
      <c r="H811" s="9" t="s">
        <v>39</v>
      </c>
      <c r="I811" s="9">
        <v>1460318400</v>
      </c>
      <c r="J811" s="9">
        <v>1457881057</v>
      </c>
      <c r="K811" s="9" t="b">
        <v>0</v>
      </c>
      <c r="L811" s="9">
        <v>22</v>
      </c>
      <c r="M811" s="9" t="b">
        <v>1</v>
      </c>
      <c r="N811" s="9" t="s">
        <v>40</v>
      </c>
      <c r="O811" s="9">
        <f t="shared" si="48"/>
        <v>100</v>
      </c>
      <c r="P811" s="12">
        <f t="shared" si="49"/>
        <v>125</v>
      </c>
      <c r="Q811" s="9" t="s">
        <v>41</v>
      </c>
      <c r="R811" s="9" t="s">
        <v>42</v>
      </c>
      <c r="S811" s="13">
        <f t="shared" si="50"/>
        <v>42442.623344907406</v>
      </c>
      <c r="T811" s="13">
        <f t="shared" si="51"/>
        <v>42470.833333333328</v>
      </c>
    </row>
    <row r="812" spans="1:20" ht="64" x14ac:dyDescent="0.2">
      <c r="A812" s="9">
        <v>3531</v>
      </c>
      <c r="B812" s="10" t="s">
        <v>1229</v>
      </c>
      <c r="C812" s="10" t="s">
        <v>1230</v>
      </c>
      <c r="D812" s="9">
        <v>1000</v>
      </c>
      <c r="E812" s="11">
        <v>1280</v>
      </c>
      <c r="F812" s="9" t="s">
        <v>37</v>
      </c>
      <c r="G812" s="9" t="s">
        <v>45</v>
      </c>
      <c r="H812" s="9" t="s">
        <v>46</v>
      </c>
      <c r="I812" s="9">
        <v>1467301334</v>
      </c>
      <c r="J812" s="9">
        <v>1464709334</v>
      </c>
      <c r="K812" s="9" t="b">
        <v>0</v>
      </c>
      <c r="L812" s="9">
        <v>26</v>
      </c>
      <c r="M812" s="9" t="b">
        <v>1</v>
      </c>
      <c r="N812" s="9" t="s">
        <v>40</v>
      </c>
      <c r="O812" s="9">
        <f t="shared" si="48"/>
        <v>128</v>
      </c>
      <c r="P812" s="12">
        <f t="shared" si="49"/>
        <v>49.23</v>
      </c>
      <c r="Q812" s="9" t="s">
        <v>41</v>
      </c>
      <c r="R812" s="9" t="s">
        <v>42</v>
      </c>
      <c r="S812" s="13">
        <f t="shared" si="50"/>
        <v>42521.654328703706</v>
      </c>
      <c r="T812" s="13">
        <f t="shared" si="51"/>
        <v>42551.654328703706</v>
      </c>
    </row>
    <row r="813" spans="1:20" ht="224" x14ac:dyDescent="0.2">
      <c r="A813" s="9">
        <v>3532</v>
      </c>
      <c r="B813" s="10" t="s">
        <v>1231</v>
      </c>
      <c r="C813" s="10" t="s">
        <v>1232</v>
      </c>
      <c r="D813" s="9">
        <v>960</v>
      </c>
      <c r="E813" s="11">
        <v>1142</v>
      </c>
      <c r="F813" s="9" t="s">
        <v>37</v>
      </c>
      <c r="G813" s="9" t="s">
        <v>45</v>
      </c>
      <c r="H813" s="9" t="s">
        <v>46</v>
      </c>
      <c r="I813" s="9">
        <v>1411012740</v>
      </c>
      <c r="J813" s="9">
        <v>1409667827</v>
      </c>
      <c r="K813" s="9" t="b">
        <v>0</v>
      </c>
      <c r="L813" s="9">
        <v>27</v>
      </c>
      <c r="M813" s="9" t="b">
        <v>1</v>
      </c>
      <c r="N813" s="9" t="s">
        <v>40</v>
      </c>
      <c r="O813" s="9">
        <f t="shared" si="48"/>
        <v>119</v>
      </c>
      <c r="P813" s="12">
        <f t="shared" si="49"/>
        <v>42.3</v>
      </c>
      <c r="Q813" s="9" t="s">
        <v>41</v>
      </c>
      <c r="R813" s="9" t="s">
        <v>42</v>
      </c>
      <c r="S813" s="13">
        <f t="shared" si="50"/>
        <v>41884.599849537037</v>
      </c>
      <c r="T813" s="13">
        <f t="shared" si="51"/>
        <v>41900.165972222225</v>
      </c>
    </row>
    <row r="814" spans="1:20" ht="208" x14ac:dyDescent="0.2">
      <c r="A814" s="9">
        <v>3533</v>
      </c>
      <c r="B814" s="10" t="s">
        <v>1233</v>
      </c>
      <c r="C814" s="10" t="s">
        <v>1234</v>
      </c>
      <c r="D814" s="9">
        <v>500</v>
      </c>
      <c r="E814" s="11">
        <v>631</v>
      </c>
      <c r="F814" s="9" t="s">
        <v>37</v>
      </c>
      <c r="G814" s="9" t="s">
        <v>45</v>
      </c>
      <c r="H814" s="9" t="s">
        <v>46</v>
      </c>
      <c r="I814" s="9">
        <v>1447269367</v>
      </c>
      <c r="J814" s="9">
        <v>1444673767</v>
      </c>
      <c r="K814" s="9" t="b">
        <v>0</v>
      </c>
      <c r="L814" s="9">
        <v>8</v>
      </c>
      <c r="M814" s="9" t="b">
        <v>1</v>
      </c>
      <c r="N814" s="9" t="s">
        <v>40</v>
      </c>
      <c r="O814" s="9">
        <f t="shared" si="48"/>
        <v>126</v>
      </c>
      <c r="P814" s="12">
        <f t="shared" si="49"/>
        <v>78.88</v>
      </c>
      <c r="Q814" s="9" t="s">
        <v>41</v>
      </c>
      <c r="R814" s="9" t="s">
        <v>42</v>
      </c>
      <c r="S814" s="13">
        <f t="shared" si="50"/>
        <v>42289.761192129634</v>
      </c>
      <c r="T814" s="13">
        <f t="shared" si="51"/>
        <v>42319.802858796291</v>
      </c>
    </row>
    <row r="815" spans="1:20" ht="144" x14ac:dyDescent="0.2">
      <c r="A815" s="9">
        <v>3534</v>
      </c>
      <c r="B815" s="10" t="s">
        <v>1235</v>
      </c>
      <c r="C815" s="10" t="s">
        <v>1236</v>
      </c>
      <c r="D815" s="9">
        <v>5000</v>
      </c>
      <c r="E815" s="11">
        <v>7810</v>
      </c>
      <c r="F815" s="9" t="s">
        <v>37</v>
      </c>
      <c r="G815" s="9" t="s">
        <v>45</v>
      </c>
      <c r="H815" s="9" t="s">
        <v>46</v>
      </c>
      <c r="I815" s="9">
        <v>1443711623</v>
      </c>
      <c r="J815" s="9">
        <v>1440687623</v>
      </c>
      <c r="K815" s="9" t="b">
        <v>0</v>
      </c>
      <c r="L815" s="9">
        <v>204</v>
      </c>
      <c r="M815" s="9" t="b">
        <v>1</v>
      </c>
      <c r="N815" s="9" t="s">
        <v>40</v>
      </c>
      <c r="O815" s="9">
        <f t="shared" si="48"/>
        <v>156</v>
      </c>
      <c r="P815" s="12">
        <f t="shared" si="49"/>
        <v>38.28</v>
      </c>
      <c r="Q815" s="9" t="s">
        <v>41</v>
      </c>
      <c r="R815" s="9" t="s">
        <v>42</v>
      </c>
      <c r="S815" s="13">
        <f t="shared" si="50"/>
        <v>42243.6252662037</v>
      </c>
      <c r="T815" s="13">
        <f t="shared" si="51"/>
        <v>42278.6252662037</v>
      </c>
    </row>
    <row r="816" spans="1:20" ht="176" x14ac:dyDescent="0.2">
      <c r="A816" s="9">
        <v>3535</v>
      </c>
      <c r="B816" s="10" t="s">
        <v>1237</v>
      </c>
      <c r="C816" s="10" t="s">
        <v>1238</v>
      </c>
      <c r="D816" s="9">
        <v>2000</v>
      </c>
      <c r="E816" s="11">
        <v>2063</v>
      </c>
      <c r="F816" s="9" t="s">
        <v>37</v>
      </c>
      <c r="G816" s="9" t="s">
        <v>38</v>
      </c>
      <c r="H816" s="9" t="s">
        <v>39</v>
      </c>
      <c r="I816" s="9">
        <v>1443808800</v>
      </c>
      <c r="J816" s="9">
        <v>1441120910</v>
      </c>
      <c r="K816" s="9" t="b">
        <v>0</v>
      </c>
      <c r="L816" s="9">
        <v>46</v>
      </c>
      <c r="M816" s="9" t="b">
        <v>1</v>
      </c>
      <c r="N816" s="9" t="s">
        <v>40</v>
      </c>
      <c r="O816" s="9">
        <f t="shared" si="48"/>
        <v>103</v>
      </c>
      <c r="P816" s="12">
        <f t="shared" si="49"/>
        <v>44.85</v>
      </c>
      <c r="Q816" s="9" t="s">
        <v>41</v>
      </c>
      <c r="R816" s="9" t="s">
        <v>42</v>
      </c>
      <c r="S816" s="13">
        <f t="shared" si="50"/>
        <v>42248.640162037031</v>
      </c>
      <c r="T816" s="13">
        <f t="shared" si="51"/>
        <v>42279.75</v>
      </c>
    </row>
    <row r="817" spans="1:20" ht="208" x14ac:dyDescent="0.2">
      <c r="A817" s="9">
        <v>3536</v>
      </c>
      <c r="B817" s="10" t="s">
        <v>1239</v>
      </c>
      <c r="C817" s="10" t="s">
        <v>1240</v>
      </c>
      <c r="D817" s="9">
        <v>150</v>
      </c>
      <c r="E817" s="11">
        <v>230</v>
      </c>
      <c r="F817" s="9" t="s">
        <v>37</v>
      </c>
      <c r="G817" s="9" t="s">
        <v>38</v>
      </c>
      <c r="H817" s="9" t="s">
        <v>39</v>
      </c>
      <c r="I817" s="9">
        <v>1450612740</v>
      </c>
      <c r="J817" s="9">
        <v>1448040425</v>
      </c>
      <c r="K817" s="9" t="b">
        <v>0</v>
      </c>
      <c r="L817" s="9">
        <v>17</v>
      </c>
      <c r="M817" s="9" t="b">
        <v>1</v>
      </c>
      <c r="N817" s="9" t="s">
        <v>40</v>
      </c>
      <c r="O817" s="9">
        <f t="shared" si="48"/>
        <v>153</v>
      </c>
      <c r="P817" s="12">
        <f t="shared" si="49"/>
        <v>13.53</v>
      </c>
      <c r="Q817" s="9" t="s">
        <v>41</v>
      </c>
      <c r="R817" s="9" t="s">
        <v>42</v>
      </c>
      <c r="S817" s="13">
        <f t="shared" si="50"/>
        <v>42328.727141203708</v>
      </c>
      <c r="T817" s="13">
        <f t="shared" si="51"/>
        <v>42358.499305555553</v>
      </c>
    </row>
    <row r="818" spans="1:20" ht="224" x14ac:dyDescent="0.2">
      <c r="A818" s="9">
        <v>3537</v>
      </c>
      <c r="B818" s="10" t="s">
        <v>1241</v>
      </c>
      <c r="C818" s="10" t="s">
        <v>1242</v>
      </c>
      <c r="D818" s="9">
        <v>675</v>
      </c>
      <c r="E818" s="11">
        <v>1218</v>
      </c>
      <c r="F818" s="9" t="s">
        <v>37</v>
      </c>
      <c r="G818" s="9" t="s">
        <v>63</v>
      </c>
      <c r="H818" s="9" t="s">
        <v>64</v>
      </c>
      <c r="I818" s="9">
        <v>1416211140</v>
      </c>
      <c r="J818" s="9">
        <v>1413016216</v>
      </c>
      <c r="K818" s="9" t="b">
        <v>0</v>
      </c>
      <c r="L818" s="9">
        <v>28</v>
      </c>
      <c r="M818" s="9" t="b">
        <v>1</v>
      </c>
      <c r="N818" s="9" t="s">
        <v>40</v>
      </c>
      <c r="O818" s="9">
        <f t="shared" si="48"/>
        <v>180</v>
      </c>
      <c r="P818" s="12">
        <f t="shared" si="49"/>
        <v>43.5</v>
      </c>
      <c r="Q818" s="9" t="s">
        <v>41</v>
      </c>
      <c r="R818" s="9" t="s">
        <v>42</v>
      </c>
      <c r="S818" s="13">
        <f t="shared" si="50"/>
        <v>41923.354351851849</v>
      </c>
      <c r="T818" s="13">
        <f t="shared" si="51"/>
        <v>41960.332638888889</v>
      </c>
    </row>
    <row r="819" spans="1:20" ht="224" x14ac:dyDescent="0.2">
      <c r="A819" s="9">
        <v>3538</v>
      </c>
      <c r="B819" s="10" t="s">
        <v>1243</v>
      </c>
      <c r="C819" s="10" t="s">
        <v>1244</v>
      </c>
      <c r="D819" s="9">
        <v>2000</v>
      </c>
      <c r="E819" s="11">
        <v>2569</v>
      </c>
      <c r="F819" s="9" t="s">
        <v>37</v>
      </c>
      <c r="G819" s="9" t="s">
        <v>38</v>
      </c>
      <c r="H819" s="9" t="s">
        <v>39</v>
      </c>
      <c r="I819" s="9">
        <v>1471428340</v>
      </c>
      <c r="J819" s="9">
        <v>1469009140</v>
      </c>
      <c r="K819" s="9" t="b">
        <v>0</v>
      </c>
      <c r="L819" s="9">
        <v>83</v>
      </c>
      <c r="M819" s="9" t="b">
        <v>1</v>
      </c>
      <c r="N819" s="9" t="s">
        <v>40</v>
      </c>
      <c r="O819" s="9">
        <f t="shared" si="48"/>
        <v>128</v>
      </c>
      <c r="P819" s="12">
        <f t="shared" si="49"/>
        <v>30.95</v>
      </c>
      <c r="Q819" s="9" t="s">
        <v>41</v>
      </c>
      <c r="R819" s="9" t="s">
        <v>42</v>
      </c>
      <c r="S819" s="13">
        <f t="shared" si="50"/>
        <v>42571.420601851853</v>
      </c>
      <c r="T819" s="13">
        <f t="shared" si="51"/>
        <v>42599.420601851853</v>
      </c>
    </row>
    <row r="820" spans="1:20" ht="208" x14ac:dyDescent="0.2">
      <c r="A820" s="9">
        <v>3539</v>
      </c>
      <c r="B820" s="10" t="s">
        <v>1245</v>
      </c>
      <c r="C820" s="10" t="s">
        <v>1246</v>
      </c>
      <c r="D820" s="9">
        <v>600</v>
      </c>
      <c r="E820" s="11">
        <v>718</v>
      </c>
      <c r="F820" s="9" t="s">
        <v>37</v>
      </c>
      <c r="G820" s="9" t="s">
        <v>45</v>
      </c>
      <c r="H820" s="9" t="s">
        <v>46</v>
      </c>
      <c r="I820" s="9">
        <v>1473358122</v>
      </c>
      <c r="J820" s="9">
        <v>1471543722</v>
      </c>
      <c r="K820" s="9" t="b">
        <v>0</v>
      </c>
      <c r="L820" s="9">
        <v>13</v>
      </c>
      <c r="M820" s="9" t="b">
        <v>1</v>
      </c>
      <c r="N820" s="9" t="s">
        <v>40</v>
      </c>
      <c r="O820" s="9">
        <f t="shared" si="48"/>
        <v>120</v>
      </c>
      <c r="P820" s="12">
        <f t="shared" si="49"/>
        <v>55.23</v>
      </c>
      <c r="Q820" s="9" t="s">
        <v>41</v>
      </c>
      <c r="R820" s="9" t="s">
        <v>42</v>
      </c>
      <c r="S820" s="13">
        <f t="shared" si="50"/>
        <v>42600.756041666667</v>
      </c>
      <c r="T820" s="13">
        <f t="shared" si="51"/>
        <v>42621.756041666667</v>
      </c>
    </row>
    <row r="821" spans="1:20" ht="224" x14ac:dyDescent="0.2">
      <c r="A821" s="9">
        <v>3540</v>
      </c>
      <c r="B821" s="10" t="s">
        <v>1247</v>
      </c>
      <c r="C821" s="10" t="s">
        <v>1248</v>
      </c>
      <c r="D821" s="9">
        <v>300</v>
      </c>
      <c r="E821" s="11">
        <v>369</v>
      </c>
      <c r="F821" s="9" t="s">
        <v>37</v>
      </c>
      <c r="G821" s="9" t="s">
        <v>38</v>
      </c>
      <c r="H821" s="9" t="s">
        <v>39</v>
      </c>
      <c r="I821" s="9">
        <v>1466899491</v>
      </c>
      <c r="J821" s="9">
        <v>1464307491</v>
      </c>
      <c r="K821" s="9" t="b">
        <v>0</v>
      </c>
      <c r="L821" s="9">
        <v>8</v>
      </c>
      <c r="M821" s="9" t="b">
        <v>1</v>
      </c>
      <c r="N821" s="9" t="s">
        <v>40</v>
      </c>
      <c r="O821" s="9">
        <f t="shared" si="48"/>
        <v>123</v>
      </c>
      <c r="P821" s="12">
        <f t="shared" si="49"/>
        <v>46.13</v>
      </c>
      <c r="Q821" s="9" t="s">
        <v>41</v>
      </c>
      <c r="R821" s="9" t="s">
        <v>42</v>
      </c>
      <c r="S821" s="13">
        <f t="shared" si="50"/>
        <v>42517.003368055557</v>
      </c>
      <c r="T821" s="13">
        <f t="shared" si="51"/>
        <v>42547.003368055557</v>
      </c>
    </row>
    <row r="822" spans="1:20" ht="224" x14ac:dyDescent="0.2">
      <c r="A822" s="9">
        <v>3541</v>
      </c>
      <c r="B822" s="10" t="s">
        <v>1249</v>
      </c>
      <c r="C822" s="10" t="s">
        <v>1250</v>
      </c>
      <c r="D822" s="9">
        <v>1200</v>
      </c>
      <c r="E822" s="11">
        <v>1260</v>
      </c>
      <c r="F822" s="9" t="s">
        <v>37</v>
      </c>
      <c r="G822" s="9" t="s">
        <v>38</v>
      </c>
      <c r="H822" s="9" t="s">
        <v>39</v>
      </c>
      <c r="I822" s="9">
        <v>1441042275</v>
      </c>
      <c r="J822" s="9">
        <v>1438882275</v>
      </c>
      <c r="K822" s="9" t="b">
        <v>0</v>
      </c>
      <c r="L822" s="9">
        <v>32</v>
      </c>
      <c r="M822" s="9" t="b">
        <v>1</v>
      </c>
      <c r="N822" s="9" t="s">
        <v>40</v>
      </c>
      <c r="O822" s="9">
        <f t="shared" si="48"/>
        <v>105</v>
      </c>
      <c r="P822" s="12">
        <f t="shared" si="49"/>
        <v>39.380000000000003</v>
      </c>
      <c r="Q822" s="9" t="s">
        <v>41</v>
      </c>
      <c r="R822" s="9" t="s">
        <v>42</v>
      </c>
      <c r="S822" s="13">
        <f t="shared" si="50"/>
        <v>42222.730034722219</v>
      </c>
      <c r="T822" s="13">
        <f t="shared" si="51"/>
        <v>42247.730034722219</v>
      </c>
    </row>
    <row r="823" spans="1:20" ht="208" x14ac:dyDescent="0.2">
      <c r="A823" s="9">
        <v>3542</v>
      </c>
      <c r="B823" s="10" t="s">
        <v>1251</v>
      </c>
      <c r="C823" s="10" t="s">
        <v>1252</v>
      </c>
      <c r="D823" s="9">
        <v>5500</v>
      </c>
      <c r="E823" s="11">
        <v>5623</v>
      </c>
      <c r="F823" s="9" t="s">
        <v>37</v>
      </c>
      <c r="G823" s="9" t="s">
        <v>45</v>
      </c>
      <c r="H823" s="9" t="s">
        <v>46</v>
      </c>
      <c r="I823" s="9">
        <v>1410099822</v>
      </c>
      <c r="J823" s="9">
        <v>1404915822</v>
      </c>
      <c r="K823" s="9" t="b">
        <v>0</v>
      </c>
      <c r="L823" s="9">
        <v>85</v>
      </c>
      <c r="M823" s="9" t="b">
        <v>1</v>
      </c>
      <c r="N823" s="9" t="s">
        <v>40</v>
      </c>
      <c r="O823" s="9">
        <f t="shared" si="48"/>
        <v>102</v>
      </c>
      <c r="P823" s="12">
        <f t="shared" si="49"/>
        <v>66.150000000000006</v>
      </c>
      <c r="Q823" s="9" t="s">
        <v>41</v>
      </c>
      <c r="R823" s="9" t="s">
        <v>42</v>
      </c>
      <c r="S823" s="13">
        <f t="shared" si="50"/>
        <v>41829.599791666667</v>
      </c>
      <c r="T823" s="13">
        <f t="shared" si="51"/>
        <v>41889.599791666667</v>
      </c>
    </row>
    <row r="824" spans="1:20" ht="176" x14ac:dyDescent="0.2">
      <c r="A824" s="9">
        <v>3543</v>
      </c>
      <c r="B824" s="10" t="s">
        <v>1253</v>
      </c>
      <c r="C824" s="10" t="s">
        <v>1254</v>
      </c>
      <c r="D824" s="9">
        <v>1500</v>
      </c>
      <c r="E824" s="11">
        <v>1570</v>
      </c>
      <c r="F824" s="9" t="s">
        <v>37</v>
      </c>
      <c r="G824" s="9" t="s">
        <v>1255</v>
      </c>
      <c r="H824" s="9" t="s">
        <v>259</v>
      </c>
      <c r="I824" s="9">
        <v>1435255659</v>
      </c>
      <c r="J824" s="9">
        <v>1432663659</v>
      </c>
      <c r="K824" s="9" t="b">
        <v>0</v>
      </c>
      <c r="L824" s="9">
        <v>29</v>
      </c>
      <c r="M824" s="9" t="b">
        <v>1</v>
      </c>
      <c r="N824" s="9" t="s">
        <v>40</v>
      </c>
      <c r="O824" s="9">
        <f t="shared" si="48"/>
        <v>105</v>
      </c>
      <c r="P824" s="12">
        <f t="shared" si="49"/>
        <v>54.14</v>
      </c>
      <c r="Q824" s="9" t="s">
        <v>41</v>
      </c>
      <c r="R824" s="9" t="s">
        <v>42</v>
      </c>
      <c r="S824" s="13">
        <f t="shared" si="50"/>
        <v>42150.755312499998</v>
      </c>
      <c r="T824" s="13">
        <f t="shared" si="51"/>
        <v>42180.755312499998</v>
      </c>
    </row>
    <row r="825" spans="1:20" ht="160" x14ac:dyDescent="0.2">
      <c r="A825" s="9">
        <v>3544</v>
      </c>
      <c r="B825" s="10" t="s">
        <v>1256</v>
      </c>
      <c r="C825" s="10" t="s">
        <v>1257</v>
      </c>
      <c r="D825" s="9">
        <v>2500</v>
      </c>
      <c r="E825" s="11">
        <v>2500</v>
      </c>
      <c r="F825" s="9" t="s">
        <v>37</v>
      </c>
      <c r="G825" s="9" t="s">
        <v>45</v>
      </c>
      <c r="H825" s="9" t="s">
        <v>46</v>
      </c>
      <c r="I825" s="9">
        <v>1425758257</v>
      </c>
      <c r="J825" s="9">
        <v>1423166257</v>
      </c>
      <c r="K825" s="9" t="b">
        <v>0</v>
      </c>
      <c r="L825" s="9">
        <v>24</v>
      </c>
      <c r="M825" s="9" t="b">
        <v>1</v>
      </c>
      <c r="N825" s="9" t="s">
        <v>40</v>
      </c>
      <c r="O825" s="9">
        <f t="shared" si="48"/>
        <v>100</v>
      </c>
      <c r="P825" s="12">
        <f t="shared" si="49"/>
        <v>104.17</v>
      </c>
      <c r="Q825" s="9" t="s">
        <v>41</v>
      </c>
      <c r="R825" s="9" t="s">
        <v>42</v>
      </c>
      <c r="S825" s="13">
        <f t="shared" si="50"/>
        <v>42040.831678240742</v>
      </c>
      <c r="T825" s="13">
        <f t="shared" si="51"/>
        <v>42070.831678240742</v>
      </c>
    </row>
    <row r="826" spans="1:20" ht="224" x14ac:dyDescent="0.2">
      <c r="A826" s="9">
        <v>3545</v>
      </c>
      <c r="B826" s="10" t="s">
        <v>1258</v>
      </c>
      <c r="C826" s="10" t="s">
        <v>1259</v>
      </c>
      <c r="D826" s="9">
        <v>250</v>
      </c>
      <c r="E826" s="11">
        <v>251</v>
      </c>
      <c r="F826" s="9" t="s">
        <v>37</v>
      </c>
      <c r="G826" s="9" t="s">
        <v>45</v>
      </c>
      <c r="H826" s="9" t="s">
        <v>46</v>
      </c>
      <c r="I826" s="9">
        <v>1428780159</v>
      </c>
      <c r="J826" s="9">
        <v>1426188159</v>
      </c>
      <c r="K826" s="9" t="b">
        <v>0</v>
      </c>
      <c r="L826" s="9">
        <v>8</v>
      </c>
      <c r="M826" s="9" t="b">
        <v>1</v>
      </c>
      <c r="N826" s="9" t="s">
        <v>40</v>
      </c>
      <c r="O826" s="9">
        <f t="shared" si="48"/>
        <v>100</v>
      </c>
      <c r="P826" s="12">
        <f t="shared" si="49"/>
        <v>31.38</v>
      </c>
      <c r="Q826" s="9" t="s">
        <v>41</v>
      </c>
      <c r="R826" s="9" t="s">
        <v>42</v>
      </c>
      <c r="S826" s="13">
        <f t="shared" si="50"/>
        <v>42075.807395833333</v>
      </c>
      <c r="T826" s="13">
        <f t="shared" si="51"/>
        <v>42105.807395833333</v>
      </c>
    </row>
    <row r="827" spans="1:20" ht="224" x14ac:dyDescent="0.2">
      <c r="A827" s="9">
        <v>3546</v>
      </c>
      <c r="B827" s="10" t="s">
        <v>1260</v>
      </c>
      <c r="C827" s="10" t="s">
        <v>1261</v>
      </c>
      <c r="D827" s="9">
        <v>1100</v>
      </c>
      <c r="E827" s="11">
        <v>1125</v>
      </c>
      <c r="F827" s="9" t="s">
        <v>37</v>
      </c>
      <c r="G827" s="9" t="s">
        <v>45</v>
      </c>
      <c r="H827" s="9" t="s">
        <v>46</v>
      </c>
      <c r="I827" s="9">
        <v>1427860740</v>
      </c>
      <c r="J827" s="9">
        <v>1426002684</v>
      </c>
      <c r="K827" s="9" t="b">
        <v>0</v>
      </c>
      <c r="L827" s="9">
        <v>19</v>
      </c>
      <c r="M827" s="9" t="b">
        <v>1</v>
      </c>
      <c r="N827" s="9" t="s">
        <v>40</v>
      </c>
      <c r="O827" s="9">
        <f t="shared" si="48"/>
        <v>102</v>
      </c>
      <c r="P827" s="12">
        <f t="shared" si="49"/>
        <v>59.21</v>
      </c>
      <c r="Q827" s="9" t="s">
        <v>41</v>
      </c>
      <c r="R827" s="9" t="s">
        <v>42</v>
      </c>
      <c r="S827" s="13">
        <f t="shared" si="50"/>
        <v>42073.660694444443</v>
      </c>
      <c r="T827" s="13">
        <f t="shared" si="51"/>
        <v>42095.165972222225</v>
      </c>
    </row>
    <row r="828" spans="1:20" ht="192" x14ac:dyDescent="0.2">
      <c r="A828" s="9">
        <v>3547</v>
      </c>
      <c r="B828" s="10" t="s">
        <v>1262</v>
      </c>
      <c r="C828" s="10" t="s">
        <v>1263</v>
      </c>
      <c r="D828" s="9">
        <v>35000</v>
      </c>
      <c r="E828" s="11">
        <v>40043.25</v>
      </c>
      <c r="F828" s="9" t="s">
        <v>37</v>
      </c>
      <c r="G828" s="9" t="s">
        <v>45</v>
      </c>
      <c r="H828" s="9" t="s">
        <v>46</v>
      </c>
      <c r="I828" s="9">
        <v>1463198340</v>
      </c>
      <c r="J828" s="9">
        <v>1461117201</v>
      </c>
      <c r="K828" s="9" t="b">
        <v>0</v>
      </c>
      <c r="L828" s="9">
        <v>336</v>
      </c>
      <c r="M828" s="9" t="b">
        <v>1</v>
      </c>
      <c r="N828" s="9" t="s">
        <v>40</v>
      </c>
      <c r="O828" s="9">
        <f t="shared" si="48"/>
        <v>114</v>
      </c>
      <c r="P828" s="12">
        <f t="shared" si="49"/>
        <v>119.18</v>
      </c>
      <c r="Q828" s="9" t="s">
        <v>41</v>
      </c>
      <c r="R828" s="9" t="s">
        <v>42</v>
      </c>
      <c r="S828" s="13">
        <f t="shared" si="50"/>
        <v>42480.078715277778</v>
      </c>
      <c r="T828" s="13">
        <f t="shared" si="51"/>
        <v>42504.165972222225</v>
      </c>
    </row>
    <row r="829" spans="1:20" ht="176" x14ac:dyDescent="0.2">
      <c r="A829" s="9">
        <v>3548</v>
      </c>
      <c r="B829" s="10" t="s">
        <v>1264</v>
      </c>
      <c r="C829" s="10" t="s">
        <v>1265</v>
      </c>
      <c r="D829" s="9">
        <v>2100</v>
      </c>
      <c r="E829" s="11">
        <v>2140</v>
      </c>
      <c r="F829" s="9" t="s">
        <v>37</v>
      </c>
      <c r="G829" s="9" t="s">
        <v>45</v>
      </c>
      <c r="H829" s="9" t="s">
        <v>46</v>
      </c>
      <c r="I829" s="9">
        <v>1457139600</v>
      </c>
      <c r="J829" s="9">
        <v>1455230214</v>
      </c>
      <c r="K829" s="9" t="b">
        <v>0</v>
      </c>
      <c r="L829" s="9">
        <v>13</v>
      </c>
      <c r="M829" s="9" t="b">
        <v>1</v>
      </c>
      <c r="N829" s="9" t="s">
        <v>40</v>
      </c>
      <c r="O829" s="9">
        <f t="shared" si="48"/>
        <v>102</v>
      </c>
      <c r="P829" s="12">
        <f t="shared" si="49"/>
        <v>164.62</v>
      </c>
      <c r="Q829" s="9" t="s">
        <v>41</v>
      </c>
      <c r="R829" s="9" t="s">
        <v>42</v>
      </c>
      <c r="S829" s="13">
        <f t="shared" si="50"/>
        <v>42411.942291666666</v>
      </c>
      <c r="T829" s="13">
        <f t="shared" si="51"/>
        <v>42434.041666666672</v>
      </c>
    </row>
    <row r="830" spans="1:20" ht="208" x14ac:dyDescent="0.2">
      <c r="A830" s="9">
        <v>3549</v>
      </c>
      <c r="B830" s="10" t="s">
        <v>1266</v>
      </c>
      <c r="C830" s="10" t="s">
        <v>1267</v>
      </c>
      <c r="D830" s="9">
        <v>1000</v>
      </c>
      <c r="E830" s="11">
        <v>1020</v>
      </c>
      <c r="F830" s="9" t="s">
        <v>37</v>
      </c>
      <c r="G830" s="9" t="s">
        <v>38</v>
      </c>
      <c r="H830" s="9" t="s">
        <v>39</v>
      </c>
      <c r="I830" s="9">
        <v>1441358873</v>
      </c>
      <c r="J830" s="9">
        <v>1438939673</v>
      </c>
      <c r="K830" s="9" t="b">
        <v>0</v>
      </c>
      <c r="L830" s="9">
        <v>42</v>
      </c>
      <c r="M830" s="9" t="b">
        <v>1</v>
      </c>
      <c r="N830" s="9" t="s">
        <v>40</v>
      </c>
      <c r="O830" s="9">
        <f t="shared" si="48"/>
        <v>102</v>
      </c>
      <c r="P830" s="12">
        <f t="shared" si="49"/>
        <v>24.29</v>
      </c>
      <c r="Q830" s="9" t="s">
        <v>41</v>
      </c>
      <c r="R830" s="9" t="s">
        <v>42</v>
      </c>
      <c r="S830" s="13">
        <f t="shared" si="50"/>
        <v>42223.394363425927</v>
      </c>
      <c r="T830" s="13">
        <f t="shared" si="51"/>
        <v>42251.394363425927</v>
      </c>
    </row>
    <row r="831" spans="1:20" ht="192" x14ac:dyDescent="0.2">
      <c r="A831" s="9">
        <v>3550</v>
      </c>
      <c r="B831" s="10" t="s">
        <v>1268</v>
      </c>
      <c r="C831" s="10" t="s">
        <v>1269</v>
      </c>
      <c r="D831" s="9">
        <v>2500</v>
      </c>
      <c r="E831" s="11">
        <v>2620</v>
      </c>
      <c r="F831" s="9" t="s">
        <v>37</v>
      </c>
      <c r="G831" s="9" t="s">
        <v>38</v>
      </c>
      <c r="H831" s="9" t="s">
        <v>39</v>
      </c>
      <c r="I831" s="9">
        <v>1462224398</v>
      </c>
      <c r="J831" s="9">
        <v>1459632398</v>
      </c>
      <c r="K831" s="9" t="b">
        <v>0</v>
      </c>
      <c r="L831" s="9">
        <v>64</v>
      </c>
      <c r="M831" s="9" t="b">
        <v>1</v>
      </c>
      <c r="N831" s="9" t="s">
        <v>40</v>
      </c>
      <c r="O831" s="9">
        <f t="shared" si="48"/>
        <v>105</v>
      </c>
      <c r="P831" s="12">
        <f t="shared" si="49"/>
        <v>40.94</v>
      </c>
      <c r="Q831" s="9" t="s">
        <v>41</v>
      </c>
      <c r="R831" s="9" t="s">
        <v>42</v>
      </c>
      <c r="S831" s="13">
        <f t="shared" si="50"/>
        <v>42462.893495370372</v>
      </c>
      <c r="T831" s="13">
        <f t="shared" si="51"/>
        <v>42492.893495370372</v>
      </c>
    </row>
    <row r="832" spans="1:20" ht="240" x14ac:dyDescent="0.2">
      <c r="A832" s="9">
        <v>3551</v>
      </c>
      <c r="B832" s="10" t="s">
        <v>1270</v>
      </c>
      <c r="C832" s="10" t="s">
        <v>1271</v>
      </c>
      <c r="D832" s="9">
        <v>1500</v>
      </c>
      <c r="E832" s="11">
        <v>1527.5</v>
      </c>
      <c r="F832" s="9" t="s">
        <v>37</v>
      </c>
      <c r="G832" s="9" t="s">
        <v>45</v>
      </c>
      <c r="H832" s="9" t="s">
        <v>46</v>
      </c>
      <c r="I832" s="9">
        <v>1400796420</v>
      </c>
      <c r="J832" s="9">
        <v>1398342170</v>
      </c>
      <c r="K832" s="9" t="b">
        <v>0</v>
      </c>
      <c r="L832" s="9">
        <v>25</v>
      </c>
      <c r="M832" s="9" t="b">
        <v>1</v>
      </c>
      <c r="N832" s="9" t="s">
        <v>40</v>
      </c>
      <c r="O832" s="9">
        <f t="shared" si="48"/>
        <v>102</v>
      </c>
      <c r="P832" s="12">
        <f t="shared" si="49"/>
        <v>61.1</v>
      </c>
      <c r="Q832" s="9" t="s">
        <v>41</v>
      </c>
      <c r="R832" s="9" t="s">
        <v>42</v>
      </c>
      <c r="S832" s="13">
        <f t="shared" si="50"/>
        <v>41753.515856481477</v>
      </c>
      <c r="T832" s="13">
        <f t="shared" si="51"/>
        <v>41781.921527777777</v>
      </c>
    </row>
    <row r="833" spans="1:20" ht="224" x14ac:dyDescent="0.2">
      <c r="A833" s="9">
        <v>3552</v>
      </c>
      <c r="B833" s="10" t="s">
        <v>1272</v>
      </c>
      <c r="C833" s="10" t="s">
        <v>1273</v>
      </c>
      <c r="D833" s="9">
        <v>773</v>
      </c>
      <c r="E833" s="11">
        <v>773</v>
      </c>
      <c r="F833" s="9" t="s">
        <v>37</v>
      </c>
      <c r="G833" s="9" t="s">
        <v>38</v>
      </c>
      <c r="H833" s="9" t="s">
        <v>39</v>
      </c>
      <c r="I833" s="9">
        <v>1403964324</v>
      </c>
      <c r="J833" s="9">
        <v>1401372324</v>
      </c>
      <c r="K833" s="9" t="b">
        <v>0</v>
      </c>
      <c r="L833" s="9">
        <v>20</v>
      </c>
      <c r="M833" s="9" t="b">
        <v>1</v>
      </c>
      <c r="N833" s="9" t="s">
        <v>40</v>
      </c>
      <c r="O833" s="9">
        <f t="shared" si="48"/>
        <v>100</v>
      </c>
      <c r="P833" s="12">
        <f t="shared" si="49"/>
        <v>38.65</v>
      </c>
      <c r="Q833" s="9" t="s">
        <v>41</v>
      </c>
      <c r="R833" s="9" t="s">
        <v>42</v>
      </c>
      <c r="S833" s="13">
        <f t="shared" si="50"/>
        <v>41788.587083333332</v>
      </c>
      <c r="T833" s="13">
        <f t="shared" si="51"/>
        <v>41818.587083333332</v>
      </c>
    </row>
    <row r="834" spans="1:20" ht="176" x14ac:dyDescent="0.2">
      <c r="A834" s="9">
        <v>3553</v>
      </c>
      <c r="B834" s="10" t="s">
        <v>1274</v>
      </c>
      <c r="C834" s="10" t="s">
        <v>1275</v>
      </c>
      <c r="D834" s="9">
        <v>5500</v>
      </c>
      <c r="E834" s="11">
        <v>5845</v>
      </c>
      <c r="F834" s="9" t="s">
        <v>37</v>
      </c>
      <c r="G834" s="9" t="s">
        <v>45</v>
      </c>
      <c r="H834" s="9" t="s">
        <v>46</v>
      </c>
      <c r="I834" s="9">
        <v>1439337600</v>
      </c>
      <c r="J834" s="9">
        <v>1436575280</v>
      </c>
      <c r="K834" s="9" t="b">
        <v>0</v>
      </c>
      <c r="L834" s="9">
        <v>104</v>
      </c>
      <c r="M834" s="9" t="b">
        <v>1</v>
      </c>
      <c r="N834" s="9" t="s">
        <v>40</v>
      </c>
      <c r="O834" s="9">
        <f t="shared" ref="O834:O897" si="52">ROUND(E834/D834*100,0)</f>
        <v>106</v>
      </c>
      <c r="P834" s="12">
        <f t="shared" ref="P834:P897" si="53">IFERROR(ROUND(E834/L834,2),0)</f>
        <v>56.2</v>
      </c>
      <c r="Q834" s="9" t="s">
        <v>41</v>
      </c>
      <c r="R834" s="9" t="s">
        <v>42</v>
      </c>
      <c r="S834" s="13">
        <f t="shared" ref="S834:S897" si="54">(((J834/60)/60)/24)+DATE(1970,1,1)</f>
        <v>42196.028703703705</v>
      </c>
      <c r="T834" s="13">
        <f t="shared" ref="T834:T897" si="55">(((I834/60)/60)/24)+DATE(1970,1,1)</f>
        <v>42228</v>
      </c>
    </row>
    <row r="835" spans="1:20" ht="176" x14ac:dyDescent="0.2">
      <c r="A835" s="9">
        <v>3554</v>
      </c>
      <c r="B835" s="10" t="s">
        <v>1276</v>
      </c>
      <c r="C835" s="10" t="s">
        <v>1277</v>
      </c>
      <c r="D835" s="9">
        <v>5000</v>
      </c>
      <c r="E835" s="11">
        <v>5671.11</v>
      </c>
      <c r="F835" s="9" t="s">
        <v>37</v>
      </c>
      <c r="G835" s="9" t="s">
        <v>45</v>
      </c>
      <c r="H835" s="9" t="s">
        <v>46</v>
      </c>
      <c r="I835" s="9">
        <v>1423674000</v>
      </c>
      <c r="J835" s="9">
        <v>1421025159</v>
      </c>
      <c r="K835" s="9" t="b">
        <v>0</v>
      </c>
      <c r="L835" s="9">
        <v>53</v>
      </c>
      <c r="M835" s="9" t="b">
        <v>1</v>
      </c>
      <c r="N835" s="9" t="s">
        <v>40</v>
      </c>
      <c r="O835" s="9">
        <f t="shared" si="52"/>
        <v>113</v>
      </c>
      <c r="P835" s="12">
        <f t="shared" si="53"/>
        <v>107</v>
      </c>
      <c r="Q835" s="9" t="s">
        <v>41</v>
      </c>
      <c r="R835" s="9" t="s">
        <v>42</v>
      </c>
      <c r="S835" s="13">
        <f t="shared" si="54"/>
        <v>42016.050451388888</v>
      </c>
      <c r="T835" s="13">
        <f t="shared" si="55"/>
        <v>42046.708333333328</v>
      </c>
    </row>
    <row r="836" spans="1:20" ht="208" x14ac:dyDescent="0.2">
      <c r="A836" s="9">
        <v>3555</v>
      </c>
      <c r="B836" s="10" t="s">
        <v>1278</v>
      </c>
      <c r="C836" s="10" t="s">
        <v>1279</v>
      </c>
      <c r="D836" s="9">
        <v>2400</v>
      </c>
      <c r="E836" s="11">
        <v>2400</v>
      </c>
      <c r="F836" s="9" t="s">
        <v>37</v>
      </c>
      <c r="G836" s="9" t="s">
        <v>1280</v>
      </c>
      <c r="H836" s="9" t="s">
        <v>259</v>
      </c>
      <c r="I836" s="9">
        <v>1479382594</v>
      </c>
      <c r="J836" s="9">
        <v>1476786994</v>
      </c>
      <c r="K836" s="9" t="b">
        <v>0</v>
      </c>
      <c r="L836" s="9">
        <v>14</v>
      </c>
      <c r="M836" s="9" t="b">
        <v>1</v>
      </c>
      <c r="N836" s="9" t="s">
        <v>40</v>
      </c>
      <c r="O836" s="9">
        <f t="shared" si="52"/>
        <v>100</v>
      </c>
      <c r="P836" s="12">
        <f t="shared" si="53"/>
        <v>171.43</v>
      </c>
      <c r="Q836" s="9" t="s">
        <v>41</v>
      </c>
      <c r="R836" s="9" t="s">
        <v>42</v>
      </c>
      <c r="S836" s="13">
        <f t="shared" si="54"/>
        <v>42661.442060185189</v>
      </c>
      <c r="T836" s="13">
        <f t="shared" si="55"/>
        <v>42691.483726851846</v>
      </c>
    </row>
    <row r="837" spans="1:20" ht="192" x14ac:dyDescent="0.2">
      <c r="A837" s="9">
        <v>3556</v>
      </c>
      <c r="B837" s="10" t="s">
        <v>1281</v>
      </c>
      <c r="C837" s="10" t="s">
        <v>1282</v>
      </c>
      <c r="D837" s="9">
        <v>2200</v>
      </c>
      <c r="E837" s="11">
        <v>2210</v>
      </c>
      <c r="F837" s="9" t="s">
        <v>37</v>
      </c>
      <c r="G837" s="9" t="s">
        <v>38</v>
      </c>
      <c r="H837" s="9" t="s">
        <v>39</v>
      </c>
      <c r="I837" s="9">
        <v>1408289724</v>
      </c>
      <c r="J837" s="9">
        <v>1403105724</v>
      </c>
      <c r="K837" s="9" t="b">
        <v>0</v>
      </c>
      <c r="L837" s="9">
        <v>20</v>
      </c>
      <c r="M837" s="9" t="b">
        <v>1</v>
      </c>
      <c r="N837" s="9" t="s">
        <v>40</v>
      </c>
      <c r="O837" s="9">
        <f t="shared" si="52"/>
        <v>100</v>
      </c>
      <c r="P837" s="12">
        <f t="shared" si="53"/>
        <v>110.5</v>
      </c>
      <c r="Q837" s="9" t="s">
        <v>41</v>
      </c>
      <c r="R837" s="9" t="s">
        <v>42</v>
      </c>
      <c r="S837" s="13">
        <f t="shared" si="54"/>
        <v>41808.649583333332</v>
      </c>
      <c r="T837" s="13">
        <f t="shared" si="55"/>
        <v>41868.649583333332</v>
      </c>
    </row>
    <row r="838" spans="1:20" ht="224" x14ac:dyDescent="0.2">
      <c r="A838" s="9">
        <v>3557</v>
      </c>
      <c r="B838" s="10" t="s">
        <v>1283</v>
      </c>
      <c r="C838" s="10" t="s">
        <v>1284</v>
      </c>
      <c r="D838" s="9">
        <v>100000</v>
      </c>
      <c r="E838" s="11">
        <v>100036</v>
      </c>
      <c r="F838" s="9" t="s">
        <v>37</v>
      </c>
      <c r="G838" s="9" t="s">
        <v>45</v>
      </c>
      <c r="H838" s="9" t="s">
        <v>46</v>
      </c>
      <c r="I838" s="9">
        <v>1399271911</v>
      </c>
      <c r="J838" s="9">
        <v>1396334311</v>
      </c>
      <c r="K838" s="9" t="b">
        <v>0</v>
      </c>
      <c r="L838" s="9">
        <v>558</v>
      </c>
      <c r="M838" s="9" t="b">
        <v>1</v>
      </c>
      <c r="N838" s="9" t="s">
        <v>40</v>
      </c>
      <c r="O838" s="9">
        <f t="shared" si="52"/>
        <v>100</v>
      </c>
      <c r="P838" s="12">
        <f t="shared" si="53"/>
        <v>179.28</v>
      </c>
      <c r="Q838" s="9" t="s">
        <v>41</v>
      </c>
      <c r="R838" s="9" t="s">
        <v>42</v>
      </c>
      <c r="S838" s="13">
        <f t="shared" si="54"/>
        <v>41730.276747685188</v>
      </c>
      <c r="T838" s="13">
        <f t="shared" si="55"/>
        <v>41764.276747685188</v>
      </c>
    </row>
    <row r="839" spans="1:20" ht="192" x14ac:dyDescent="0.2">
      <c r="A839" s="9">
        <v>3558</v>
      </c>
      <c r="B839" s="10" t="s">
        <v>1285</v>
      </c>
      <c r="C839" s="10" t="s">
        <v>1286</v>
      </c>
      <c r="D839" s="9">
        <v>350</v>
      </c>
      <c r="E839" s="11">
        <v>504</v>
      </c>
      <c r="F839" s="9" t="s">
        <v>37</v>
      </c>
      <c r="G839" s="9" t="s">
        <v>38</v>
      </c>
      <c r="H839" s="9" t="s">
        <v>39</v>
      </c>
      <c r="I839" s="9">
        <v>1435352400</v>
      </c>
      <c r="J839" s="9">
        <v>1431718575</v>
      </c>
      <c r="K839" s="9" t="b">
        <v>0</v>
      </c>
      <c r="L839" s="9">
        <v>22</v>
      </c>
      <c r="M839" s="9" t="b">
        <v>1</v>
      </c>
      <c r="N839" s="9" t="s">
        <v>40</v>
      </c>
      <c r="O839" s="9">
        <f t="shared" si="52"/>
        <v>144</v>
      </c>
      <c r="P839" s="12">
        <f t="shared" si="53"/>
        <v>22.91</v>
      </c>
      <c r="Q839" s="9" t="s">
        <v>41</v>
      </c>
      <c r="R839" s="9" t="s">
        <v>42</v>
      </c>
      <c r="S839" s="13">
        <f t="shared" si="54"/>
        <v>42139.816840277781</v>
      </c>
      <c r="T839" s="13">
        <f t="shared" si="55"/>
        <v>42181.875</v>
      </c>
    </row>
    <row r="840" spans="1:20" ht="208" x14ac:dyDescent="0.2">
      <c r="A840" s="9">
        <v>3559</v>
      </c>
      <c r="B840" s="10" t="s">
        <v>1287</v>
      </c>
      <c r="C840" s="10" t="s">
        <v>1288</v>
      </c>
      <c r="D840" s="9">
        <v>1000</v>
      </c>
      <c r="E840" s="11">
        <v>1035</v>
      </c>
      <c r="F840" s="9" t="s">
        <v>37</v>
      </c>
      <c r="G840" s="9" t="s">
        <v>153</v>
      </c>
      <c r="H840" s="9" t="s">
        <v>154</v>
      </c>
      <c r="I840" s="9">
        <v>1438333080</v>
      </c>
      <c r="J840" s="9">
        <v>1436408308</v>
      </c>
      <c r="K840" s="9" t="b">
        <v>0</v>
      </c>
      <c r="L840" s="9">
        <v>24</v>
      </c>
      <c r="M840" s="9" t="b">
        <v>1</v>
      </c>
      <c r="N840" s="9" t="s">
        <v>40</v>
      </c>
      <c r="O840" s="9">
        <f t="shared" si="52"/>
        <v>104</v>
      </c>
      <c r="P840" s="12">
        <f t="shared" si="53"/>
        <v>43.13</v>
      </c>
      <c r="Q840" s="9" t="s">
        <v>41</v>
      </c>
      <c r="R840" s="9" t="s">
        <v>42</v>
      </c>
      <c r="S840" s="13">
        <f t="shared" si="54"/>
        <v>42194.096157407403</v>
      </c>
      <c r="T840" s="13">
        <f t="shared" si="55"/>
        <v>42216.373611111107</v>
      </c>
    </row>
    <row r="841" spans="1:20" ht="208" x14ac:dyDescent="0.2">
      <c r="A841" s="9">
        <v>3560</v>
      </c>
      <c r="B841" s="10" t="s">
        <v>1289</v>
      </c>
      <c r="C841" s="10" t="s">
        <v>1290</v>
      </c>
      <c r="D841" s="9">
        <v>3200</v>
      </c>
      <c r="E841" s="11">
        <v>3470</v>
      </c>
      <c r="F841" s="9" t="s">
        <v>37</v>
      </c>
      <c r="G841" s="9" t="s">
        <v>63</v>
      </c>
      <c r="H841" s="9" t="s">
        <v>64</v>
      </c>
      <c r="I841" s="9">
        <v>1432694700</v>
      </c>
      <c r="J841" s="9">
        <v>1429651266</v>
      </c>
      <c r="K841" s="9" t="b">
        <v>0</v>
      </c>
      <c r="L841" s="9">
        <v>74</v>
      </c>
      <c r="M841" s="9" t="b">
        <v>1</v>
      </c>
      <c r="N841" s="9" t="s">
        <v>40</v>
      </c>
      <c r="O841" s="9">
        <f t="shared" si="52"/>
        <v>108</v>
      </c>
      <c r="P841" s="12">
        <f t="shared" si="53"/>
        <v>46.89</v>
      </c>
      <c r="Q841" s="9" t="s">
        <v>41</v>
      </c>
      <c r="R841" s="9" t="s">
        <v>42</v>
      </c>
      <c r="S841" s="13">
        <f t="shared" si="54"/>
        <v>42115.889652777783</v>
      </c>
      <c r="T841" s="13">
        <f t="shared" si="55"/>
        <v>42151.114583333328</v>
      </c>
    </row>
    <row r="842" spans="1:20" ht="256" x14ac:dyDescent="0.2">
      <c r="A842" s="9">
        <v>3561</v>
      </c>
      <c r="B842" s="10" t="s">
        <v>1291</v>
      </c>
      <c r="C842" s="10" t="s">
        <v>1292</v>
      </c>
      <c r="D842" s="9">
        <v>2500</v>
      </c>
      <c r="E842" s="11">
        <v>2560</v>
      </c>
      <c r="F842" s="9" t="s">
        <v>37</v>
      </c>
      <c r="G842" s="9" t="s">
        <v>45</v>
      </c>
      <c r="H842" s="9" t="s">
        <v>46</v>
      </c>
      <c r="I842" s="9">
        <v>1438799760</v>
      </c>
      <c r="J842" s="9">
        <v>1437236378</v>
      </c>
      <c r="K842" s="9" t="b">
        <v>0</v>
      </c>
      <c r="L842" s="9">
        <v>54</v>
      </c>
      <c r="M842" s="9" t="b">
        <v>1</v>
      </c>
      <c r="N842" s="9" t="s">
        <v>40</v>
      </c>
      <c r="O842" s="9">
        <f t="shared" si="52"/>
        <v>102</v>
      </c>
      <c r="P842" s="12">
        <f t="shared" si="53"/>
        <v>47.41</v>
      </c>
      <c r="Q842" s="9" t="s">
        <v>41</v>
      </c>
      <c r="R842" s="9" t="s">
        <v>42</v>
      </c>
      <c r="S842" s="13">
        <f t="shared" si="54"/>
        <v>42203.680300925931</v>
      </c>
      <c r="T842" s="13">
        <f t="shared" si="55"/>
        <v>42221.774999999994</v>
      </c>
    </row>
    <row r="843" spans="1:20" ht="240" x14ac:dyDescent="0.2">
      <c r="A843" s="9">
        <v>3562</v>
      </c>
      <c r="B843" s="10" t="s">
        <v>1293</v>
      </c>
      <c r="C843" s="10" t="s">
        <v>1294</v>
      </c>
      <c r="D843" s="9">
        <v>315</v>
      </c>
      <c r="E843" s="11">
        <v>469</v>
      </c>
      <c r="F843" s="9" t="s">
        <v>37</v>
      </c>
      <c r="G843" s="9" t="s">
        <v>38</v>
      </c>
      <c r="H843" s="9" t="s">
        <v>39</v>
      </c>
      <c r="I843" s="9">
        <v>1457906400</v>
      </c>
      <c r="J843" s="9">
        <v>1457115427</v>
      </c>
      <c r="K843" s="9" t="b">
        <v>0</v>
      </c>
      <c r="L843" s="9">
        <v>31</v>
      </c>
      <c r="M843" s="9" t="b">
        <v>1</v>
      </c>
      <c r="N843" s="9" t="s">
        <v>40</v>
      </c>
      <c r="O843" s="9">
        <f t="shared" si="52"/>
        <v>149</v>
      </c>
      <c r="P843" s="12">
        <f t="shared" si="53"/>
        <v>15.13</v>
      </c>
      <c r="Q843" s="9" t="s">
        <v>41</v>
      </c>
      <c r="R843" s="9" t="s">
        <v>42</v>
      </c>
      <c r="S843" s="13">
        <f t="shared" si="54"/>
        <v>42433.761886574073</v>
      </c>
      <c r="T843" s="13">
        <f t="shared" si="55"/>
        <v>42442.916666666672</v>
      </c>
    </row>
    <row r="844" spans="1:20" ht="224" x14ac:dyDescent="0.2">
      <c r="A844" s="9">
        <v>3563</v>
      </c>
      <c r="B844" s="10" t="s">
        <v>1295</v>
      </c>
      <c r="C844" s="10" t="s">
        <v>1296</v>
      </c>
      <c r="D844" s="9">
        <v>500</v>
      </c>
      <c r="E844" s="11">
        <v>527.45000000000005</v>
      </c>
      <c r="F844" s="9" t="s">
        <v>37</v>
      </c>
      <c r="G844" s="9" t="s">
        <v>38</v>
      </c>
      <c r="H844" s="9" t="s">
        <v>39</v>
      </c>
      <c r="I844" s="9">
        <v>1470078000</v>
      </c>
      <c r="J844" s="9">
        <v>1467648456</v>
      </c>
      <c r="K844" s="9" t="b">
        <v>0</v>
      </c>
      <c r="L844" s="9">
        <v>25</v>
      </c>
      <c r="M844" s="9" t="b">
        <v>1</v>
      </c>
      <c r="N844" s="9" t="s">
        <v>40</v>
      </c>
      <c r="O844" s="9">
        <f t="shared" si="52"/>
        <v>105</v>
      </c>
      <c r="P844" s="12">
        <f t="shared" si="53"/>
        <v>21.1</v>
      </c>
      <c r="Q844" s="9" t="s">
        <v>41</v>
      </c>
      <c r="R844" s="9" t="s">
        <v>42</v>
      </c>
      <c r="S844" s="13">
        <f t="shared" si="54"/>
        <v>42555.671944444446</v>
      </c>
      <c r="T844" s="13">
        <f t="shared" si="55"/>
        <v>42583.791666666672</v>
      </c>
    </row>
    <row r="845" spans="1:20" ht="144" x14ac:dyDescent="0.2">
      <c r="A845" s="9">
        <v>3564</v>
      </c>
      <c r="B845" s="10" t="s">
        <v>1297</v>
      </c>
      <c r="C845" s="10" t="s">
        <v>1298</v>
      </c>
      <c r="D845" s="9">
        <v>1000</v>
      </c>
      <c r="E845" s="11">
        <v>1005</v>
      </c>
      <c r="F845" s="9" t="s">
        <v>37</v>
      </c>
      <c r="G845" s="9" t="s">
        <v>38</v>
      </c>
      <c r="H845" s="9" t="s">
        <v>39</v>
      </c>
      <c r="I845" s="9">
        <v>1444060800</v>
      </c>
      <c r="J845" s="9">
        <v>1440082649</v>
      </c>
      <c r="K845" s="9" t="b">
        <v>0</v>
      </c>
      <c r="L845" s="9">
        <v>17</v>
      </c>
      <c r="M845" s="9" t="b">
        <v>1</v>
      </c>
      <c r="N845" s="9" t="s">
        <v>40</v>
      </c>
      <c r="O845" s="9">
        <f t="shared" si="52"/>
        <v>101</v>
      </c>
      <c r="P845" s="12">
        <f t="shared" si="53"/>
        <v>59.12</v>
      </c>
      <c r="Q845" s="9" t="s">
        <v>41</v>
      </c>
      <c r="R845" s="9" t="s">
        <v>42</v>
      </c>
      <c r="S845" s="13">
        <f t="shared" si="54"/>
        <v>42236.623252314821</v>
      </c>
      <c r="T845" s="13">
        <f t="shared" si="55"/>
        <v>42282.666666666672</v>
      </c>
    </row>
    <row r="846" spans="1:20" ht="240" x14ac:dyDescent="0.2">
      <c r="A846" s="9">
        <v>3565</v>
      </c>
      <c r="B846" s="10" t="s">
        <v>1299</v>
      </c>
      <c r="C846" s="10" t="s">
        <v>1300</v>
      </c>
      <c r="D846" s="9">
        <v>900</v>
      </c>
      <c r="E846" s="11">
        <v>1175</v>
      </c>
      <c r="F846" s="9" t="s">
        <v>37</v>
      </c>
      <c r="G846" s="9" t="s">
        <v>45</v>
      </c>
      <c r="H846" s="9" t="s">
        <v>46</v>
      </c>
      <c r="I846" s="9">
        <v>1420048208</v>
      </c>
      <c r="J846" s="9">
        <v>1417456208</v>
      </c>
      <c r="K846" s="9" t="b">
        <v>0</v>
      </c>
      <c r="L846" s="9">
        <v>12</v>
      </c>
      <c r="M846" s="9" t="b">
        <v>1</v>
      </c>
      <c r="N846" s="9" t="s">
        <v>40</v>
      </c>
      <c r="O846" s="9">
        <f t="shared" si="52"/>
        <v>131</v>
      </c>
      <c r="P846" s="12">
        <f t="shared" si="53"/>
        <v>97.92</v>
      </c>
      <c r="Q846" s="9" t="s">
        <v>41</v>
      </c>
      <c r="R846" s="9" t="s">
        <v>42</v>
      </c>
      <c r="S846" s="13">
        <f t="shared" si="54"/>
        <v>41974.743148148147</v>
      </c>
      <c r="T846" s="13">
        <f t="shared" si="55"/>
        <v>42004.743148148147</v>
      </c>
    </row>
    <row r="847" spans="1:20" ht="208" x14ac:dyDescent="0.2">
      <c r="A847" s="9">
        <v>3566</v>
      </c>
      <c r="B847" s="10" t="s">
        <v>1301</v>
      </c>
      <c r="C847" s="10" t="s">
        <v>1302</v>
      </c>
      <c r="D847" s="9">
        <v>2000</v>
      </c>
      <c r="E847" s="11">
        <v>2095</v>
      </c>
      <c r="F847" s="9" t="s">
        <v>37</v>
      </c>
      <c r="G847" s="9" t="s">
        <v>38</v>
      </c>
      <c r="H847" s="9" t="s">
        <v>39</v>
      </c>
      <c r="I847" s="9">
        <v>1422015083</v>
      </c>
      <c r="J847" s="9">
        <v>1419423083</v>
      </c>
      <c r="K847" s="9" t="b">
        <v>0</v>
      </c>
      <c r="L847" s="9">
        <v>38</v>
      </c>
      <c r="M847" s="9" t="b">
        <v>1</v>
      </c>
      <c r="N847" s="9" t="s">
        <v>40</v>
      </c>
      <c r="O847" s="9">
        <f t="shared" si="52"/>
        <v>105</v>
      </c>
      <c r="P847" s="12">
        <f t="shared" si="53"/>
        <v>55.13</v>
      </c>
      <c r="Q847" s="9" t="s">
        <v>41</v>
      </c>
      <c r="R847" s="9" t="s">
        <v>42</v>
      </c>
      <c r="S847" s="13">
        <f t="shared" si="54"/>
        <v>41997.507905092592</v>
      </c>
      <c r="T847" s="13">
        <f t="shared" si="55"/>
        <v>42027.507905092592</v>
      </c>
    </row>
    <row r="848" spans="1:20" ht="192" x14ac:dyDescent="0.2">
      <c r="A848" s="9">
        <v>3567</v>
      </c>
      <c r="B848" s="10" t="s">
        <v>1303</v>
      </c>
      <c r="C848" s="10" t="s">
        <v>1304</v>
      </c>
      <c r="D848" s="9">
        <v>1000</v>
      </c>
      <c r="E848" s="11">
        <v>1088</v>
      </c>
      <c r="F848" s="9" t="s">
        <v>37</v>
      </c>
      <c r="G848" s="9" t="s">
        <v>38</v>
      </c>
      <c r="H848" s="9" t="s">
        <v>39</v>
      </c>
      <c r="I848" s="9">
        <v>1433964444</v>
      </c>
      <c r="J848" s="9">
        <v>1431372444</v>
      </c>
      <c r="K848" s="9" t="b">
        <v>0</v>
      </c>
      <c r="L848" s="9">
        <v>41</v>
      </c>
      <c r="M848" s="9" t="b">
        <v>1</v>
      </c>
      <c r="N848" s="9" t="s">
        <v>40</v>
      </c>
      <c r="O848" s="9">
        <f t="shared" si="52"/>
        <v>109</v>
      </c>
      <c r="P848" s="12">
        <f t="shared" si="53"/>
        <v>26.54</v>
      </c>
      <c r="Q848" s="9" t="s">
        <v>41</v>
      </c>
      <c r="R848" s="9" t="s">
        <v>42</v>
      </c>
      <c r="S848" s="13">
        <f t="shared" si="54"/>
        <v>42135.810694444444</v>
      </c>
      <c r="T848" s="13">
        <f t="shared" si="55"/>
        <v>42165.810694444444</v>
      </c>
    </row>
    <row r="849" spans="1:20" ht="208" x14ac:dyDescent="0.2">
      <c r="A849" s="9">
        <v>3568</v>
      </c>
      <c r="B849" s="10" t="s">
        <v>1305</v>
      </c>
      <c r="C849" s="10" t="s">
        <v>1306</v>
      </c>
      <c r="D849" s="9">
        <v>1000</v>
      </c>
      <c r="E849" s="11">
        <v>1110</v>
      </c>
      <c r="F849" s="9" t="s">
        <v>37</v>
      </c>
      <c r="G849" s="9" t="s">
        <v>45</v>
      </c>
      <c r="H849" s="9" t="s">
        <v>46</v>
      </c>
      <c r="I849" s="9">
        <v>1410975994</v>
      </c>
      <c r="J849" s="9">
        <v>1408383994</v>
      </c>
      <c r="K849" s="9" t="b">
        <v>0</v>
      </c>
      <c r="L849" s="9">
        <v>19</v>
      </c>
      <c r="M849" s="9" t="b">
        <v>1</v>
      </c>
      <c r="N849" s="9" t="s">
        <v>40</v>
      </c>
      <c r="O849" s="9">
        <f t="shared" si="52"/>
        <v>111</v>
      </c>
      <c r="P849" s="12">
        <f t="shared" si="53"/>
        <v>58.42</v>
      </c>
      <c r="Q849" s="9" t="s">
        <v>41</v>
      </c>
      <c r="R849" s="9" t="s">
        <v>42</v>
      </c>
      <c r="S849" s="13">
        <f t="shared" si="54"/>
        <v>41869.740671296298</v>
      </c>
      <c r="T849" s="13">
        <f t="shared" si="55"/>
        <v>41899.740671296298</v>
      </c>
    </row>
    <row r="850" spans="1:20" ht="192" x14ac:dyDescent="0.2">
      <c r="A850" s="9">
        <v>3569</v>
      </c>
      <c r="B850" s="10" t="s">
        <v>1307</v>
      </c>
      <c r="C850" s="10" t="s">
        <v>1308</v>
      </c>
      <c r="D850" s="9">
        <v>5000</v>
      </c>
      <c r="E850" s="11">
        <v>5024</v>
      </c>
      <c r="F850" s="9" t="s">
        <v>37</v>
      </c>
      <c r="G850" s="9" t="s">
        <v>45</v>
      </c>
      <c r="H850" s="9" t="s">
        <v>46</v>
      </c>
      <c r="I850" s="9">
        <v>1420734696</v>
      </c>
      <c r="J850" s="9">
        <v>1418142696</v>
      </c>
      <c r="K850" s="9" t="b">
        <v>0</v>
      </c>
      <c r="L850" s="9">
        <v>41</v>
      </c>
      <c r="M850" s="9" t="b">
        <v>1</v>
      </c>
      <c r="N850" s="9" t="s">
        <v>40</v>
      </c>
      <c r="O850" s="9">
        <f t="shared" si="52"/>
        <v>100</v>
      </c>
      <c r="P850" s="12">
        <f t="shared" si="53"/>
        <v>122.54</v>
      </c>
      <c r="Q850" s="9" t="s">
        <v>41</v>
      </c>
      <c r="R850" s="9" t="s">
        <v>42</v>
      </c>
      <c r="S850" s="13">
        <f t="shared" si="54"/>
        <v>41982.688611111109</v>
      </c>
      <c r="T850" s="13">
        <f t="shared" si="55"/>
        <v>42012.688611111109</v>
      </c>
    </row>
    <row r="851" spans="1:20" ht="192" x14ac:dyDescent="0.2">
      <c r="A851" s="9">
        <v>3570</v>
      </c>
      <c r="B851" s="10" t="s">
        <v>1309</v>
      </c>
      <c r="C851" s="10" t="s">
        <v>1310</v>
      </c>
      <c r="D851" s="9">
        <v>2000</v>
      </c>
      <c r="E851" s="11">
        <v>2287</v>
      </c>
      <c r="F851" s="9" t="s">
        <v>37</v>
      </c>
      <c r="G851" s="9" t="s">
        <v>45</v>
      </c>
      <c r="H851" s="9" t="s">
        <v>46</v>
      </c>
      <c r="I851" s="9">
        <v>1420009200</v>
      </c>
      <c r="J851" s="9">
        <v>1417593483</v>
      </c>
      <c r="K851" s="9" t="b">
        <v>0</v>
      </c>
      <c r="L851" s="9">
        <v>26</v>
      </c>
      <c r="M851" s="9" t="b">
        <v>1</v>
      </c>
      <c r="N851" s="9" t="s">
        <v>40</v>
      </c>
      <c r="O851" s="9">
        <f t="shared" si="52"/>
        <v>114</v>
      </c>
      <c r="P851" s="12">
        <f t="shared" si="53"/>
        <v>87.96</v>
      </c>
      <c r="Q851" s="9" t="s">
        <v>41</v>
      </c>
      <c r="R851" s="9" t="s">
        <v>42</v>
      </c>
      <c r="S851" s="13">
        <f t="shared" si="54"/>
        <v>41976.331979166673</v>
      </c>
      <c r="T851" s="13">
        <f t="shared" si="55"/>
        <v>42004.291666666672</v>
      </c>
    </row>
    <row r="852" spans="1:20" ht="192" x14ac:dyDescent="0.2">
      <c r="A852" s="9">
        <v>3571</v>
      </c>
      <c r="B852" s="10" t="s">
        <v>1311</v>
      </c>
      <c r="C852" s="10" t="s">
        <v>1312</v>
      </c>
      <c r="D852" s="9">
        <v>1500</v>
      </c>
      <c r="E852" s="11">
        <v>1831</v>
      </c>
      <c r="F852" s="9" t="s">
        <v>37</v>
      </c>
      <c r="G852" s="9" t="s">
        <v>38</v>
      </c>
      <c r="H852" s="9" t="s">
        <v>39</v>
      </c>
      <c r="I852" s="9">
        <v>1414701413</v>
      </c>
      <c r="J852" s="9">
        <v>1412109413</v>
      </c>
      <c r="K852" s="9" t="b">
        <v>0</v>
      </c>
      <c r="L852" s="9">
        <v>25</v>
      </c>
      <c r="M852" s="9" t="b">
        <v>1</v>
      </c>
      <c r="N852" s="9" t="s">
        <v>40</v>
      </c>
      <c r="O852" s="9">
        <f t="shared" si="52"/>
        <v>122</v>
      </c>
      <c r="P852" s="12">
        <f t="shared" si="53"/>
        <v>73.239999999999995</v>
      </c>
      <c r="Q852" s="9" t="s">
        <v>41</v>
      </c>
      <c r="R852" s="9" t="s">
        <v>42</v>
      </c>
      <c r="S852" s="13">
        <f t="shared" si="54"/>
        <v>41912.858946759261</v>
      </c>
      <c r="T852" s="13">
        <f t="shared" si="55"/>
        <v>41942.858946759261</v>
      </c>
    </row>
    <row r="853" spans="1:20" ht="144" x14ac:dyDescent="0.2">
      <c r="A853" s="9">
        <v>3572</v>
      </c>
      <c r="B853" s="10" t="s">
        <v>1313</v>
      </c>
      <c r="C853" s="10" t="s">
        <v>1314</v>
      </c>
      <c r="D853" s="9">
        <v>500</v>
      </c>
      <c r="E853" s="11">
        <v>500</v>
      </c>
      <c r="F853" s="9" t="s">
        <v>37</v>
      </c>
      <c r="G853" s="9" t="s">
        <v>38</v>
      </c>
      <c r="H853" s="9" t="s">
        <v>39</v>
      </c>
      <c r="I853" s="9">
        <v>1434894082</v>
      </c>
      <c r="J853" s="9">
        <v>1432302082</v>
      </c>
      <c r="K853" s="9" t="b">
        <v>0</v>
      </c>
      <c r="L853" s="9">
        <v>9</v>
      </c>
      <c r="M853" s="9" t="b">
        <v>1</v>
      </c>
      <c r="N853" s="9" t="s">
        <v>40</v>
      </c>
      <c r="O853" s="9">
        <f t="shared" si="52"/>
        <v>100</v>
      </c>
      <c r="P853" s="12">
        <f t="shared" si="53"/>
        <v>55.56</v>
      </c>
      <c r="Q853" s="9" t="s">
        <v>41</v>
      </c>
      <c r="R853" s="9" t="s">
        <v>42</v>
      </c>
      <c r="S853" s="13">
        <f t="shared" si="54"/>
        <v>42146.570393518516</v>
      </c>
      <c r="T853" s="13">
        <f t="shared" si="55"/>
        <v>42176.570393518516</v>
      </c>
    </row>
    <row r="854" spans="1:20" ht="160" x14ac:dyDescent="0.2">
      <c r="A854" s="9">
        <v>3573</v>
      </c>
      <c r="B854" s="10" t="s">
        <v>1315</v>
      </c>
      <c r="C854" s="10" t="s">
        <v>1316</v>
      </c>
      <c r="D854" s="9">
        <v>3000</v>
      </c>
      <c r="E854" s="11">
        <v>3084</v>
      </c>
      <c r="F854" s="9" t="s">
        <v>37</v>
      </c>
      <c r="G854" s="9" t="s">
        <v>38</v>
      </c>
      <c r="H854" s="9" t="s">
        <v>39</v>
      </c>
      <c r="I854" s="9">
        <v>1415440846</v>
      </c>
      <c r="J854" s="9">
        <v>1412845246</v>
      </c>
      <c r="K854" s="9" t="b">
        <v>0</v>
      </c>
      <c r="L854" s="9">
        <v>78</v>
      </c>
      <c r="M854" s="9" t="b">
        <v>1</v>
      </c>
      <c r="N854" s="9" t="s">
        <v>40</v>
      </c>
      <c r="O854" s="9">
        <f t="shared" si="52"/>
        <v>103</v>
      </c>
      <c r="P854" s="12">
        <f t="shared" si="53"/>
        <v>39.54</v>
      </c>
      <c r="Q854" s="9" t="s">
        <v>41</v>
      </c>
      <c r="R854" s="9" t="s">
        <v>42</v>
      </c>
      <c r="S854" s="13">
        <f t="shared" si="54"/>
        <v>41921.375532407408</v>
      </c>
      <c r="T854" s="13">
        <f t="shared" si="55"/>
        <v>41951.417199074072</v>
      </c>
    </row>
    <row r="855" spans="1:20" ht="208" x14ac:dyDescent="0.2">
      <c r="A855" s="9">
        <v>3574</v>
      </c>
      <c r="B855" s="10" t="s">
        <v>1317</v>
      </c>
      <c r="C855" s="10" t="s">
        <v>1318</v>
      </c>
      <c r="D855" s="9">
        <v>5800</v>
      </c>
      <c r="E855" s="11">
        <v>6155</v>
      </c>
      <c r="F855" s="9" t="s">
        <v>37</v>
      </c>
      <c r="G855" s="9" t="s">
        <v>45</v>
      </c>
      <c r="H855" s="9" t="s">
        <v>46</v>
      </c>
      <c r="I855" s="9">
        <v>1415921848</v>
      </c>
      <c r="J855" s="9">
        <v>1413326248</v>
      </c>
      <c r="K855" s="9" t="b">
        <v>0</v>
      </c>
      <c r="L855" s="9">
        <v>45</v>
      </c>
      <c r="M855" s="9" t="b">
        <v>1</v>
      </c>
      <c r="N855" s="9" t="s">
        <v>40</v>
      </c>
      <c r="O855" s="9">
        <f t="shared" si="52"/>
        <v>106</v>
      </c>
      <c r="P855" s="12">
        <f t="shared" si="53"/>
        <v>136.78</v>
      </c>
      <c r="Q855" s="9" t="s">
        <v>41</v>
      </c>
      <c r="R855" s="9" t="s">
        <v>42</v>
      </c>
      <c r="S855" s="13">
        <f t="shared" si="54"/>
        <v>41926.942685185182</v>
      </c>
      <c r="T855" s="13">
        <f t="shared" si="55"/>
        <v>41956.984351851846</v>
      </c>
    </row>
    <row r="856" spans="1:20" ht="208" x14ac:dyDescent="0.2">
      <c r="A856" s="9">
        <v>3575</v>
      </c>
      <c r="B856" s="10" t="s">
        <v>1319</v>
      </c>
      <c r="C856" s="10" t="s">
        <v>1320</v>
      </c>
      <c r="D856" s="9">
        <v>10000</v>
      </c>
      <c r="E856" s="11">
        <v>10133</v>
      </c>
      <c r="F856" s="9" t="s">
        <v>37</v>
      </c>
      <c r="G856" s="9" t="s">
        <v>45</v>
      </c>
      <c r="H856" s="9" t="s">
        <v>46</v>
      </c>
      <c r="I856" s="9">
        <v>1470887940</v>
      </c>
      <c r="J856" s="9">
        <v>1468176527</v>
      </c>
      <c r="K856" s="9" t="b">
        <v>0</v>
      </c>
      <c r="L856" s="9">
        <v>102</v>
      </c>
      <c r="M856" s="9" t="b">
        <v>1</v>
      </c>
      <c r="N856" s="9" t="s">
        <v>40</v>
      </c>
      <c r="O856" s="9">
        <f t="shared" si="52"/>
        <v>101</v>
      </c>
      <c r="P856" s="12">
        <f t="shared" si="53"/>
        <v>99.34</v>
      </c>
      <c r="Q856" s="9" t="s">
        <v>41</v>
      </c>
      <c r="R856" s="9" t="s">
        <v>42</v>
      </c>
      <c r="S856" s="13">
        <f t="shared" si="54"/>
        <v>42561.783877314811</v>
      </c>
      <c r="T856" s="13">
        <f t="shared" si="55"/>
        <v>42593.165972222225</v>
      </c>
    </row>
    <row r="857" spans="1:20" ht="176" x14ac:dyDescent="0.2">
      <c r="A857" s="9">
        <v>3576</v>
      </c>
      <c r="B857" s="10" t="s">
        <v>1321</v>
      </c>
      <c r="C857" s="10" t="s">
        <v>1322</v>
      </c>
      <c r="D857" s="9">
        <v>100</v>
      </c>
      <c r="E857" s="11">
        <v>100</v>
      </c>
      <c r="F857" s="9" t="s">
        <v>37</v>
      </c>
      <c r="G857" s="9" t="s">
        <v>45</v>
      </c>
      <c r="H857" s="9" t="s">
        <v>46</v>
      </c>
      <c r="I857" s="9">
        <v>1480947054</v>
      </c>
      <c r="J857" s="9">
        <v>1475759454</v>
      </c>
      <c r="K857" s="9" t="b">
        <v>0</v>
      </c>
      <c r="L857" s="9">
        <v>5</v>
      </c>
      <c r="M857" s="9" t="b">
        <v>1</v>
      </c>
      <c r="N857" s="9" t="s">
        <v>40</v>
      </c>
      <c r="O857" s="9">
        <f t="shared" si="52"/>
        <v>100</v>
      </c>
      <c r="P857" s="12">
        <f t="shared" si="53"/>
        <v>20</v>
      </c>
      <c r="Q857" s="9" t="s">
        <v>41</v>
      </c>
      <c r="R857" s="9" t="s">
        <v>42</v>
      </c>
      <c r="S857" s="13">
        <f t="shared" si="54"/>
        <v>42649.54923611111</v>
      </c>
      <c r="T857" s="13">
        <f t="shared" si="55"/>
        <v>42709.590902777782</v>
      </c>
    </row>
    <row r="858" spans="1:20" ht="192" x14ac:dyDescent="0.2">
      <c r="A858" s="9">
        <v>3577</v>
      </c>
      <c r="B858" s="10" t="s">
        <v>1323</v>
      </c>
      <c r="C858" s="10" t="s">
        <v>1324</v>
      </c>
      <c r="D858" s="9">
        <v>600</v>
      </c>
      <c r="E858" s="11">
        <v>780</v>
      </c>
      <c r="F858" s="9" t="s">
        <v>37</v>
      </c>
      <c r="G858" s="9" t="s">
        <v>45</v>
      </c>
      <c r="H858" s="9" t="s">
        <v>46</v>
      </c>
      <c r="I858" s="9">
        <v>1430029680</v>
      </c>
      <c r="J858" s="9">
        <v>1427741583</v>
      </c>
      <c r="K858" s="9" t="b">
        <v>0</v>
      </c>
      <c r="L858" s="9">
        <v>27</v>
      </c>
      <c r="M858" s="9" t="b">
        <v>1</v>
      </c>
      <c r="N858" s="9" t="s">
        <v>40</v>
      </c>
      <c r="O858" s="9">
        <f t="shared" si="52"/>
        <v>130</v>
      </c>
      <c r="P858" s="12">
        <f t="shared" si="53"/>
        <v>28.89</v>
      </c>
      <c r="Q858" s="9" t="s">
        <v>41</v>
      </c>
      <c r="R858" s="9" t="s">
        <v>42</v>
      </c>
      <c r="S858" s="13">
        <f t="shared" si="54"/>
        <v>42093.786840277782</v>
      </c>
      <c r="T858" s="13">
        <f t="shared" si="55"/>
        <v>42120.26944444445</v>
      </c>
    </row>
    <row r="859" spans="1:20" ht="208" x14ac:dyDescent="0.2">
      <c r="A859" s="9">
        <v>3578</v>
      </c>
      <c r="B859" s="10" t="s">
        <v>1325</v>
      </c>
      <c r="C859" s="10" t="s">
        <v>1326</v>
      </c>
      <c r="D859" s="9">
        <v>1500</v>
      </c>
      <c r="E859" s="11">
        <v>1500.2</v>
      </c>
      <c r="F859" s="9" t="s">
        <v>37</v>
      </c>
      <c r="G859" s="9" t="s">
        <v>38</v>
      </c>
      <c r="H859" s="9" t="s">
        <v>39</v>
      </c>
      <c r="I859" s="9">
        <v>1462037777</v>
      </c>
      <c r="J859" s="9">
        <v>1459445777</v>
      </c>
      <c r="K859" s="9" t="b">
        <v>0</v>
      </c>
      <c r="L859" s="9">
        <v>37</v>
      </c>
      <c r="M859" s="9" t="b">
        <v>1</v>
      </c>
      <c r="N859" s="9" t="s">
        <v>40</v>
      </c>
      <c r="O859" s="9">
        <f t="shared" si="52"/>
        <v>100</v>
      </c>
      <c r="P859" s="12">
        <f t="shared" si="53"/>
        <v>40.549999999999997</v>
      </c>
      <c r="Q859" s="9" t="s">
        <v>41</v>
      </c>
      <c r="R859" s="9" t="s">
        <v>42</v>
      </c>
      <c r="S859" s="13">
        <f t="shared" si="54"/>
        <v>42460.733530092592</v>
      </c>
      <c r="T859" s="13">
        <f t="shared" si="55"/>
        <v>42490.733530092592</v>
      </c>
    </row>
    <row r="860" spans="1:20" ht="224" x14ac:dyDescent="0.2">
      <c r="A860" s="9">
        <v>3579</v>
      </c>
      <c r="B860" s="10" t="s">
        <v>1327</v>
      </c>
      <c r="C860" s="10" t="s">
        <v>1328</v>
      </c>
      <c r="D860" s="9">
        <v>500</v>
      </c>
      <c r="E860" s="11">
        <v>500</v>
      </c>
      <c r="F860" s="9" t="s">
        <v>37</v>
      </c>
      <c r="G860" s="9" t="s">
        <v>38</v>
      </c>
      <c r="H860" s="9" t="s">
        <v>39</v>
      </c>
      <c r="I860" s="9">
        <v>1459444656</v>
      </c>
      <c r="J860" s="9">
        <v>1456856256</v>
      </c>
      <c r="K860" s="9" t="b">
        <v>0</v>
      </c>
      <c r="L860" s="9">
        <v>14</v>
      </c>
      <c r="M860" s="9" t="b">
        <v>1</v>
      </c>
      <c r="N860" s="9" t="s">
        <v>40</v>
      </c>
      <c r="O860" s="9">
        <f t="shared" si="52"/>
        <v>100</v>
      </c>
      <c r="P860" s="12">
        <f t="shared" si="53"/>
        <v>35.71</v>
      </c>
      <c r="Q860" s="9" t="s">
        <v>41</v>
      </c>
      <c r="R860" s="9" t="s">
        <v>42</v>
      </c>
      <c r="S860" s="13">
        <f t="shared" si="54"/>
        <v>42430.762222222227</v>
      </c>
      <c r="T860" s="13">
        <f t="shared" si="55"/>
        <v>42460.720555555556</v>
      </c>
    </row>
    <row r="861" spans="1:20" ht="192" x14ac:dyDescent="0.2">
      <c r="A861" s="9">
        <v>3580</v>
      </c>
      <c r="B861" s="10" t="s">
        <v>1329</v>
      </c>
      <c r="C861" s="10" t="s">
        <v>1330</v>
      </c>
      <c r="D861" s="9">
        <v>900</v>
      </c>
      <c r="E861" s="11">
        <v>1025</v>
      </c>
      <c r="F861" s="9" t="s">
        <v>37</v>
      </c>
      <c r="G861" s="9" t="s">
        <v>45</v>
      </c>
      <c r="H861" s="9" t="s">
        <v>46</v>
      </c>
      <c r="I861" s="9">
        <v>1425185940</v>
      </c>
      <c r="J861" s="9">
        <v>1421900022</v>
      </c>
      <c r="K861" s="9" t="b">
        <v>0</v>
      </c>
      <c r="L861" s="9">
        <v>27</v>
      </c>
      <c r="M861" s="9" t="b">
        <v>1</v>
      </c>
      <c r="N861" s="9" t="s">
        <v>40</v>
      </c>
      <c r="O861" s="9">
        <f t="shared" si="52"/>
        <v>114</v>
      </c>
      <c r="P861" s="12">
        <f t="shared" si="53"/>
        <v>37.96</v>
      </c>
      <c r="Q861" s="9" t="s">
        <v>41</v>
      </c>
      <c r="R861" s="9" t="s">
        <v>42</v>
      </c>
      <c r="S861" s="13">
        <f t="shared" si="54"/>
        <v>42026.176180555558</v>
      </c>
      <c r="T861" s="13">
        <f t="shared" si="55"/>
        <v>42064.207638888889</v>
      </c>
    </row>
    <row r="862" spans="1:20" ht="224" x14ac:dyDescent="0.2">
      <c r="A862" s="9">
        <v>3581</v>
      </c>
      <c r="B862" s="10" t="s">
        <v>1331</v>
      </c>
      <c r="C862" s="10" t="s">
        <v>1332</v>
      </c>
      <c r="D862" s="9">
        <v>1500</v>
      </c>
      <c r="E862" s="11">
        <v>1500</v>
      </c>
      <c r="F862" s="9" t="s">
        <v>37</v>
      </c>
      <c r="G862" s="9" t="s">
        <v>38</v>
      </c>
      <c r="H862" s="9" t="s">
        <v>39</v>
      </c>
      <c r="I862" s="9">
        <v>1406719110</v>
      </c>
      <c r="J862" s="9">
        <v>1405509510</v>
      </c>
      <c r="K862" s="9" t="b">
        <v>0</v>
      </c>
      <c r="L862" s="9">
        <v>45</v>
      </c>
      <c r="M862" s="9" t="b">
        <v>1</v>
      </c>
      <c r="N862" s="9" t="s">
        <v>40</v>
      </c>
      <c r="O862" s="9">
        <f t="shared" si="52"/>
        <v>100</v>
      </c>
      <c r="P862" s="12">
        <f t="shared" si="53"/>
        <v>33.33</v>
      </c>
      <c r="Q862" s="9" t="s">
        <v>41</v>
      </c>
      <c r="R862" s="9" t="s">
        <v>42</v>
      </c>
      <c r="S862" s="13">
        <f t="shared" si="54"/>
        <v>41836.471180555556</v>
      </c>
      <c r="T862" s="13">
        <f t="shared" si="55"/>
        <v>41850.471180555556</v>
      </c>
    </row>
    <row r="863" spans="1:20" ht="192" x14ac:dyDescent="0.2">
      <c r="A863" s="9">
        <v>3582</v>
      </c>
      <c r="B863" s="10" t="s">
        <v>1333</v>
      </c>
      <c r="C863" s="10" t="s">
        <v>1334</v>
      </c>
      <c r="D863" s="9">
        <v>1000</v>
      </c>
      <c r="E863" s="11">
        <v>2870</v>
      </c>
      <c r="F863" s="9" t="s">
        <v>37</v>
      </c>
      <c r="G863" s="9" t="s">
        <v>45</v>
      </c>
      <c r="H863" s="9" t="s">
        <v>46</v>
      </c>
      <c r="I863" s="9">
        <v>1459822682</v>
      </c>
      <c r="J863" s="9">
        <v>1458613082</v>
      </c>
      <c r="K863" s="9" t="b">
        <v>0</v>
      </c>
      <c r="L863" s="9">
        <v>49</v>
      </c>
      <c r="M863" s="9" t="b">
        <v>1</v>
      </c>
      <c r="N863" s="9" t="s">
        <v>40</v>
      </c>
      <c r="O863" s="9">
        <f t="shared" si="52"/>
        <v>287</v>
      </c>
      <c r="P863" s="12">
        <f t="shared" si="53"/>
        <v>58.57</v>
      </c>
      <c r="Q863" s="9" t="s">
        <v>41</v>
      </c>
      <c r="R863" s="9" t="s">
        <v>42</v>
      </c>
      <c r="S863" s="13">
        <f t="shared" si="54"/>
        <v>42451.095856481479</v>
      </c>
      <c r="T863" s="13">
        <f t="shared" si="55"/>
        <v>42465.095856481479</v>
      </c>
    </row>
    <row r="864" spans="1:20" ht="192" x14ac:dyDescent="0.2">
      <c r="A864" s="9">
        <v>3583</v>
      </c>
      <c r="B864" s="10" t="s">
        <v>1335</v>
      </c>
      <c r="C864" s="10" t="s">
        <v>1336</v>
      </c>
      <c r="D864" s="9">
        <v>3000</v>
      </c>
      <c r="E864" s="11">
        <v>3255</v>
      </c>
      <c r="F864" s="9" t="s">
        <v>37</v>
      </c>
      <c r="G864" s="9" t="s">
        <v>45</v>
      </c>
      <c r="H864" s="9" t="s">
        <v>46</v>
      </c>
      <c r="I864" s="9">
        <v>1460970805</v>
      </c>
      <c r="J864" s="9">
        <v>1455790405</v>
      </c>
      <c r="K864" s="9" t="b">
        <v>0</v>
      </c>
      <c r="L864" s="9">
        <v>24</v>
      </c>
      <c r="M864" s="9" t="b">
        <v>1</v>
      </c>
      <c r="N864" s="9" t="s">
        <v>40</v>
      </c>
      <c r="O864" s="9">
        <f t="shared" si="52"/>
        <v>109</v>
      </c>
      <c r="P864" s="12">
        <f t="shared" si="53"/>
        <v>135.63</v>
      </c>
      <c r="Q864" s="9" t="s">
        <v>41</v>
      </c>
      <c r="R864" s="9" t="s">
        <v>42</v>
      </c>
      <c r="S864" s="13">
        <f t="shared" si="54"/>
        <v>42418.425983796296</v>
      </c>
      <c r="T864" s="13">
        <f t="shared" si="55"/>
        <v>42478.384317129632</v>
      </c>
    </row>
    <row r="865" spans="1:20" ht="224" x14ac:dyDescent="0.2">
      <c r="A865" s="9">
        <v>3584</v>
      </c>
      <c r="B865" s="10" t="s">
        <v>1337</v>
      </c>
      <c r="C865" s="10" t="s">
        <v>1338</v>
      </c>
      <c r="D865" s="9">
        <v>3000</v>
      </c>
      <c r="E865" s="11">
        <v>3465</v>
      </c>
      <c r="F865" s="9" t="s">
        <v>37</v>
      </c>
      <c r="G865" s="9" t="s">
        <v>38</v>
      </c>
      <c r="H865" s="9" t="s">
        <v>39</v>
      </c>
      <c r="I865" s="9">
        <v>1436772944</v>
      </c>
      <c r="J865" s="9">
        <v>1434180944</v>
      </c>
      <c r="K865" s="9" t="b">
        <v>0</v>
      </c>
      <c r="L865" s="9">
        <v>112</v>
      </c>
      <c r="M865" s="9" t="b">
        <v>1</v>
      </c>
      <c r="N865" s="9" t="s">
        <v>40</v>
      </c>
      <c r="O865" s="9">
        <f t="shared" si="52"/>
        <v>116</v>
      </c>
      <c r="P865" s="12">
        <f t="shared" si="53"/>
        <v>30.94</v>
      </c>
      <c r="Q865" s="9" t="s">
        <v>41</v>
      </c>
      <c r="R865" s="9" t="s">
        <v>42</v>
      </c>
      <c r="S865" s="13">
        <f t="shared" si="54"/>
        <v>42168.316481481481</v>
      </c>
      <c r="T865" s="13">
        <f t="shared" si="55"/>
        <v>42198.316481481481</v>
      </c>
    </row>
    <row r="866" spans="1:20" ht="176" x14ac:dyDescent="0.2">
      <c r="A866" s="9">
        <v>3585</v>
      </c>
      <c r="B866" s="10" t="s">
        <v>1339</v>
      </c>
      <c r="C866" s="10" t="s">
        <v>1340</v>
      </c>
      <c r="D866" s="9">
        <v>3400</v>
      </c>
      <c r="E866" s="11">
        <v>4050</v>
      </c>
      <c r="F866" s="9" t="s">
        <v>37</v>
      </c>
      <c r="G866" s="9" t="s">
        <v>45</v>
      </c>
      <c r="H866" s="9" t="s">
        <v>46</v>
      </c>
      <c r="I866" s="9">
        <v>1419181890</v>
      </c>
      <c r="J866" s="9">
        <v>1416589890</v>
      </c>
      <c r="K866" s="9" t="b">
        <v>0</v>
      </c>
      <c r="L866" s="9">
        <v>23</v>
      </c>
      <c r="M866" s="9" t="b">
        <v>1</v>
      </c>
      <c r="N866" s="9" t="s">
        <v>40</v>
      </c>
      <c r="O866" s="9">
        <f t="shared" si="52"/>
        <v>119</v>
      </c>
      <c r="P866" s="12">
        <f t="shared" si="53"/>
        <v>176.09</v>
      </c>
      <c r="Q866" s="9" t="s">
        <v>41</v>
      </c>
      <c r="R866" s="9" t="s">
        <v>42</v>
      </c>
      <c r="S866" s="13">
        <f t="shared" si="54"/>
        <v>41964.716319444444</v>
      </c>
      <c r="T866" s="13">
        <f t="shared" si="55"/>
        <v>41994.716319444444</v>
      </c>
    </row>
    <row r="867" spans="1:20" ht="80" x14ac:dyDescent="0.2">
      <c r="A867" s="9">
        <v>3586</v>
      </c>
      <c r="B867" s="10" t="s">
        <v>1341</v>
      </c>
      <c r="C867" s="10" t="s">
        <v>1342</v>
      </c>
      <c r="D867" s="9">
        <v>7500</v>
      </c>
      <c r="E867" s="11">
        <v>8207</v>
      </c>
      <c r="F867" s="9" t="s">
        <v>37</v>
      </c>
      <c r="G867" s="9" t="s">
        <v>45</v>
      </c>
      <c r="H867" s="9" t="s">
        <v>46</v>
      </c>
      <c r="I867" s="9">
        <v>1474649070</v>
      </c>
      <c r="J867" s="9">
        <v>1469465070</v>
      </c>
      <c r="K867" s="9" t="b">
        <v>0</v>
      </c>
      <c r="L867" s="9">
        <v>54</v>
      </c>
      <c r="M867" s="9" t="b">
        <v>1</v>
      </c>
      <c r="N867" s="9" t="s">
        <v>40</v>
      </c>
      <c r="O867" s="9">
        <f t="shared" si="52"/>
        <v>109</v>
      </c>
      <c r="P867" s="12">
        <f t="shared" si="53"/>
        <v>151.97999999999999</v>
      </c>
      <c r="Q867" s="9" t="s">
        <v>41</v>
      </c>
      <c r="R867" s="9" t="s">
        <v>42</v>
      </c>
      <c r="S867" s="13">
        <f t="shared" si="54"/>
        <v>42576.697569444441</v>
      </c>
      <c r="T867" s="13">
        <f t="shared" si="55"/>
        <v>42636.697569444441</v>
      </c>
    </row>
    <row r="868" spans="1:20" ht="192" x14ac:dyDescent="0.2">
      <c r="A868" s="9">
        <v>3587</v>
      </c>
      <c r="B868" s="10" t="s">
        <v>1343</v>
      </c>
      <c r="C868" s="10" t="s">
        <v>1344</v>
      </c>
      <c r="D868" s="9">
        <v>500</v>
      </c>
      <c r="E868" s="11">
        <v>633</v>
      </c>
      <c r="F868" s="9" t="s">
        <v>37</v>
      </c>
      <c r="G868" s="9" t="s">
        <v>38</v>
      </c>
      <c r="H868" s="9" t="s">
        <v>39</v>
      </c>
      <c r="I868" s="9">
        <v>1467054000</v>
      </c>
      <c r="J868" s="9">
        <v>1463144254</v>
      </c>
      <c r="K868" s="9" t="b">
        <v>0</v>
      </c>
      <c r="L868" s="9">
        <v>28</v>
      </c>
      <c r="M868" s="9" t="b">
        <v>1</v>
      </c>
      <c r="N868" s="9" t="s">
        <v>40</v>
      </c>
      <c r="O868" s="9">
        <f t="shared" si="52"/>
        <v>127</v>
      </c>
      <c r="P868" s="12">
        <f t="shared" si="53"/>
        <v>22.61</v>
      </c>
      <c r="Q868" s="9" t="s">
        <v>41</v>
      </c>
      <c r="R868" s="9" t="s">
        <v>42</v>
      </c>
      <c r="S868" s="13">
        <f t="shared" si="54"/>
        <v>42503.539976851855</v>
      </c>
      <c r="T868" s="13">
        <f t="shared" si="55"/>
        <v>42548.791666666672</v>
      </c>
    </row>
    <row r="869" spans="1:20" ht="176" x14ac:dyDescent="0.2">
      <c r="A869" s="9">
        <v>3588</v>
      </c>
      <c r="B869" s="10" t="s">
        <v>1345</v>
      </c>
      <c r="C869" s="10" t="s">
        <v>1346</v>
      </c>
      <c r="D869" s="9">
        <v>200</v>
      </c>
      <c r="E869" s="11">
        <v>201</v>
      </c>
      <c r="F869" s="9" t="s">
        <v>37</v>
      </c>
      <c r="G869" s="9" t="s">
        <v>38</v>
      </c>
      <c r="H869" s="9" t="s">
        <v>39</v>
      </c>
      <c r="I869" s="9">
        <v>1430348400</v>
      </c>
      <c r="J869" s="9">
        <v>1428436410</v>
      </c>
      <c r="K869" s="9" t="b">
        <v>0</v>
      </c>
      <c r="L869" s="9">
        <v>11</v>
      </c>
      <c r="M869" s="9" t="b">
        <v>1</v>
      </c>
      <c r="N869" s="9" t="s">
        <v>40</v>
      </c>
      <c r="O869" s="9">
        <f t="shared" si="52"/>
        <v>101</v>
      </c>
      <c r="P869" s="12">
        <f t="shared" si="53"/>
        <v>18.27</v>
      </c>
      <c r="Q869" s="9" t="s">
        <v>41</v>
      </c>
      <c r="R869" s="9" t="s">
        <v>42</v>
      </c>
      <c r="S869" s="13">
        <f t="shared" si="54"/>
        <v>42101.828819444447</v>
      </c>
      <c r="T869" s="13">
        <f t="shared" si="55"/>
        <v>42123.958333333328</v>
      </c>
    </row>
    <row r="870" spans="1:20" ht="192" x14ac:dyDescent="0.2">
      <c r="A870" s="9">
        <v>3589</v>
      </c>
      <c r="B870" s="10" t="s">
        <v>1347</v>
      </c>
      <c r="C870" s="10" t="s">
        <v>1348</v>
      </c>
      <c r="D870" s="9">
        <v>4000</v>
      </c>
      <c r="E870" s="11">
        <v>5100</v>
      </c>
      <c r="F870" s="9" t="s">
        <v>37</v>
      </c>
      <c r="G870" s="9" t="s">
        <v>45</v>
      </c>
      <c r="H870" s="9" t="s">
        <v>46</v>
      </c>
      <c r="I870" s="9">
        <v>1432654347</v>
      </c>
      <c r="J870" s="9">
        <v>1430494347</v>
      </c>
      <c r="K870" s="9" t="b">
        <v>0</v>
      </c>
      <c r="L870" s="9">
        <v>62</v>
      </c>
      <c r="M870" s="9" t="b">
        <v>1</v>
      </c>
      <c r="N870" s="9" t="s">
        <v>40</v>
      </c>
      <c r="O870" s="9">
        <f t="shared" si="52"/>
        <v>128</v>
      </c>
      <c r="P870" s="12">
        <f t="shared" si="53"/>
        <v>82.26</v>
      </c>
      <c r="Q870" s="9" t="s">
        <v>41</v>
      </c>
      <c r="R870" s="9" t="s">
        <v>42</v>
      </c>
      <c r="S870" s="13">
        <f t="shared" si="54"/>
        <v>42125.647534722222</v>
      </c>
      <c r="T870" s="13">
        <f t="shared" si="55"/>
        <v>42150.647534722222</v>
      </c>
    </row>
    <row r="871" spans="1:20" ht="224" x14ac:dyDescent="0.2">
      <c r="A871" s="9">
        <v>3590</v>
      </c>
      <c r="B871" s="10" t="s">
        <v>1349</v>
      </c>
      <c r="C871" s="10" t="s">
        <v>1350</v>
      </c>
      <c r="D871" s="9">
        <v>5000</v>
      </c>
      <c r="E871" s="11">
        <v>5003</v>
      </c>
      <c r="F871" s="9" t="s">
        <v>37</v>
      </c>
      <c r="G871" s="9" t="s">
        <v>38</v>
      </c>
      <c r="H871" s="9" t="s">
        <v>39</v>
      </c>
      <c r="I871" s="9">
        <v>1413792034</v>
      </c>
      <c r="J871" s="9">
        <v>1411200034</v>
      </c>
      <c r="K871" s="9" t="b">
        <v>0</v>
      </c>
      <c r="L871" s="9">
        <v>73</v>
      </c>
      <c r="M871" s="9" t="b">
        <v>1</v>
      </c>
      <c r="N871" s="9" t="s">
        <v>40</v>
      </c>
      <c r="O871" s="9">
        <f t="shared" si="52"/>
        <v>100</v>
      </c>
      <c r="P871" s="12">
        <f t="shared" si="53"/>
        <v>68.53</v>
      </c>
      <c r="Q871" s="9" t="s">
        <v>41</v>
      </c>
      <c r="R871" s="9" t="s">
        <v>42</v>
      </c>
      <c r="S871" s="13">
        <f t="shared" si="54"/>
        <v>41902.333726851852</v>
      </c>
      <c r="T871" s="13">
        <f t="shared" si="55"/>
        <v>41932.333726851852</v>
      </c>
    </row>
    <row r="872" spans="1:20" ht="224" x14ac:dyDescent="0.2">
      <c r="A872" s="9">
        <v>3591</v>
      </c>
      <c r="B872" s="10" t="s">
        <v>1351</v>
      </c>
      <c r="C872" s="10" t="s">
        <v>1352</v>
      </c>
      <c r="D872" s="9">
        <v>700</v>
      </c>
      <c r="E872" s="11">
        <v>1225</v>
      </c>
      <c r="F872" s="9" t="s">
        <v>37</v>
      </c>
      <c r="G872" s="9" t="s">
        <v>45</v>
      </c>
      <c r="H872" s="9" t="s">
        <v>46</v>
      </c>
      <c r="I872" s="9">
        <v>1422075540</v>
      </c>
      <c r="J872" s="9">
        <v>1419979544</v>
      </c>
      <c r="K872" s="9" t="b">
        <v>0</v>
      </c>
      <c r="L872" s="9">
        <v>18</v>
      </c>
      <c r="M872" s="9" t="b">
        <v>1</v>
      </c>
      <c r="N872" s="9" t="s">
        <v>40</v>
      </c>
      <c r="O872" s="9">
        <f t="shared" si="52"/>
        <v>175</v>
      </c>
      <c r="P872" s="12">
        <f t="shared" si="53"/>
        <v>68.06</v>
      </c>
      <c r="Q872" s="9" t="s">
        <v>41</v>
      </c>
      <c r="R872" s="9" t="s">
        <v>42</v>
      </c>
      <c r="S872" s="13">
        <f t="shared" si="54"/>
        <v>42003.948425925926</v>
      </c>
      <c r="T872" s="13">
        <f t="shared" si="55"/>
        <v>42028.207638888889</v>
      </c>
    </row>
    <row r="873" spans="1:20" ht="176" x14ac:dyDescent="0.2">
      <c r="A873" s="9">
        <v>3592</v>
      </c>
      <c r="B873" s="10" t="s">
        <v>1353</v>
      </c>
      <c r="C873" s="10" t="s">
        <v>1354</v>
      </c>
      <c r="D873" s="9">
        <v>2000</v>
      </c>
      <c r="E873" s="11">
        <v>2545</v>
      </c>
      <c r="F873" s="9" t="s">
        <v>37</v>
      </c>
      <c r="G873" s="9" t="s">
        <v>45</v>
      </c>
      <c r="H873" s="9" t="s">
        <v>46</v>
      </c>
      <c r="I873" s="9">
        <v>1423630740</v>
      </c>
      <c r="J873" s="9">
        <v>1418673307</v>
      </c>
      <c r="K873" s="9" t="b">
        <v>0</v>
      </c>
      <c r="L873" s="9">
        <v>35</v>
      </c>
      <c r="M873" s="9" t="b">
        <v>1</v>
      </c>
      <c r="N873" s="9" t="s">
        <v>40</v>
      </c>
      <c r="O873" s="9">
        <f t="shared" si="52"/>
        <v>127</v>
      </c>
      <c r="P873" s="12">
        <f t="shared" si="53"/>
        <v>72.709999999999994</v>
      </c>
      <c r="Q873" s="9" t="s">
        <v>41</v>
      </c>
      <c r="R873" s="9" t="s">
        <v>42</v>
      </c>
      <c r="S873" s="13">
        <f t="shared" si="54"/>
        <v>41988.829942129625</v>
      </c>
      <c r="T873" s="13">
        <f t="shared" si="55"/>
        <v>42046.207638888889</v>
      </c>
    </row>
    <row r="874" spans="1:20" ht="176" x14ac:dyDescent="0.2">
      <c r="A874" s="9">
        <v>3593</v>
      </c>
      <c r="B874" s="10" t="s">
        <v>1355</v>
      </c>
      <c r="C874" s="10" t="s">
        <v>1356</v>
      </c>
      <c r="D874" s="9">
        <v>3000</v>
      </c>
      <c r="E874" s="11">
        <v>3319</v>
      </c>
      <c r="F874" s="9" t="s">
        <v>37</v>
      </c>
      <c r="G874" s="9" t="s">
        <v>45</v>
      </c>
      <c r="H874" s="9" t="s">
        <v>46</v>
      </c>
      <c r="I874" s="9">
        <v>1420489560</v>
      </c>
      <c r="J874" s="9">
        <v>1417469639</v>
      </c>
      <c r="K874" s="9" t="b">
        <v>0</v>
      </c>
      <c r="L874" s="9">
        <v>43</v>
      </c>
      <c r="M874" s="9" t="b">
        <v>1</v>
      </c>
      <c r="N874" s="9" t="s">
        <v>40</v>
      </c>
      <c r="O874" s="9">
        <f t="shared" si="52"/>
        <v>111</v>
      </c>
      <c r="P874" s="12">
        <f t="shared" si="53"/>
        <v>77.19</v>
      </c>
      <c r="Q874" s="9" t="s">
        <v>41</v>
      </c>
      <c r="R874" s="9" t="s">
        <v>42</v>
      </c>
      <c r="S874" s="13">
        <f t="shared" si="54"/>
        <v>41974.898599537039</v>
      </c>
      <c r="T874" s="13">
        <f t="shared" si="55"/>
        <v>42009.851388888885</v>
      </c>
    </row>
    <row r="875" spans="1:20" ht="224" x14ac:dyDescent="0.2">
      <c r="A875" s="9">
        <v>3594</v>
      </c>
      <c r="B875" s="10" t="s">
        <v>1357</v>
      </c>
      <c r="C875" s="10" t="s">
        <v>1358</v>
      </c>
      <c r="D875" s="9">
        <v>1600</v>
      </c>
      <c r="E875" s="11">
        <v>2015</v>
      </c>
      <c r="F875" s="9" t="s">
        <v>37</v>
      </c>
      <c r="G875" s="9" t="s">
        <v>45</v>
      </c>
      <c r="H875" s="9" t="s">
        <v>46</v>
      </c>
      <c r="I875" s="9">
        <v>1472952982</v>
      </c>
      <c r="J875" s="9">
        <v>1470792982</v>
      </c>
      <c r="K875" s="9" t="b">
        <v>0</v>
      </c>
      <c r="L875" s="9">
        <v>36</v>
      </c>
      <c r="M875" s="9" t="b">
        <v>1</v>
      </c>
      <c r="N875" s="9" t="s">
        <v>40</v>
      </c>
      <c r="O875" s="9">
        <f t="shared" si="52"/>
        <v>126</v>
      </c>
      <c r="P875" s="12">
        <f t="shared" si="53"/>
        <v>55.97</v>
      </c>
      <c r="Q875" s="9" t="s">
        <v>41</v>
      </c>
      <c r="R875" s="9" t="s">
        <v>42</v>
      </c>
      <c r="S875" s="13">
        <f t="shared" si="54"/>
        <v>42592.066921296297</v>
      </c>
      <c r="T875" s="13">
        <f t="shared" si="55"/>
        <v>42617.066921296297</v>
      </c>
    </row>
    <row r="876" spans="1:20" ht="112" x14ac:dyDescent="0.2">
      <c r="A876" s="9">
        <v>3595</v>
      </c>
      <c r="B876" s="10" t="s">
        <v>1359</v>
      </c>
      <c r="C876" s="10" t="s">
        <v>1360</v>
      </c>
      <c r="D876" s="9">
        <v>2600</v>
      </c>
      <c r="E876" s="11">
        <v>3081</v>
      </c>
      <c r="F876" s="9" t="s">
        <v>37</v>
      </c>
      <c r="G876" s="9" t="s">
        <v>45</v>
      </c>
      <c r="H876" s="9" t="s">
        <v>46</v>
      </c>
      <c r="I876" s="9">
        <v>1426229940</v>
      </c>
      <c r="J876" s="9">
        <v>1423959123</v>
      </c>
      <c r="K876" s="9" t="b">
        <v>0</v>
      </c>
      <c r="L876" s="9">
        <v>62</v>
      </c>
      <c r="M876" s="9" t="b">
        <v>1</v>
      </c>
      <c r="N876" s="9" t="s">
        <v>40</v>
      </c>
      <c r="O876" s="9">
        <f t="shared" si="52"/>
        <v>119</v>
      </c>
      <c r="P876" s="12">
        <f t="shared" si="53"/>
        <v>49.69</v>
      </c>
      <c r="Q876" s="9" t="s">
        <v>41</v>
      </c>
      <c r="R876" s="9" t="s">
        <v>42</v>
      </c>
      <c r="S876" s="13">
        <f t="shared" si="54"/>
        <v>42050.008368055554</v>
      </c>
      <c r="T876" s="13">
        <f t="shared" si="55"/>
        <v>42076.290972222225</v>
      </c>
    </row>
    <row r="877" spans="1:20" ht="160" x14ac:dyDescent="0.2">
      <c r="A877" s="9">
        <v>3596</v>
      </c>
      <c r="B877" s="10" t="s">
        <v>1361</v>
      </c>
      <c r="C877" s="10" t="s">
        <v>1362</v>
      </c>
      <c r="D877" s="9">
        <v>1100</v>
      </c>
      <c r="E877" s="11">
        <v>1185</v>
      </c>
      <c r="F877" s="9" t="s">
        <v>37</v>
      </c>
      <c r="G877" s="9" t="s">
        <v>63</v>
      </c>
      <c r="H877" s="9" t="s">
        <v>64</v>
      </c>
      <c r="I877" s="9">
        <v>1409072982</v>
      </c>
      <c r="J877" s="9">
        <v>1407258582</v>
      </c>
      <c r="K877" s="9" t="b">
        <v>0</v>
      </c>
      <c r="L877" s="9">
        <v>15</v>
      </c>
      <c r="M877" s="9" t="b">
        <v>1</v>
      </c>
      <c r="N877" s="9" t="s">
        <v>40</v>
      </c>
      <c r="O877" s="9">
        <f t="shared" si="52"/>
        <v>108</v>
      </c>
      <c r="P877" s="12">
        <f t="shared" si="53"/>
        <v>79</v>
      </c>
      <c r="Q877" s="9" t="s">
        <v>41</v>
      </c>
      <c r="R877" s="9" t="s">
        <v>42</v>
      </c>
      <c r="S877" s="13">
        <f t="shared" si="54"/>
        <v>41856.715069444443</v>
      </c>
      <c r="T877" s="13">
        <f t="shared" si="55"/>
        <v>41877.715069444443</v>
      </c>
    </row>
    <row r="878" spans="1:20" ht="128" x14ac:dyDescent="0.2">
      <c r="A878" s="9">
        <v>3597</v>
      </c>
      <c r="B878" s="10" t="s">
        <v>1363</v>
      </c>
      <c r="C878" s="10" t="s">
        <v>1364</v>
      </c>
      <c r="D878" s="9">
        <v>2500</v>
      </c>
      <c r="E878" s="11">
        <v>2565</v>
      </c>
      <c r="F878" s="9" t="s">
        <v>37</v>
      </c>
      <c r="G878" s="9" t="s">
        <v>45</v>
      </c>
      <c r="H878" s="9" t="s">
        <v>46</v>
      </c>
      <c r="I878" s="9">
        <v>1456984740</v>
      </c>
      <c r="J878" s="9">
        <v>1455717790</v>
      </c>
      <c r="K878" s="9" t="b">
        <v>0</v>
      </c>
      <c r="L878" s="9">
        <v>33</v>
      </c>
      <c r="M878" s="9" t="b">
        <v>1</v>
      </c>
      <c r="N878" s="9" t="s">
        <v>40</v>
      </c>
      <c r="O878" s="9">
        <f t="shared" si="52"/>
        <v>103</v>
      </c>
      <c r="P878" s="12">
        <f t="shared" si="53"/>
        <v>77.73</v>
      </c>
      <c r="Q878" s="9" t="s">
        <v>41</v>
      </c>
      <c r="R878" s="9" t="s">
        <v>42</v>
      </c>
      <c r="S878" s="13">
        <f t="shared" si="54"/>
        <v>42417.585532407407</v>
      </c>
      <c r="T878" s="13">
        <f t="shared" si="55"/>
        <v>42432.249305555553</v>
      </c>
    </row>
    <row r="879" spans="1:20" ht="176" x14ac:dyDescent="0.2">
      <c r="A879" s="9">
        <v>3598</v>
      </c>
      <c r="B879" s="10" t="s">
        <v>1365</v>
      </c>
      <c r="C879" s="10" t="s">
        <v>1366</v>
      </c>
      <c r="D879" s="9">
        <v>1000</v>
      </c>
      <c r="E879" s="11">
        <v>1101</v>
      </c>
      <c r="F879" s="9" t="s">
        <v>37</v>
      </c>
      <c r="G879" s="9" t="s">
        <v>45</v>
      </c>
      <c r="H879" s="9" t="s">
        <v>46</v>
      </c>
      <c r="I879" s="9">
        <v>1409720340</v>
      </c>
      <c r="J879" s="9">
        <v>1408129822</v>
      </c>
      <c r="K879" s="9" t="b">
        <v>0</v>
      </c>
      <c r="L879" s="9">
        <v>27</v>
      </c>
      <c r="M879" s="9" t="b">
        <v>1</v>
      </c>
      <c r="N879" s="9" t="s">
        <v>40</v>
      </c>
      <c r="O879" s="9">
        <f t="shared" si="52"/>
        <v>110</v>
      </c>
      <c r="P879" s="12">
        <f t="shared" si="53"/>
        <v>40.78</v>
      </c>
      <c r="Q879" s="9" t="s">
        <v>41</v>
      </c>
      <c r="R879" s="9" t="s">
        <v>42</v>
      </c>
      <c r="S879" s="13">
        <f t="shared" si="54"/>
        <v>41866.79886574074</v>
      </c>
      <c r="T879" s="13">
        <f t="shared" si="55"/>
        <v>41885.207638888889</v>
      </c>
    </row>
    <row r="880" spans="1:20" ht="208" x14ac:dyDescent="0.2">
      <c r="A880" s="9">
        <v>3599</v>
      </c>
      <c r="B880" s="10" t="s">
        <v>1367</v>
      </c>
      <c r="C880" s="10" t="s">
        <v>1368</v>
      </c>
      <c r="D880" s="9">
        <v>500</v>
      </c>
      <c r="E880" s="11">
        <v>1010</v>
      </c>
      <c r="F880" s="9" t="s">
        <v>37</v>
      </c>
      <c r="G880" s="9" t="s">
        <v>45</v>
      </c>
      <c r="H880" s="9" t="s">
        <v>46</v>
      </c>
      <c r="I880" s="9">
        <v>1440892800</v>
      </c>
      <c r="J880" s="9">
        <v>1438715077</v>
      </c>
      <c r="K880" s="9" t="b">
        <v>0</v>
      </c>
      <c r="L880" s="9">
        <v>17</v>
      </c>
      <c r="M880" s="9" t="b">
        <v>1</v>
      </c>
      <c r="N880" s="9" t="s">
        <v>40</v>
      </c>
      <c r="O880" s="9">
        <f t="shared" si="52"/>
        <v>202</v>
      </c>
      <c r="P880" s="12">
        <f t="shared" si="53"/>
        <v>59.41</v>
      </c>
      <c r="Q880" s="9" t="s">
        <v>41</v>
      </c>
      <c r="R880" s="9" t="s">
        <v>42</v>
      </c>
      <c r="S880" s="13">
        <f t="shared" si="54"/>
        <v>42220.79487268519</v>
      </c>
      <c r="T880" s="13">
        <f t="shared" si="55"/>
        <v>42246</v>
      </c>
    </row>
    <row r="881" spans="1:20" ht="112" x14ac:dyDescent="0.2">
      <c r="A881" s="9">
        <v>3600</v>
      </c>
      <c r="B881" s="10" t="s">
        <v>1369</v>
      </c>
      <c r="C881" s="10" t="s">
        <v>1370</v>
      </c>
      <c r="D881" s="9">
        <v>10</v>
      </c>
      <c r="E881" s="11">
        <v>13</v>
      </c>
      <c r="F881" s="9" t="s">
        <v>37</v>
      </c>
      <c r="G881" s="9" t="s">
        <v>45</v>
      </c>
      <c r="H881" s="9" t="s">
        <v>46</v>
      </c>
      <c r="I881" s="9">
        <v>1476390164</v>
      </c>
      <c r="J881" s="9">
        <v>1473970964</v>
      </c>
      <c r="K881" s="9" t="b">
        <v>0</v>
      </c>
      <c r="L881" s="9">
        <v>4</v>
      </c>
      <c r="M881" s="9" t="b">
        <v>1</v>
      </c>
      <c r="N881" s="9" t="s">
        <v>40</v>
      </c>
      <c r="O881" s="9">
        <f t="shared" si="52"/>
        <v>130</v>
      </c>
      <c r="P881" s="12">
        <f t="shared" si="53"/>
        <v>3.25</v>
      </c>
      <c r="Q881" s="9" t="s">
        <v>41</v>
      </c>
      <c r="R881" s="9" t="s">
        <v>42</v>
      </c>
      <c r="S881" s="13">
        <f t="shared" si="54"/>
        <v>42628.849120370374</v>
      </c>
      <c r="T881" s="13">
        <f t="shared" si="55"/>
        <v>42656.849120370374</v>
      </c>
    </row>
    <row r="882" spans="1:20" ht="176" x14ac:dyDescent="0.2">
      <c r="A882" s="9">
        <v>3601</v>
      </c>
      <c r="B882" s="10" t="s">
        <v>1371</v>
      </c>
      <c r="C882" s="10" t="s">
        <v>1372</v>
      </c>
      <c r="D882" s="9">
        <v>2000</v>
      </c>
      <c r="E882" s="11">
        <v>2087</v>
      </c>
      <c r="F882" s="9" t="s">
        <v>37</v>
      </c>
      <c r="G882" s="9" t="s">
        <v>38</v>
      </c>
      <c r="H882" s="9" t="s">
        <v>39</v>
      </c>
      <c r="I882" s="9">
        <v>1421452682</v>
      </c>
      <c r="J882" s="9">
        <v>1418860682</v>
      </c>
      <c r="K882" s="9" t="b">
        <v>0</v>
      </c>
      <c r="L882" s="9">
        <v>53</v>
      </c>
      <c r="M882" s="9" t="b">
        <v>1</v>
      </c>
      <c r="N882" s="9" t="s">
        <v>40</v>
      </c>
      <c r="O882" s="9">
        <f t="shared" si="52"/>
        <v>104</v>
      </c>
      <c r="P882" s="12">
        <f t="shared" si="53"/>
        <v>39.380000000000003</v>
      </c>
      <c r="Q882" s="9" t="s">
        <v>41</v>
      </c>
      <c r="R882" s="9" t="s">
        <v>42</v>
      </c>
      <c r="S882" s="13">
        <f t="shared" si="54"/>
        <v>41990.99863425926</v>
      </c>
      <c r="T882" s="13">
        <f t="shared" si="55"/>
        <v>42020.99863425926</v>
      </c>
    </row>
    <row r="883" spans="1:20" ht="208" x14ac:dyDescent="0.2">
      <c r="A883" s="9">
        <v>3602</v>
      </c>
      <c r="B883" s="10" t="s">
        <v>1373</v>
      </c>
      <c r="C883" s="10" t="s">
        <v>1374</v>
      </c>
      <c r="D883" s="9">
        <v>4000</v>
      </c>
      <c r="E883" s="11">
        <v>4002</v>
      </c>
      <c r="F883" s="9" t="s">
        <v>37</v>
      </c>
      <c r="G883" s="9" t="s">
        <v>45</v>
      </c>
      <c r="H883" s="9" t="s">
        <v>46</v>
      </c>
      <c r="I883" s="9">
        <v>1463520479</v>
      </c>
      <c r="J883" s="9">
        <v>1458336479</v>
      </c>
      <c r="K883" s="9" t="b">
        <v>0</v>
      </c>
      <c r="L883" s="9">
        <v>49</v>
      </c>
      <c r="M883" s="9" t="b">
        <v>1</v>
      </c>
      <c r="N883" s="9" t="s">
        <v>40</v>
      </c>
      <c r="O883" s="9">
        <f t="shared" si="52"/>
        <v>100</v>
      </c>
      <c r="P883" s="12">
        <f t="shared" si="53"/>
        <v>81.67</v>
      </c>
      <c r="Q883" s="9" t="s">
        <v>41</v>
      </c>
      <c r="R883" s="9" t="s">
        <v>42</v>
      </c>
      <c r="S883" s="13">
        <f t="shared" si="54"/>
        <v>42447.894432870366</v>
      </c>
      <c r="T883" s="13">
        <f t="shared" si="55"/>
        <v>42507.894432870366</v>
      </c>
    </row>
    <row r="884" spans="1:20" ht="240" x14ac:dyDescent="0.2">
      <c r="A884" s="9">
        <v>3603</v>
      </c>
      <c r="B884" s="10" t="s">
        <v>1375</v>
      </c>
      <c r="C884" s="10" t="s">
        <v>1376</v>
      </c>
      <c r="D884" s="9">
        <v>1500</v>
      </c>
      <c r="E884" s="11">
        <v>2560</v>
      </c>
      <c r="F884" s="9" t="s">
        <v>37</v>
      </c>
      <c r="G884" s="9" t="s">
        <v>45</v>
      </c>
      <c r="H884" s="9" t="s">
        <v>46</v>
      </c>
      <c r="I884" s="9">
        <v>1446759880</v>
      </c>
      <c r="J884" s="9">
        <v>1444164280</v>
      </c>
      <c r="K884" s="9" t="b">
        <v>0</v>
      </c>
      <c r="L884" s="9">
        <v>57</v>
      </c>
      <c r="M884" s="9" t="b">
        <v>1</v>
      </c>
      <c r="N884" s="9" t="s">
        <v>40</v>
      </c>
      <c r="O884" s="9">
        <f t="shared" si="52"/>
        <v>171</v>
      </c>
      <c r="P884" s="12">
        <f t="shared" si="53"/>
        <v>44.91</v>
      </c>
      <c r="Q884" s="9" t="s">
        <v>41</v>
      </c>
      <c r="R884" s="9" t="s">
        <v>42</v>
      </c>
      <c r="S884" s="13">
        <f t="shared" si="54"/>
        <v>42283.864351851851</v>
      </c>
      <c r="T884" s="13">
        <f t="shared" si="55"/>
        <v>42313.906018518523</v>
      </c>
    </row>
    <row r="885" spans="1:20" ht="208" x14ac:dyDescent="0.2">
      <c r="A885" s="9">
        <v>3604</v>
      </c>
      <c r="B885" s="10" t="s">
        <v>1377</v>
      </c>
      <c r="C885" s="10" t="s">
        <v>1378</v>
      </c>
      <c r="D885" s="9">
        <v>3000</v>
      </c>
      <c r="E885" s="11">
        <v>3385</v>
      </c>
      <c r="F885" s="9" t="s">
        <v>37</v>
      </c>
      <c r="G885" s="9" t="s">
        <v>45</v>
      </c>
      <c r="H885" s="9" t="s">
        <v>46</v>
      </c>
      <c r="I885" s="9">
        <v>1461913140</v>
      </c>
      <c r="J885" s="9">
        <v>1461370956</v>
      </c>
      <c r="K885" s="9" t="b">
        <v>0</v>
      </c>
      <c r="L885" s="9">
        <v>69</v>
      </c>
      <c r="M885" s="9" t="b">
        <v>1</v>
      </c>
      <c r="N885" s="9" t="s">
        <v>40</v>
      </c>
      <c r="O885" s="9">
        <f t="shared" si="52"/>
        <v>113</v>
      </c>
      <c r="P885" s="12">
        <f t="shared" si="53"/>
        <v>49.06</v>
      </c>
      <c r="Q885" s="9" t="s">
        <v>41</v>
      </c>
      <c r="R885" s="9" t="s">
        <v>42</v>
      </c>
      <c r="S885" s="13">
        <f t="shared" si="54"/>
        <v>42483.015694444446</v>
      </c>
      <c r="T885" s="13">
        <f t="shared" si="55"/>
        <v>42489.290972222225</v>
      </c>
    </row>
    <row r="886" spans="1:20" ht="240" x14ac:dyDescent="0.2">
      <c r="A886" s="9">
        <v>3605</v>
      </c>
      <c r="B886" s="10" t="s">
        <v>1379</v>
      </c>
      <c r="C886" s="10" t="s">
        <v>1380</v>
      </c>
      <c r="D886" s="9">
        <v>250</v>
      </c>
      <c r="E886" s="11">
        <v>460</v>
      </c>
      <c r="F886" s="9" t="s">
        <v>37</v>
      </c>
      <c r="G886" s="9" t="s">
        <v>38</v>
      </c>
      <c r="H886" s="9" t="s">
        <v>39</v>
      </c>
      <c r="I886" s="9">
        <v>1455390126</v>
      </c>
      <c r="J886" s="9">
        <v>1452798126</v>
      </c>
      <c r="K886" s="9" t="b">
        <v>0</v>
      </c>
      <c r="L886" s="9">
        <v>15</v>
      </c>
      <c r="M886" s="9" t="b">
        <v>1</v>
      </c>
      <c r="N886" s="9" t="s">
        <v>40</v>
      </c>
      <c r="O886" s="9">
        <f t="shared" si="52"/>
        <v>184</v>
      </c>
      <c r="P886" s="12">
        <f t="shared" si="53"/>
        <v>30.67</v>
      </c>
      <c r="Q886" s="9" t="s">
        <v>41</v>
      </c>
      <c r="R886" s="9" t="s">
        <v>42</v>
      </c>
      <c r="S886" s="13">
        <f t="shared" si="54"/>
        <v>42383.793124999997</v>
      </c>
      <c r="T886" s="13">
        <f t="shared" si="55"/>
        <v>42413.793124999997</v>
      </c>
    </row>
    <row r="887" spans="1:20" ht="224" x14ac:dyDescent="0.2">
      <c r="A887" s="9">
        <v>3606</v>
      </c>
      <c r="B887" s="10" t="s">
        <v>1381</v>
      </c>
      <c r="C887" s="10" t="s">
        <v>1382</v>
      </c>
      <c r="D887" s="9">
        <v>3000</v>
      </c>
      <c r="E887" s="11">
        <v>3908</v>
      </c>
      <c r="F887" s="9" t="s">
        <v>37</v>
      </c>
      <c r="G887" s="9" t="s">
        <v>38</v>
      </c>
      <c r="H887" s="9" t="s">
        <v>39</v>
      </c>
      <c r="I887" s="9">
        <v>1471185057</v>
      </c>
      <c r="J887" s="9">
        <v>1468593057</v>
      </c>
      <c r="K887" s="9" t="b">
        <v>0</v>
      </c>
      <c r="L887" s="9">
        <v>64</v>
      </c>
      <c r="M887" s="9" t="b">
        <v>1</v>
      </c>
      <c r="N887" s="9" t="s">
        <v>40</v>
      </c>
      <c r="O887" s="9">
        <f t="shared" si="52"/>
        <v>130</v>
      </c>
      <c r="P887" s="12">
        <f t="shared" si="53"/>
        <v>61.06</v>
      </c>
      <c r="Q887" s="9" t="s">
        <v>41</v>
      </c>
      <c r="R887" s="9" t="s">
        <v>42</v>
      </c>
      <c r="S887" s="13">
        <f t="shared" si="54"/>
        <v>42566.604826388888</v>
      </c>
      <c r="T887" s="13">
        <f t="shared" si="55"/>
        <v>42596.604826388888</v>
      </c>
    </row>
    <row r="888" spans="1:20" ht="112" x14ac:dyDescent="0.2">
      <c r="A888" s="9">
        <v>3607</v>
      </c>
      <c r="B888" s="10" t="s">
        <v>1383</v>
      </c>
      <c r="C888" s="10" t="s">
        <v>1384</v>
      </c>
      <c r="D888" s="9">
        <v>550</v>
      </c>
      <c r="E888" s="11">
        <v>580</v>
      </c>
      <c r="F888" s="9" t="s">
        <v>37</v>
      </c>
      <c r="G888" s="9" t="s">
        <v>38</v>
      </c>
      <c r="H888" s="9" t="s">
        <v>39</v>
      </c>
      <c r="I888" s="9">
        <v>1450137600</v>
      </c>
      <c r="J888" s="9">
        <v>1448924882</v>
      </c>
      <c r="K888" s="9" t="b">
        <v>0</v>
      </c>
      <c r="L888" s="9">
        <v>20</v>
      </c>
      <c r="M888" s="9" t="b">
        <v>1</v>
      </c>
      <c r="N888" s="9" t="s">
        <v>40</v>
      </c>
      <c r="O888" s="9">
        <f t="shared" si="52"/>
        <v>105</v>
      </c>
      <c r="P888" s="12">
        <f t="shared" si="53"/>
        <v>29</v>
      </c>
      <c r="Q888" s="9" t="s">
        <v>41</v>
      </c>
      <c r="R888" s="9" t="s">
        <v>42</v>
      </c>
      <c r="S888" s="13">
        <f t="shared" si="54"/>
        <v>42338.963912037041</v>
      </c>
      <c r="T888" s="13">
        <f t="shared" si="55"/>
        <v>42353</v>
      </c>
    </row>
    <row r="889" spans="1:20" ht="176" x14ac:dyDescent="0.2">
      <c r="A889" s="9">
        <v>3608</v>
      </c>
      <c r="B889" s="10" t="s">
        <v>1385</v>
      </c>
      <c r="C889" s="10" t="s">
        <v>1386</v>
      </c>
      <c r="D889" s="9">
        <v>800</v>
      </c>
      <c r="E889" s="11">
        <v>800</v>
      </c>
      <c r="F889" s="9" t="s">
        <v>37</v>
      </c>
      <c r="G889" s="9" t="s">
        <v>38</v>
      </c>
      <c r="H889" s="9" t="s">
        <v>39</v>
      </c>
      <c r="I889" s="9">
        <v>1466172000</v>
      </c>
      <c r="J889" s="9">
        <v>1463418090</v>
      </c>
      <c r="K889" s="9" t="b">
        <v>0</v>
      </c>
      <c r="L889" s="9">
        <v>27</v>
      </c>
      <c r="M889" s="9" t="b">
        <v>1</v>
      </c>
      <c r="N889" s="9" t="s">
        <v>40</v>
      </c>
      <c r="O889" s="9">
        <f t="shared" si="52"/>
        <v>100</v>
      </c>
      <c r="P889" s="12">
        <f t="shared" si="53"/>
        <v>29.63</v>
      </c>
      <c r="Q889" s="9" t="s">
        <v>41</v>
      </c>
      <c r="R889" s="9" t="s">
        <v>42</v>
      </c>
      <c r="S889" s="13">
        <f t="shared" si="54"/>
        <v>42506.709375000006</v>
      </c>
      <c r="T889" s="13">
        <f t="shared" si="55"/>
        <v>42538.583333333328</v>
      </c>
    </row>
    <row r="890" spans="1:20" ht="192" x14ac:dyDescent="0.2">
      <c r="A890" s="9">
        <v>3609</v>
      </c>
      <c r="B890" s="10" t="s">
        <v>1387</v>
      </c>
      <c r="C890" s="10" t="s">
        <v>1388</v>
      </c>
      <c r="D890" s="9">
        <v>1960</v>
      </c>
      <c r="E890" s="11">
        <v>3005</v>
      </c>
      <c r="F890" s="9" t="s">
        <v>37</v>
      </c>
      <c r="G890" s="9" t="s">
        <v>38</v>
      </c>
      <c r="H890" s="9" t="s">
        <v>39</v>
      </c>
      <c r="I890" s="9">
        <v>1459378085</v>
      </c>
      <c r="J890" s="9">
        <v>1456789685</v>
      </c>
      <c r="K890" s="9" t="b">
        <v>0</v>
      </c>
      <c r="L890" s="9">
        <v>21</v>
      </c>
      <c r="M890" s="9" t="b">
        <v>1</v>
      </c>
      <c r="N890" s="9" t="s">
        <v>40</v>
      </c>
      <c r="O890" s="9">
        <f t="shared" si="52"/>
        <v>153</v>
      </c>
      <c r="P890" s="12">
        <f t="shared" si="53"/>
        <v>143.1</v>
      </c>
      <c r="Q890" s="9" t="s">
        <v>41</v>
      </c>
      <c r="R890" s="9" t="s">
        <v>42</v>
      </c>
      <c r="S890" s="13">
        <f t="shared" si="54"/>
        <v>42429.991724537031</v>
      </c>
      <c r="T890" s="13">
        <f t="shared" si="55"/>
        <v>42459.950057870374</v>
      </c>
    </row>
    <row r="891" spans="1:20" ht="176" x14ac:dyDescent="0.2">
      <c r="A891" s="9">
        <v>3610</v>
      </c>
      <c r="B891" s="10" t="s">
        <v>1389</v>
      </c>
      <c r="C891" s="10" t="s">
        <v>1390</v>
      </c>
      <c r="D891" s="9">
        <v>1000</v>
      </c>
      <c r="E891" s="11">
        <v>1623</v>
      </c>
      <c r="F891" s="9" t="s">
        <v>37</v>
      </c>
      <c r="G891" s="9" t="s">
        <v>38</v>
      </c>
      <c r="H891" s="9" t="s">
        <v>39</v>
      </c>
      <c r="I891" s="9">
        <v>1439806936</v>
      </c>
      <c r="J891" s="9">
        <v>1437214936</v>
      </c>
      <c r="K891" s="9" t="b">
        <v>0</v>
      </c>
      <c r="L891" s="9">
        <v>31</v>
      </c>
      <c r="M891" s="9" t="b">
        <v>1</v>
      </c>
      <c r="N891" s="9" t="s">
        <v>40</v>
      </c>
      <c r="O891" s="9">
        <f t="shared" si="52"/>
        <v>162</v>
      </c>
      <c r="P891" s="12">
        <f t="shared" si="53"/>
        <v>52.35</v>
      </c>
      <c r="Q891" s="9" t="s">
        <v>41</v>
      </c>
      <c r="R891" s="9" t="s">
        <v>42</v>
      </c>
      <c r="S891" s="13">
        <f t="shared" si="54"/>
        <v>42203.432129629626</v>
      </c>
      <c r="T891" s="13">
        <f t="shared" si="55"/>
        <v>42233.432129629626</v>
      </c>
    </row>
    <row r="892" spans="1:20" ht="208" x14ac:dyDescent="0.2">
      <c r="A892" s="9">
        <v>3611</v>
      </c>
      <c r="B892" s="10" t="s">
        <v>1391</v>
      </c>
      <c r="C892" s="10" t="s">
        <v>1392</v>
      </c>
      <c r="D892" s="9">
        <v>2500</v>
      </c>
      <c r="E892" s="11">
        <v>3400</v>
      </c>
      <c r="F892" s="9" t="s">
        <v>37</v>
      </c>
      <c r="G892" s="9" t="s">
        <v>38</v>
      </c>
      <c r="H892" s="9" t="s">
        <v>39</v>
      </c>
      <c r="I892" s="9">
        <v>1428483201</v>
      </c>
      <c r="J892" s="9">
        <v>1425891201</v>
      </c>
      <c r="K892" s="9" t="b">
        <v>0</v>
      </c>
      <c r="L892" s="9">
        <v>51</v>
      </c>
      <c r="M892" s="9" t="b">
        <v>1</v>
      </c>
      <c r="N892" s="9" t="s">
        <v>40</v>
      </c>
      <c r="O892" s="9">
        <f t="shared" si="52"/>
        <v>136</v>
      </c>
      <c r="P892" s="12">
        <f t="shared" si="53"/>
        <v>66.67</v>
      </c>
      <c r="Q892" s="9" t="s">
        <v>41</v>
      </c>
      <c r="R892" s="9" t="s">
        <v>42</v>
      </c>
      <c r="S892" s="13">
        <f t="shared" si="54"/>
        <v>42072.370381944449</v>
      </c>
      <c r="T892" s="13">
        <f t="shared" si="55"/>
        <v>42102.370381944449</v>
      </c>
    </row>
    <row r="893" spans="1:20" ht="176" x14ac:dyDescent="0.2">
      <c r="A893" s="9">
        <v>3612</v>
      </c>
      <c r="B893" s="10" t="s">
        <v>1393</v>
      </c>
      <c r="C893" s="10" t="s">
        <v>1394</v>
      </c>
      <c r="D893" s="9">
        <v>5000</v>
      </c>
      <c r="E893" s="11">
        <v>7220</v>
      </c>
      <c r="F893" s="9" t="s">
        <v>37</v>
      </c>
      <c r="G893" s="9" t="s">
        <v>63</v>
      </c>
      <c r="H893" s="9" t="s">
        <v>64</v>
      </c>
      <c r="I893" s="9">
        <v>1402334811</v>
      </c>
      <c r="J893" s="9">
        <v>1401470811</v>
      </c>
      <c r="K893" s="9" t="b">
        <v>0</v>
      </c>
      <c r="L893" s="9">
        <v>57</v>
      </c>
      <c r="M893" s="9" t="b">
        <v>1</v>
      </c>
      <c r="N893" s="9" t="s">
        <v>40</v>
      </c>
      <c r="O893" s="9">
        <f t="shared" si="52"/>
        <v>144</v>
      </c>
      <c r="P893" s="12">
        <f t="shared" si="53"/>
        <v>126.67</v>
      </c>
      <c r="Q893" s="9" t="s">
        <v>41</v>
      </c>
      <c r="R893" s="9" t="s">
        <v>42</v>
      </c>
      <c r="S893" s="13">
        <f t="shared" si="54"/>
        <v>41789.726979166669</v>
      </c>
      <c r="T893" s="13">
        <f t="shared" si="55"/>
        <v>41799.726979166669</v>
      </c>
    </row>
    <row r="894" spans="1:20" ht="144" x14ac:dyDescent="0.2">
      <c r="A894" s="9">
        <v>3613</v>
      </c>
      <c r="B894" s="10" t="s">
        <v>1395</v>
      </c>
      <c r="C894" s="10" t="s">
        <v>1396</v>
      </c>
      <c r="D894" s="9">
        <v>1250</v>
      </c>
      <c r="E894" s="11">
        <v>1250</v>
      </c>
      <c r="F894" s="9" t="s">
        <v>37</v>
      </c>
      <c r="G894" s="9" t="s">
        <v>45</v>
      </c>
      <c r="H894" s="9" t="s">
        <v>46</v>
      </c>
      <c r="I894" s="9">
        <v>1403964574</v>
      </c>
      <c r="J894" s="9">
        <v>1401372574</v>
      </c>
      <c r="K894" s="9" t="b">
        <v>0</v>
      </c>
      <c r="L894" s="9">
        <v>20</v>
      </c>
      <c r="M894" s="9" t="b">
        <v>1</v>
      </c>
      <c r="N894" s="9" t="s">
        <v>40</v>
      </c>
      <c r="O894" s="9">
        <f t="shared" si="52"/>
        <v>100</v>
      </c>
      <c r="P894" s="12">
        <f t="shared" si="53"/>
        <v>62.5</v>
      </c>
      <c r="Q894" s="9" t="s">
        <v>41</v>
      </c>
      <c r="R894" s="9" t="s">
        <v>42</v>
      </c>
      <c r="S894" s="13">
        <f t="shared" si="54"/>
        <v>41788.58997685185</v>
      </c>
      <c r="T894" s="13">
        <f t="shared" si="55"/>
        <v>41818.58997685185</v>
      </c>
    </row>
    <row r="895" spans="1:20" ht="192" x14ac:dyDescent="0.2">
      <c r="A895" s="9">
        <v>3614</v>
      </c>
      <c r="B895" s="10" t="s">
        <v>1047</v>
      </c>
      <c r="C895" s="10" t="s">
        <v>1397</v>
      </c>
      <c r="D895" s="9">
        <v>2500</v>
      </c>
      <c r="E895" s="11">
        <v>2520</v>
      </c>
      <c r="F895" s="9" t="s">
        <v>37</v>
      </c>
      <c r="G895" s="9" t="s">
        <v>45</v>
      </c>
      <c r="H895" s="9" t="s">
        <v>46</v>
      </c>
      <c r="I895" s="9">
        <v>1434675616</v>
      </c>
      <c r="J895" s="9">
        <v>1432083616</v>
      </c>
      <c r="K895" s="9" t="b">
        <v>0</v>
      </c>
      <c r="L895" s="9">
        <v>71</v>
      </c>
      <c r="M895" s="9" t="b">
        <v>1</v>
      </c>
      <c r="N895" s="9" t="s">
        <v>40</v>
      </c>
      <c r="O895" s="9">
        <f t="shared" si="52"/>
        <v>101</v>
      </c>
      <c r="P895" s="12">
        <f t="shared" si="53"/>
        <v>35.49</v>
      </c>
      <c r="Q895" s="9" t="s">
        <v>41</v>
      </c>
      <c r="R895" s="9" t="s">
        <v>42</v>
      </c>
      <c r="S895" s="13">
        <f t="shared" si="54"/>
        <v>42144.041851851856</v>
      </c>
      <c r="T895" s="13">
        <f t="shared" si="55"/>
        <v>42174.041851851856</v>
      </c>
    </row>
    <row r="896" spans="1:20" ht="192" x14ac:dyDescent="0.2">
      <c r="A896" s="9">
        <v>3615</v>
      </c>
      <c r="B896" s="10" t="s">
        <v>1398</v>
      </c>
      <c r="C896" s="10" t="s">
        <v>1399</v>
      </c>
      <c r="D896" s="9">
        <v>2500</v>
      </c>
      <c r="E896" s="11">
        <v>2670</v>
      </c>
      <c r="F896" s="9" t="s">
        <v>37</v>
      </c>
      <c r="G896" s="9" t="s">
        <v>38</v>
      </c>
      <c r="H896" s="9" t="s">
        <v>39</v>
      </c>
      <c r="I896" s="9">
        <v>1449756896</v>
      </c>
      <c r="J896" s="9">
        <v>1447164896</v>
      </c>
      <c r="K896" s="9" t="b">
        <v>0</v>
      </c>
      <c r="L896" s="9">
        <v>72</v>
      </c>
      <c r="M896" s="9" t="b">
        <v>1</v>
      </c>
      <c r="N896" s="9" t="s">
        <v>40</v>
      </c>
      <c r="O896" s="9">
        <f t="shared" si="52"/>
        <v>107</v>
      </c>
      <c r="P896" s="12">
        <f t="shared" si="53"/>
        <v>37.08</v>
      </c>
      <c r="Q896" s="9" t="s">
        <v>41</v>
      </c>
      <c r="R896" s="9" t="s">
        <v>42</v>
      </c>
      <c r="S896" s="13">
        <f t="shared" si="54"/>
        <v>42318.593703703707</v>
      </c>
      <c r="T896" s="13">
        <f t="shared" si="55"/>
        <v>42348.593703703707</v>
      </c>
    </row>
    <row r="897" spans="1:20" ht="224" x14ac:dyDescent="0.2">
      <c r="A897" s="9">
        <v>3616</v>
      </c>
      <c r="B897" s="10" t="s">
        <v>1400</v>
      </c>
      <c r="C897" s="10" t="s">
        <v>1401</v>
      </c>
      <c r="D897" s="9">
        <v>2500</v>
      </c>
      <c r="E897" s="11">
        <v>3120</v>
      </c>
      <c r="F897" s="9" t="s">
        <v>37</v>
      </c>
      <c r="G897" s="9" t="s">
        <v>38</v>
      </c>
      <c r="H897" s="9" t="s">
        <v>39</v>
      </c>
      <c r="I897" s="9">
        <v>1426801664</v>
      </c>
      <c r="J897" s="9">
        <v>1424213264</v>
      </c>
      <c r="K897" s="9" t="b">
        <v>0</v>
      </c>
      <c r="L897" s="9">
        <v>45</v>
      </c>
      <c r="M897" s="9" t="b">
        <v>1</v>
      </c>
      <c r="N897" s="9" t="s">
        <v>40</v>
      </c>
      <c r="O897" s="9">
        <f t="shared" si="52"/>
        <v>125</v>
      </c>
      <c r="P897" s="12">
        <f t="shared" si="53"/>
        <v>69.33</v>
      </c>
      <c r="Q897" s="9" t="s">
        <v>41</v>
      </c>
      <c r="R897" s="9" t="s">
        <v>42</v>
      </c>
      <c r="S897" s="13">
        <f t="shared" si="54"/>
        <v>42052.949814814812</v>
      </c>
      <c r="T897" s="13">
        <f t="shared" si="55"/>
        <v>42082.908148148148</v>
      </c>
    </row>
    <row r="898" spans="1:20" ht="192" x14ac:dyDescent="0.2">
      <c r="A898" s="9">
        <v>3617</v>
      </c>
      <c r="B898" s="10" t="s">
        <v>1402</v>
      </c>
      <c r="C898" s="10" t="s">
        <v>1403</v>
      </c>
      <c r="D898" s="9">
        <v>740</v>
      </c>
      <c r="E898" s="11">
        <v>880</v>
      </c>
      <c r="F898" s="9" t="s">
        <v>37</v>
      </c>
      <c r="G898" s="9" t="s">
        <v>38</v>
      </c>
      <c r="H898" s="9" t="s">
        <v>39</v>
      </c>
      <c r="I898" s="9">
        <v>1488240000</v>
      </c>
      <c r="J898" s="9">
        <v>1486996729</v>
      </c>
      <c r="K898" s="9" t="b">
        <v>0</v>
      </c>
      <c r="L898" s="9">
        <v>51</v>
      </c>
      <c r="M898" s="9" t="b">
        <v>1</v>
      </c>
      <c r="N898" s="9" t="s">
        <v>40</v>
      </c>
      <c r="O898" s="9">
        <f t="shared" ref="O898:O961" si="56">ROUND(E898/D898*100,0)</f>
        <v>119</v>
      </c>
      <c r="P898" s="12">
        <f t="shared" ref="P898:P961" si="57">IFERROR(ROUND(E898/L898,2),0)</f>
        <v>17.25</v>
      </c>
      <c r="Q898" s="9" t="s">
        <v>41</v>
      </c>
      <c r="R898" s="9" t="s">
        <v>42</v>
      </c>
      <c r="S898" s="13">
        <f t="shared" ref="S898:S961" si="58">(((J898/60)/60)/24)+DATE(1970,1,1)</f>
        <v>42779.610289351855</v>
      </c>
      <c r="T898" s="13">
        <f t="shared" ref="T898:T961" si="59">(((I898/60)/60)/24)+DATE(1970,1,1)</f>
        <v>42794</v>
      </c>
    </row>
    <row r="899" spans="1:20" ht="208" x14ac:dyDescent="0.2">
      <c r="A899" s="9">
        <v>3618</v>
      </c>
      <c r="B899" s="10" t="s">
        <v>1404</v>
      </c>
      <c r="C899" s="10" t="s">
        <v>1405</v>
      </c>
      <c r="D899" s="9">
        <v>2000</v>
      </c>
      <c r="E899" s="11">
        <v>2020</v>
      </c>
      <c r="F899" s="9" t="s">
        <v>37</v>
      </c>
      <c r="G899" s="9" t="s">
        <v>38</v>
      </c>
      <c r="H899" s="9" t="s">
        <v>39</v>
      </c>
      <c r="I899" s="9">
        <v>1433343850</v>
      </c>
      <c r="J899" s="9">
        <v>1430751850</v>
      </c>
      <c r="K899" s="9" t="b">
        <v>0</v>
      </c>
      <c r="L899" s="9">
        <v>56</v>
      </c>
      <c r="M899" s="9" t="b">
        <v>1</v>
      </c>
      <c r="N899" s="9" t="s">
        <v>40</v>
      </c>
      <c r="O899" s="9">
        <f t="shared" si="56"/>
        <v>101</v>
      </c>
      <c r="P899" s="12">
        <f t="shared" si="57"/>
        <v>36.07</v>
      </c>
      <c r="Q899" s="9" t="s">
        <v>41</v>
      </c>
      <c r="R899" s="9" t="s">
        <v>42</v>
      </c>
      <c r="S899" s="13">
        <f t="shared" si="58"/>
        <v>42128.627893518518</v>
      </c>
      <c r="T899" s="13">
        <f t="shared" si="59"/>
        <v>42158.627893518518</v>
      </c>
    </row>
    <row r="900" spans="1:20" ht="224" x14ac:dyDescent="0.2">
      <c r="A900" s="9">
        <v>3619</v>
      </c>
      <c r="B900" s="10" t="s">
        <v>1406</v>
      </c>
      <c r="C900" s="10" t="s">
        <v>1407</v>
      </c>
      <c r="D900" s="9">
        <v>1000</v>
      </c>
      <c r="E900" s="11">
        <v>1130</v>
      </c>
      <c r="F900" s="9" t="s">
        <v>37</v>
      </c>
      <c r="G900" s="9" t="s">
        <v>45</v>
      </c>
      <c r="H900" s="9" t="s">
        <v>46</v>
      </c>
      <c r="I900" s="9">
        <v>1479592800</v>
      </c>
      <c r="J900" s="9">
        <v>1476760226</v>
      </c>
      <c r="K900" s="9" t="b">
        <v>0</v>
      </c>
      <c r="L900" s="9">
        <v>17</v>
      </c>
      <c r="M900" s="9" t="b">
        <v>1</v>
      </c>
      <c r="N900" s="9" t="s">
        <v>40</v>
      </c>
      <c r="O900" s="9">
        <f t="shared" si="56"/>
        <v>113</v>
      </c>
      <c r="P900" s="12">
        <f t="shared" si="57"/>
        <v>66.47</v>
      </c>
      <c r="Q900" s="9" t="s">
        <v>41</v>
      </c>
      <c r="R900" s="9" t="s">
        <v>42</v>
      </c>
      <c r="S900" s="13">
        <f t="shared" si="58"/>
        <v>42661.132245370376</v>
      </c>
      <c r="T900" s="13">
        <f t="shared" si="59"/>
        <v>42693.916666666672</v>
      </c>
    </row>
    <row r="901" spans="1:20" ht="208" x14ac:dyDescent="0.2">
      <c r="A901" s="9">
        <v>3620</v>
      </c>
      <c r="B901" s="10" t="s">
        <v>1408</v>
      </c>
      <c r="C901" s="10" t="s">
        <v>1409</v>
      </c>
      <c r="D901" s="9">
        <v>10500</v>
      </c>
      <c r="E901" s="11">
        <v>11045</v>
      </c>
      <c r="F901" s="9" t="s">
        <v>37</v>
      </c>
      <c r="G901" s="9" t="s">
        <v>45</v>
      </c>
      <c r="H901" s="9" t="s">
        <v>46</v>
      </c>
      <c r="I901" s="9">
        <v>1425528000</v>
      </c>
      <c r="J901" s="9">
        <v>1422916261</v>
      </c>
      <c r="K901" s="9" t="b">
        <v>0</v>
      </c>
      <c r="L901" s="9">
        <v>197</v>
      </c>
      <c r="M901" s="9" t="b">
        <v>1</v>
      </c>
      <c r="N901" s="9" t="s">
        <v>40</v>
      </c>
      <c r="O901" s="9">
        <f t="shared" si="56"/>
        <v>105</v>
      </c>
      <c r="P901" s="12">
        <f t="shared" si="57"/>
        <v>56.07</v>
      </c>
      <c r="Q901" s="9" t="s">
        <v>41</v>
      </c>
      <c r="R901" s="9" t="s">
        <v>42</v>
      </c>
      <c r="S901" s="13">
        <f t="shared" si="58"/>
        <v>42037.938206018516</v>
      </c>
      <c r="T901" s="13">
        <f t="shared" si="59"/>
        <v>42068.166666666672</v>
      </c>
    </row>
    <row r="902" spans="1:20" ht="224" x14ac:dyDescent="0.2">
      <c r="A902" s="9">
        <v>3621</v>
      </c>
      <c r="B902" s="10" t="s">
        <v>1410</v>
      </c>
      <c r="C902" s="10" t="s">
        <v>1411</v>
      </c>
      <c r="D902" s="9">
        <v>3000</v>
      </c>
      <c r="E902" s="11">
        <v>3292</v>
      </c>
      <c r="F902" s="9" t="s">
        <v>37</v>
      </c>
      <c r="G902" s="9" t="s">
        <v>45</v>
      </c>
      <c r="H902" s="9" t="s">
        <v>46</v>
      </c>
      <c r="I902" s="9">
        <v>1475269200</v>
      </c>
      <c r="J902" s="9">
        <v>1473200844</v>
      </c>
      <c r="K902" s="9" t="b">
        <v>0</v>
      </c>
      <c r="L902" s="9">
        <v>70</v>
      </c>
      <c r="M902" s="9" t="b">
        <v>1</v>
      </c>
      <c r="N902" s="9" t="s">
        <v>40</v>
      </c>
      <c r="O902" s="9">
        <f t="shared" si="56"/>
        <v>110</v>
      </c>
      <c r="P902" s="12">
        <f t="shared" si="57"/>
        <v>47.03</v>
      </c>
      <c r="Q902" s="9" t="s">
        <v>41</v>
      </c>
      <c r="R902" s="9" t="s">
        <v>42</v>
      </c>
      <c r="S902" s="13">
        <f t="shared" si="58"/>
        <v>42619.935694444444</v>
      </c>
      <c r="T902" s="13">
        <f t="shared" si="59"/>
        <v>42643.875</v>
      </c>
    </row>
    <row r="903" spans="1:20" ht="128" x14ac:dyDescent="0.2">
      <c r="A903" s="9">
        <v>3622</v>
      </c>
      <c r="B903" s="10" t="s">
        <v>1412</v>
      </c>
      <c r="C903" s="10" t="s">
        <v>1413</v>
      </c>
      <c r="D903" s="9">
        <v>1000</v>
      </c>
      <c r="E903" s="11">
        <v>1000.99</v>
      </c>
      <c r="F903" s="9" t="s">
        <v>37</v>
      </c>
      <c r="G903" s="9" t="s">
        <v>45</v>
      </c>
      <c r="H903" s="9" t="s">
        <v>46</v>
      </c>
      <c r="I903" s="9">
        <v>1411874580</v>
      </c>
      <c r="J903" s="9">
        <v>1409030371</v>
      </c>
      <c r="K903" s="9" t="b">
        <v>0</v>
      </c>
      <c r="L903" s="9">
        <v>21</v>
      </c>
      <c r="M903" s="9" t="b">
        <v>1</v>
      </c>
      <c r="N903" s="9" t="s">
        <v>40</v>
      </c>
      <c r="O903" s="9">
        <f t="shared" si="56"/>
        <v>100</v>
      </c>
      <c r="P903" s="12">
        <f t="shared" si="57"/>
        <v>47.67</v>
      </c>
      <c r="Q903" s="9" t="s">
        <v>41</v>
      </c>
      <c r="R903" s="9" t="s">
        <v>42</v>
      </c>
      <c r="S903" s="13">
        <f t="shared" si="58"/>
        <v>41877.221886574072</v>
      </c>
      <c r="T903" s="13">
        <f t="shared" si="59"/>
        <v>41910.140972222223</v>
      </c>
    </row>
    <row r="904" spans="1:20" ht="160" x14ac:dyDescent="0.2">
      <c r="A904" s="9">
        <v>3623</v>
      </c>
      <c r="B904" s="10" t="s">
        <v>1414</v>
      </c>
      <c r="C904" s="10" t="s">
        <v>1415</v>
      </c>
      <c r="D904" s="9">
        <v>2500</v>
      </c>
      <c r="E904" s="11">
        <v>3000</v>
      </c>
      <c r="F904" s="9" t="s">
        <v>37</v>
      </c>
      <c r="G904" s="9" t="s">
        <v>45</v>
      </c>
      <c r="H904" s="9" t="s">
        <v>46</v>
      </c>
      <c r="I904" s="9">
        <v>1406358000</v>
      </c>
      <c r="J904" s="9">
        <v>1404841270</v>
      </c>
      <c r="K904" s="9" t="b">
        <v>0</v>
      </c>
      <c r="L904" s="9">
        <v>34</v>
      </c>
      <c r="M904" s="9" t="b">
        <v>1</v>
      </c>
      <c r="N904" s="9" t="s">
        <v>40</v>
      </c>
      <c r="O904" s="9">
        <f t="shared" si="56"/>
        <v>120</v>
      </c>
      <c r="P904" s="12">
        <f t="shared" si="57"/>
        <v>88.24</v>
      </c>
      <c r="Q904" s="9" t="s">
        <v>41</v>
      </c>
      <c r="R904" s="9" t="s">
        <v>42</v>
      </c>
      <c r="S904" s="13">
        <f t="shared" si="58"/>
        <v>41828.736921296295</v>
      </c>
      <c r="T904" s="13">
        <f t="shared" si="59"/>
        <v>41846.291666666664</v>
      </c>
    </row>
    <row r="905" spans="1:20" ht="256" x14ac:dyDescent="0.2">
      <c r="A905" s="9">
        <v>3624</v>
      </c>
      <c r="B905" s="10" t="s">
        <v>1416</v>
      </c>
      <c r="C905" s="10" t="s">
        <v>1417</v>
      </c>
      <c r="D905" s="9">
        <v>3000</v>
      </c>
      <c r="E905" s="11">
        <v>3148</v>
      </c>
      <c r="F905" s="9" t="s">
        <v>37</v>
      </c>
      <c r="G905" s="9" t="s">
        <v>45</v>
      </c>
      <c r="H905" s="9" t="s">
        <v>46</v>
      </c>
      <c r="I905" s="9">
        <v>1471977290</v>
      </c>
      <c r="J905" s="9">
        <v>1466793290</v>
      </c>
      <c r="K905" s="9" t="b">
        <v>0</v>
      </c>
      <c r="L905" s="9">
        <v>39</v>
      </c>
      <c r="M905" s="9" t="b">
        <v>1</v>
      </c>
      <c r="N905" s="9" t="s">
        <v>40</v>
      </c>
      <c r="O905" s="9">
        <f t="shared" si="56"/>
        <v>105</v>
      </c>
      <c r="P905" s="12">
        <f t="shared" si="57"/>
        <v>80.72</v>
      </c>
      <c r="Q905" s="9" t="s">
        <v>41</v>
      </c>
      <c r="R905" s="9" t="s">
        <v>42</v>
      </c>
      <c r="S905" s="13">
        <f t="shared" si="58"/>
        <v>42545.774189814809</v>
      </c>
      <c r="T905" s="13">
        <f t="shared" si="59"/>
        <v>42605.774189814809</v>
      </c>
    </row>
    <row r="906" spans="1:20" ht="192" x14ac:dyDescent="0.2">
      <c r="A906" s="9">
        <v>3625</v>
      </c>
      <c r="B906" s="10" t="s">
        <v>1418</v>
      </c>
      <c r="C906" s="10" t="s">
        <v>1419</v>
      </c>
      <c r="D906" s="9">
        <v>3000</v>
      </c>
      <c r="E906" s="11">
        <v>3080</v>
      </c>
      <c r="F906" s="9" t="s">
        <v>37</v>
      </c>
      <c r="G906" s="9" t="s">
        <v>38</v>
      </c>
      <c r="H906" s="9" t="s">
        <v>39</v>
      </c>
      <c r="I906" s="9">
        <v>1435851577</v>
      </c>
      <c r="J906" s="9">
        <v>1433259577</v>
      </c>
      <c r="K906" s="9" t="b">
        <v>0</v>
      </c>
      <c r="L906" s="9">
        <v>78</v>
      </c>
      <c r="M906" s="9" t="b">
        <v>1</v>
      </c>
      <c r="N906" s="9" t="s">
        <v>40</v>
      </c>
      <c r="O906" s="9">
        <f t="shared" si="56"/>
        <v>103</v>
      </c>
      <c r="P906" s="12">
        <f t="shared" si="57"/>
        <v>39.49</v>
      </c>
      <c r="Q906" s="9" t="s">
        <v>41</v>
      </c>
      <c r="R906" s="9" t="s">
        <v>42</v>
      </c>
      <c r="S906" s="13">
        <f t="shared" si="58"/>
        <v>42157.652511574073</v>
      </c>
      <c r="T906" s="13">
        <f t="shared" si="59"/>
        <v>42187.652511574073</v>
      </c>
    </row>
    <row r="907" spans="1:20" ht="224" x14ac:dyDescent="0.2">
      <c r="A907" s="9">
        <v>3626</v>
      </c>
      <c r="B907" s="10" t="s">
        <v>1420</v>
      </c>
      <c r="C907" s="10" t="s">
        <v>1421</v>
      </c>
      <c r="D907" s="9">
        <v>4000</v>
      </c>
      <c r="E907" s="11">
        <v>4073</v>
      </c>
      <c r="F907" s="9" t="s">
        <v>37</v>
      </c>
      <c r="G907" s="9" t="s">
        <v>38</v>
      </c>
      <c r="H907" s="9" t="s">
        <v>39</v>
      </c>
      <c r="I907" s="9">
        <v>1408204857</v>
      </c>
      <c r="J907" s="9">
        <v>1406390457</v>
      </c>
      <c r="K907" s="9" t="b">
        <v>0</v>
      </c>
      <c r="L907" s="9">
        <v>48</v>
      </c>
      <c r="M907" s="9" t="b">
        <v>1</v>
      </c>
      <c r="N907" s="9" t="s">
        <v>40</v>
      </c>
      <c r="O907" s="9">
        <f t="shared" si="56"/>
        <v>102</v>
      </c>
      <c r="P907" s="12">
        <f t="shared" si="57"/>
        <v>84.85</v>
      </c>
      <c r="Q907" s="9" t="s">
        <v>41</v>
      </c>
      <c r="R907" s="9" t="s">
        <v>42</v>
      </c>
      <c r="S907" s="13">
        <f t="shared" si="58"/>
        <v>41846.667326388888</v>
      </c>
      <c r="T907" s="13">
        <f t="shared" si="59"/>
        <v>41867.667326388888</v>
      </c>
    </row>
    <row r="908" spans="1:20" ht="240" x14ac:dyDescent="0.2">
      <c r="A908" s="9">
        <v>3627</v>
      </c>
      <c r="B908" s="10" t="s">
        <v>1422</v>
      </c>
      <c r="C908" s="10" t="s">
        <v>1423</v>
      </c>
      <c r="D908" s="9">
        <v>2000</v>
      </c>
      <c r="E908" s="11">
        <v>2000</v>
      </c>
      <c r="F908" s="9" t="s">
        <v>37</v>
      </c>
      <c r="G908" s="9" t="s">
        <v>45</v>
      </c>
      <c r="H908" s="9" t="s">
        <v>46</v>
      </c>
      <c r="I908" s="9">
        <v>1463803140</v>
      </c>
      <c r="J908" s="9">
        <v>1459446487</v>
      </c>
      <c r="K908" s="9" t="b">
        <v>0</v>
      </c>
      <c r="L908" s="9">
        <v>29</v>
      </c>
      <c r="M908" s="9" t="b">
        <v>1</v>
      </c>
      <c r="N908" s="9" t="s">
        <v>40</v>
      </c>
      <c r="O908" s="9">
        <f t="shared" si="56"/>
        <v>100</v>
      </c>
      <c r="P908" s="12">
        <f t="shared" si="57"/>
        <v>68.97</v>
      </c>
      <c r="Q908" s="9" t="s">
        <v>41</v>
      </c>
      <c r="R908" s="9" t="s">
        <v>42</v>
      </c>
      <c r="S908" s="13">
        <f t="shared" si="58"/>
        <v>42460.741747685184</v>
      </c>
      <c r="T908" s="13">
        <f t="shared" si="59"/>
        <v>42511.165972222225</v>
      </c>
    </row>
    <row r="909" spans="1:20" ht="224" x14ac:dyDescent="0.2">
      <c r="A909" s="9">
        <v>3628</v>
      </c>
      <c r="B909" s="10" t="s">
        <v>2662</v>
      </c>
      <c r="C909" s="10" t="s">
        <v>2663</v>
      </c>
      <c r="D909" s="9">
        <v>100000</v>
      </c>
      <c r="E909" s="11">
        <v>0</v>
      </c>
      <c r="F909" s="9" t="s">
        <v>251</v>
      </c>
      <c r="G909" s="9" t="s">
        <v>45</v>
      </c>
      <c r="H909" s="9" t="s">
        <v>46</v>
      </c>
      <c r="I909" s="9">
        <v>1450040396</v>
      </c>
      <c r="J909" s="9">
        <v>1444852796</v>
      </c>
      <c r="K909" s="9" t="b">
        <v>0</v>
      </c>
      <c r="L909" s="9">
        <v>0</v>
      </c>
      <c r="M909" s="9" t="b">
        <v>0</v>
      </c>
      <c r="N909" s="9" t="s">
        <v>2247</v>
      </c>
      <c r="O909" s="9">
        <f t="shared" si="56"/>
        <v>0</v>
      </c>
      <c r="P909" s="12">
        <f t="shared" si="57"/>
        <v>0</v>
      </c>
      <c r="Q909" s="9" t="s">
        <v>41</v>
      </c>
      <c r="R909" s="9" t="s">
        <v>2248</v>
      </c>
      <c r="S909" s="13">
        <f t="shared" si="58"/>
        <v>42291.833287037036</v>
      </c>
      <c r="T909" s="13">
        <f t="shared" si="59"/>
        <v>42351.874953703707</v>
      </c>
    </row>
    <row r="910" spans="1:20" ht="224" x14ac:dyDescent="0.2">
      <c r="A910" s="9">
        <v>3629</v>
      </c>
      <c r="B910" s="10" t="s">
        <v>2664</v>
      </c>
      <c r="C910" s="10" t="s">
        <v>2665</v>
      </c>
      <c r="D910" s="9">
        <v>1000000</v>
      </c>
      <c r="E910" s="11">
        <v>2</v>
      </c>
      <c r="F910" s="9" t="s">
        <v>251</v>
      </c>
      <c r="G910" s="9" t="s">
        <v>45</v>
      </c>
      <c r="H910" s="9" t="s">
        <v>46</v>
      </c>
      <c r="I910" s="9">
        <v>1462467600</v>
      </c>
      <c r="J910" s="9">
        <v>1457403364</v>
      </c>
      <c r="K910" s="9" t="b">
        <v>0</v>
      </c>
      <c r="L910" s="9">
        <v>2</v>
      </c>
      <c r="M910" s="9" t="b">
        <v>0</v>
      </c>
      <c r="N910" s="9" t="s">
        <v>2247</v>
      </c>
      <c r="O910" s="9">
        <f t="shared" si="56"/>
        <v>0</v>
      </c>
      <c r="P910" s="12">
        <f t="shared" si="57"/>
        <v>1</v>
      </c>
      <c r="Q910" s="9" t="s">
        <v>41</v>
      </c>
      <c r="R910" s="9" t="s">
        <v>2248</v>
      </c>
      <c r="S910" s="13">
        <f t="shared" si="58"/>
        <v>42437.094490740739</v>
      </c>
      <c r="T910" s="13">
        <f t="shared" si="59"/>
        <v>42495.708333333328</v>
      </c>
    </row>
    <row r="911" spans="1:20" ht="208" x14ac:dyDescent="0.2">
      <c r="A911" s="9">
        <v>3630</v>
      </c>
      <c r="B911" s="10" t="s">
        <v>2666</v>
      </c>
      <c r="C911" s="10" t="s">
        <v>2667</v>
      </c>
      <c r="D911" s="9">
        <v>3000</v>
      </c>
      <c r="E911" s="11">
        <v>1</v>
      </c>
      <c r="F911" s="9" t="s">
        <v>251</v>
      </c>
      <c r="G911" s="9" t="s">
        <v>38</v>
      </c>
      <c r="H911" s="9" t="s">
        <v>39</v>
      </c>
      <c r="I911" s="9">
        <v>1417295990</v>
      </c>
      <c r="J911" s="9">
        <v>1414700390</v>
      </c>
      <c r="K911" s="9" t="b">
        <v>0</v>
      </c>
      <c r="L911" s="9">
        <v>1</v>
      </c>
      <c r="M911" s="9" t="b">
        <v>0</v>
      </c>
      <c r="N911" s="9" t="s">
        <v>2247</v>
      </c>
      <c r="O911" s="9">
        <f t="shared" si="56"/>
        <v>0</v>
      </c>
      <c r="P911" s="12">
        <f t="shared" si="57"/>
        <v>1</v>
      </c>
      <c r="Q911" s="9" t="s">
        <v>41</v>
      </c>
      <c r="R911" s="9" t="s">
        <v>2248</v>
      </c>
      <c r="S911" s="13">
        <f t="shared" si="58"/>
        <v>41942.84710648148</v>
      </c>
      <c r="T911" s="13">
        <f t="shared" si="59"/>
        <v>41972.888773148152</v>
      </c>
    </row>
    <row r="912" spans="1:20" ht="224" x14ac:dyDescent="0.2">
      <c r="A912" s="9">
        <v>3631</v>
      </c>
      <c r="B912" s="10" t="s">
        <v>2668</v>
      </c>
      <c r="C912" s="10" t="s">
        <v>2669</v>
      </c>
      <c r="D912" s="9">
        <v>17100</v>
      </c>
      <c r="E912" s="11">
        <v>8725</v>
      </c>
      <c r="F912" s="9" t="s">
        <v>251</v>
      </c>
      <c r="G912" s="9" t="s">
        <v>45</v>
      </c>
      <c r="H912" s="9" t="s">
        <v>46</v>
      </c>
      <c r="I912" s="9">
        <v>1411444740</v>
      </c>
      <c r="J912" s="9">
        <v>1409335497</v>
      </c>
      <c r="K912" s="9" t="b">
        <v>0</v>
      </c>
      <c r="L912" s="9">
        <v>59</v>
      </c>
      <c r="M912" s="9" t="b">
        <v>0</v>
      </c>
      <c r="N912" s="9" t="s">
        <v>2247</v>
      </c>
      <c r="O912" s="9">
        <f t="shared" si="56"/>
        <v>51</v>
      </c>
      <c r="P912" s="12">
        <f t="shared" si="57"/>
        <v>147.88</v>
      </c>
      <c r="Q912" s="9" t="s">
        <v>41</v>
      </c>
      <c r="R912" s="9" t="s">
        <v>2248</v>
      </c>
      <c r="S912" s="13">
        <f t="shared" si="58"/>
        <v>41880.753437499996</v>
      </c>
      <c r="T912" s="13">
        <f t="shared" si="59"/>
        <v>41905.165972222225</v>
      </c>
    </row>
    <row r="913" spans="1:20" ht="208" x14ac:dyDescent="0.2">
      <c r="A913" s="9">
        <v>3632</v>
      </c>
      <c r="B913" s="10" t="s">
        <v>2670</v>
      </c>
      <c r="C913" s="10" t="s">
        <v>2671</v>
      </c>
      <c r="D913" s="9">
        <v>500</v>
      </c>
      <c r="E913" s="11">
        <v>100</v>
      </c>
      <c r="F913" s="9" t="s">
        <v>251</v>
      </c>
      <c r="G913" s="9" t="s">
        <v>38</v>
      </c>
      <c r="H913" s="9" t="s">
        <v>39</v>
      </c>
      <c r="I913" s="9">
        <v>1416781749</v>
      </c>
      <c r="J913" s="9">
        <v>1415053749</v>
      </c>
      <c r="K913" s="9" t="b">
        <v>0</v>
      </c>
      <c r="L913" s="9">
        <v>1</v>
      </c>
      <c r="M913" s="9" t="b">
        <v>0</v>
      </c>
      <c r="N913" s="9" t="s">
        <v>2247</v>
      </c>
      <c r="O913" s="9">
        <f t="shared" si="56"/>
        <v>20</v>
      </c>
      <c r="P913" s="12">
        <f t="shared" si="57"/>
        <v>100</v>
      </c>
      <c r="Q913" s="9" t="s">
        <v>41</v>
      </c>
      <c r="R913" s="9" t="s">
        <v>2248</v>
      </c>
      <c r="S913" s="13">
        <f t="shared" si="58"/>
        <v>41946.936909722222</v>
      </c>
      <c r="T913" s="13">
        <f t="shared" si="59"/>
        <v>41966.936909722222</v>
      </c>
    </row>
    <row r="914" spans="1:20" ht="160" x14ac:dyDescent="0.2">
      <c r="A914" s="9">
        <v>3633</v>
      </c>
      <c r="B914" s="10" t="s">
        <v>2672</v>
      </c>
      <c r="C914" s="10" t="s">
        <v>2673</v>
      </c>
      <c r="D914" s="9">
        <v>5000</v>
      </c>
      <c r="E914" s="11">
        <v>1762</v>
      </c>
      <c r="F914" s="9" t="s">
        <v>251</v>
      </c>
      <c r="G914" s="9" t="s">
        <v>45</v>
      </c>
      <c r="H914" s="9" t="s">
        <v>46</v>
      </c>
      <c r="I914" s="9">
        <v>1479517200</v>
      </c>
      <c r="J914" s="9">
        <v>1475765867</v>
      </c>
      <c r="K914" s="9" t="b">
        <v>0</v>
      </c>
      <c r="L914" s="9">
        <v>31</v>
      </c>
      <c r="M914" s="9" t="b">
        <v>0</v>
      </c>
      <c r="N914" s="9" t="s">
        <v>2247</v>
      </c>
      <c r="O914" s="9">
        <f t="shared" si="56"/>
        <v>35</v>
      </c>
      <c r="P914" s="12">
        <f t="shared" si="57"/>
        <v>56.84</v>
      </c>
      <c r="Q914" s="9" t="s">
        <v>41</v>
      </c>
      <c r="R914" s="9" t="s">
        <v>2248</v>
      </c>
      <c r="S914" s="13">
        <f t="shared" si="58"/>
        <v>42649.623460648145</v>
      </c>
      <c r="T914" s="13">
        <f t="shared" si="59"/>
        <v>42693.041666666672</v>
      </c>
    </row>
    <row r="915" spans="1:20" ht="224" x14ac:dyDescent="0.2">
      <c r="A915" s="9">
        <v>3634</v>
      </c>
      <c r="B915" s="10" t="s">
        <v>2674</v>
      </c>
      <c r="C915" s="10" t="s">
        <v>2675</v>
      </c>
      <c r="D915" s="9">
        <v>75000</v>
      </c>
      <c r="E915" s="11">
        <v>3185</v>
      </c>
      <c r="F915" s="9" t="s">
        <v>251</v>
      </c>
      <c r="G915" s="9" t="s">
        <v>63</v>
      </c>
      <c r="H915" s="9" t="s">
        <v>64</v>
      </c>
      <c r="I915" s="9">
        <v>1484366340</v>
      </c>
      <c r="J915" s="9">
        <v>1480219174</v>
      </c>
      <c r="K915" s="9" t="b">
        <v>0</v>
      </c>
      <c r="L915" s="9">
        <v>18</v>
      </c>
      <c r="M915" s="9" t="b">
        <v>0</v>
      </c>
      <c r="N915" s="9" t="s">
        <v>2247</v>
      </c>
      <c r="O915" s="9">
        <f t="shared" si="56"/>
        <v>4</v>
      </c>
      <c r="P915" s="12">
        <f t="shared" si="57"/>
        <v>176.94</v>
      </c>
      <c r="Q915" s="9" t="s">
        <v>41</v>
      </c>
      <c r="R915" s="9" t="s">
        <v>2248</v>
      </c>
      <c r="S915" s="13">
        <f t="shared" si="58"/>
        <v>42701.166365740741</v>
      </c>
      <c r="T915" s="13">
        <f t="shared" si="59"/>
        <v>42749.165972222225</v>
      </c>
    </row>
    <row r="916" spans="1:20" ht="112" x14ac:dyDescent="0.2">
      <c r="A916" s="9">
        <v>3635</v>
      </c>
      <c r="B916" s="10" t="s">
        <v>2676</v>
      </c>
      <c r="C916" s="10" t="s">
        <v>2677</v>
      </c>
      <c r="D916" s="9">
        <v>3500</v>
      </c>
      <c r="E916" s="11">
        <v>1276</v>
      </c>
      <c r="F916" s="9" t="s">
        <v>251</v>
      </c>
      <c r="G916" s="9" t="s">
        <v>45</v>
      </c>
      <c r="H916" s="9" t="s">
        <v>46</v>
      </c>
      <c r="I916" s="9">
        <v>1461186676</v>
      </c>
      <c r="J916" s="9">
        <v>1458594676</v>
      </c>
      <c r="K916" s="9" t="b">
        <v>0</v>
      </c>
      <c r="L916" s="9">
        <v>10</v>
      </c>
      <c r="M916" s="9" t="b">
        <v>0</v>
      </c>
      <c r="N916" s="9" t="s">
        <v>2247</v>
      </c>
      <c r="O916" s="9">
        <f t="shared" si="56"/>
        <v>36</v>
      </c>
      <c r="P916" s="12">
        <f t="shared" si="57"/>
        <v>127.6</v>
      </c>
      <c r="Q916" s="9" t="s">
        <v>41</v>
      </c>
      <c r="R916" s="9" t="s">
        <v>2248</v>
      </c>
      <c r="S916" s="13">
        <f t="shared" si="58"/>
        <v>42450.88282407407</v>
      </c>
      <c r="T916" s="13">
        <f t="shared" si="59"/>
        <v>42480.88282407407</v>
      </c>
    </row>
    <row r="917" spans="1:20" ht="144" x14ac:dyDescent="0.2">
      <c r="A917" s="9">
        <v>3636</v>
      </c>
      <c r="B917" s="10" t="s">
        <v>2678</v>
      </c>
      <c r="C917" s="10" t="s">
        <v>2679</v>
      </c>
      <c r="D917" s="9">
        <v>150000</v>
      </c>
      <c r="E917" s="11">
        <v>0</v>
      </c>
      <c r="F917" s="9" t="s">
        <v>251</v>
      </c>
      <c r="G917" s="9" t="s">
        <v>45</v>
      </c>
      <c r="H917" s="9" t="s">
        <v>46</v>
      </c>
      <c r="I917" s="9">
        <v>1442248829</v>
      </c>
      <c r="J917" s="9">
        <v>1439224829</v>
      </c>
      <c r="K917" s="9" t="b">
        <v>0</v>
      </c>
      <c r="L917" s="9">
        <v>0</v>
      </c>
      <c r="M917" s="9" t="b">
        <v>0</v>
      </c>
      <c r="N917" s="9" t="s">
        <v>2247</v>
      </c>
      <c r="O917" s="9">
        <f t="shared" si="56"/>
        <v>0</v>
      </c>
      <c r="P917" s="12">
        <f t="shared" si="57"/>
        <v>0</v>
      </c>
      <c r="Q917" s="9" t="s">
        <v>41</v>
      </c>
      <c r="R917" s="9" t="s">
        <v>2248</v>
      </c>
      <c r="S917" s="13">
        <f t="shared" si="58"/>
        <v>42226.694780092599</v>
      </c>
      <c r="T917" s="13">
        <f t="shared" si="59"/>
        <v>42261.694780092599</v>
      </c>
    </row>
    <row r="918" spans="1:20" ht="224" x14ac:dyDescent="0.2">
      <c r="A918" s="9">
        <v>3637</v>
      </c>
      <c r="B918" s="10" t="s">
        <v>2680</v>
      </c>
      <c r="C918" s="10" t="s">
        <v>2681</v>
      </c>
      <c r="D918" s="9">
        <v>3000</v>
      </c>
      <c r="E918" s="11">
        <v>926</v>
      </c>
      <c r="F918" s="9" t="s">
        <v>251</v>
      </c>
      <c r="G918" s="9" t="s">
        <v>45</v>
      </c>
      <c r="H918" s="9" t="s">
        <v>46</v>
      </c>
      <c r="I918" s="9">
        <v>1420130935</v>
      </c>
      <c r="J918" s="9">
        <v>1417538935</v>
      </c>
      <c r="K918" s="9" t="b">
        <v>0</v>
      </c>
      <c r="L918" s="9">
        <v>14</v>
      </c>
      <c r="M918" s="9" t="b">
        <v>0</v>
      </c>
      <c r="N918" s="9" t="s">
        <v>2247</v>
      </c>
      <c r="O918" s="9">
        <f t="shared" si="56"/>
        <v>31</v>
      </c>
      <c r="P918" s="12">
        <f t="shared" si="57"/>
        <v>66.14</v>
      </c>
      <c r="Q918" s="9" t="s">
        <v>41</v>
      </c>
      <c r="R918" s="9" t="s">
        <v>2248</v>
      </c>
      <c r="S918" s="13">
        <f t="shared" si="58"/>
        <v>41975.700636574074</v>
      </c>
      <c r="T918" s="13">
        <f t="shared" si="59"/>
        <v>42005.700636574074</v>
      </c>
    </row>
    <row r="919" spans="1:20" ht="128" x14ac:dyDescent="0.2">
      <c r="A919" s="9">
        <v>3638</v>
      </c>
      <c r="B919" s="10" t="s">
        <v>2682</v>
      </c>
      <c r="C919" s="10" t="s">
        <v>2683</v>
      </c>
      <c r="D919" s="9">
        <v>3300</v>
      </c>
      <c r="E919" s="11">
        <v>216</v>
      </c>
      <c r="F919" s="9" t="s">
        <v>251</v>
      </c>
      <c r="G919" s="9" t="s">
        <v>63</v>
      </c>
      <c r="H919" s="9" t="s">
        <v>64</v>
      </c>
      <c r="I919" s="9">
        <v>1429456132</v>
      </c>
      <c r="J919" s="9">
        <v>1424275732</v>
      </c>
      <c r="K919" s="9" t="b">
        <v>0</v>
      </c>
      <c r="L919" s="9">
        <v>2</v>
      </c>
      <c r="M919" s="9" t="b">
        <v>0</v>
      </c>
      <c r="N919" s="9" t="s">
        <v>2247</v>
      </c>
      <c r="O919" s="9">
        <f t="shared" si="56"/>
        <v>7</v>
      </c>
      <c r="P919" s="12">
        <f t="shared" si="57"/>
        <v>108</v>
      </c>
      <c r="Q919" s="9" t="s">
        <v>41</v>
      </c>
      <c r="R919" s="9" t="s">
        <v>2248</v>
      </c>
      <c r="S919" s="13">
        <f t="shared" si="58"/>
        <v>42053.672824074078</v>
      </c>
      <c r="T919" s="13">
        <f t="shared" si="59"/>
        <v>42113.631157407406</v>
      </c>
    </row>
    <row r="920" spans="1:20" ht="208" x14ac:dyDescent="0.2">
      <c r="A920" s="9">
        <v>3639</v>
      </c>
      <c r="B920" s="10" t="s">
        <v>2684</v>
      </c>
      <c r="C920" s="10" t="s">
        <v>2685</v>
      </c>
      <c r="D920" s="9">
        <v>25000</v>
      </c>
      <c r="E920" s="11">
        <v>1</v>
      </c>
      <c r="F920" s="9" t="s">
        <v>251</v>
      </c>
      <c r="G920" s="9" t="s">
        <v>45</v>
      </c>
      <c r="H920" s="9" t="s">
        <v>46</v>
      </c>
      <c r="I920" s="9">
        <v>1475853060</v>
      </c>
      <c r="J920" s="9">
        <v>1470672906</v>
      </c>
      <c r="K920" s="9" t="b">
        <v>0</v>
      </c>
      <c r="L920" s="9">
        <v>1</v>
      </c>
      <c r="M920" s="9" t="b">
        <v>0</v>
      </c>
      <c r="N920" s="9" t="s">
        <v>2247</v>
      </c>
      <c r="O920" s="9">
        <f t="shared" si="56"/>
        <v>0</v>
      </c>
      <c r="P920" s="12">
        <f t="shared" si="57"/>
        <v>1</v>
      </c>
      <c r="Q920" s="9" t="s">
        <v>41</v>
      </c>
      <c r="R920" s="9" t="s">
        <v>2248</v>
      </c>
      <c r="S920" s="13">
        <f t="shared" si="58"/>
        <v>42590.677152777775</v>
      </c>
      <c r="T920" s="13">
        <f t="shared" si="59"/>
        <v>42650.632638888885</v>
      </c>
    </row>
    <row r="921" spans="1:20" ht="224" x14ac:dyDescent="0.2">
      <c r="A921" s="9">
        <v>3640</v>
      </c>
      <c r="B921" s="10" t="s">
        <v>2686</v>
      </c>
      <c r="C921" s="10" t="s">
        <v>2687</v>
      </c>
      <c r="D921" s="9">
        <v>1000</v>
      </c>
      <c r="E921" s="11">
        <v>55</v>
      </c>
      <c r="F921" s="9" t="s">
        <v>251</v>
      </c>
      <c r="G921" s="9" t="s">
        <v>45</v>
      </c>
      <c r="H921" s="9" t="s">
        <v>46</v>
      </c>
      <c r="I921" s="9">
        <v>1431283530</v>
      </c>
      <c r="J921" s="9">
        <v>1428691530</v>
      </c>
      <c r="K921" s="9" t="b">
        <v>0</v>
      </c>
      <c r="L921" s="9">
        <v>3</v>
      </c>
      <c r="M921" s="9" t="b">
        <v>0</v>
      </c>
      <c r="N921" s="9" t="s">
        <v>2247</v>
      </c>
      <c r="O921" s="9">
        <f t="shared" si="56"/>
        <v>6</v>
      </c>
      <c r="P921" s="12">
        <f t="shared" si="57"/>
        <v>18.329999999999998</v>
      </c>
      <c r="Q921" s="9" t="s">
        <v>41</v>
      </c>
      <c r="R921" s="9" t="s">
        <v>2248</v>
      </c>
      <c r="S921" s="13">
        <f t="shared" si="58"/>
        <v>42104.781597222223</v>
      </c>
      <c r="T921" s="13">
        <f t="shared" si="59"/>
        <v>42134.781597222223</v>
      </c>
    </row>
    <row r="922" spans="1:20" ht="208" x14ac:dyDescent="0.2">
      <c r="A922" s="9">
        <v>3641</v>
      </c>
      <c r="B922" s="10" t="s">
        <v>2688</v>
      </c>
      <c r="C922" s="10" t="s">
        <v>2689</v>
      </c>
      <c r="D922" s="9">
        <v>3000</v>
      </c>
      <c r="E922" s="11">
        <v>0</v>
      </c>
      <c r="F922" s="9" t="s">
        <v>251</v>
      </c>
      <c r="G922" s="9" t="s">
        <v>45</v>
      </c>
      <c r="H922" s="9" t="s">
        <v>46</v>
      </c>
      <c r="I922" s="9">
        <v>1412485200</v>
      </c>
      <c r="J922" s="9">
        <v>1410966179</v>
      </c>
      <c r="K922" s="9" t="b">
        <v>0</v>
      </c>
      <c r="L922" s="9">
        <v>0</v>
      </c>
      <c r="M922" s="9" t="b">
        <v>0</v>
      </c>
      <c r="N922" s="9" t="s">
        <v>2247</v>
      </c>
      <c r="O922" s="9">
        <f t="shared" si="56"/>
        <v>0</v>
      </c>
      <c r="P922" s="12">
        <f t="shared" si="57"/>
        <v>0</v>
      </c>
      <c r="Q922" s="9" t="s">
        <v>41</v>
      </c>
      <c r="R922" s="9" t="s">
        <v>2248</v>
      </c>
      <c r="S922" s="13">
        <f t="shared" si="58"/>
        <v>41899.627071759263</v>
      </c>
      <c r="T922" s="13">
        <f t="shared" si="59"/>
        <v>41917.208333333336</v>
      </c>
    </row>
    <row r="923" spans="1:20" ht="208" x14ac:dyDescent="0.2">
      <c r="A923" s="9">
        <v>3642</v>
      </c>
      <c r="B923" s="10" t="s">
        <v>2690</v>
      </c>
      <c r="C923" s="10" t="s">
        <v>2691</v>
      </c>
      <c r="D923" s="9">
        <v>700</v>
      </c>
      <c r="E923" s="11">
        <v>15</v>
      </c>
      <c r="F923" s="9" t="s">
        <v>251</v>
      </c>
      <c r="G923" s="9" t="s">
        <v>1255</v>
      </c>
      <c r="H923" s="9" t="s">
        <v>259</v>
      </c>
      <c r="I923" s="9">
        <v>1448902800</v>
      </c>
      <c r="J923" s="9">
        <v>1445369727</v>
      </c>
      <c r="K923" s="9" t="b">
        <v>0</v>
      </c>
      <c r="L923" s="9">
        <v>2</v>
      </c>
      <c r="M923" s="9" t="b">
        <v>0</v>
      </c>
      <c r="N923" s="9" t="s">
        <v>2247</v>
      </c>
      <c r="O923" s="9">
        <f t="shared" si="56"/>
        <v>2</v>
      </c>
      <c r="P923" s="12">
        <f t="shared" si="57"/>
        <v>7.5</v>
      </c>
      <c r="Q923" s="9" t="s">
        <v>41</v>
      </c>
      <c r="R923" s="9" t="s">
        <v>2248</v>
      </c>
      <c r="S923" s="13">
        <f t="shared" si="58"/>
        <v>42297.816284722227</v>
      </c>
      <c r="T923" s="13">
        <f t="shared" si="59"/>
        <v>42338.708333333328</v>
      </c>
    </row>
    <row r="924" spans="1:20" ht="208" x14ac:dyDescent="0.2">
      <c r="A924" s="9">
        <v>3643</v>
      </c>
      <c r="B924" s="10" t="s">
        <v>2692</v>
      </c>
      <c r="C924" s="10" t="s">
        <v>2693</v>
      </c>
      <c r="D924" s="9">
        <v>25000</v>
      </c>
      <c r="E924" s="11">
        <v>0</v>
      </c>
      <c r="F924" s="9" t="s">
        <v>251</v>
      </c>
      <c r="G924" s="9" t="s">
        <v>45</v>
      </c>
      <c r="H924" s="9" t="s">
        <v>46</v>
      </c>
      <c r="I924" s="9">
        <v>1447734439</v>
      </c>
      <c r="J924" s="9">
        <v>1444274839</v>
      </c>
      <c r="K924" s="9" t="b">
        <v>0</v>
      </c>
      <c r="L924" s="9">
        <v>0</v>
      </c>
      <c r="M924" s="9" t="b">
        <v>0</v>
      </c>
      <c r="N924" s="9" t="s">
        <v>2247</v>
      </c>
      <c r="O924" s="9">
        <f t="shared" si="56"/>
        <v>0</v>
      </c>
      <c r="P924" s="12">
        <f t="shared" si="57"/>
        <v>0</v>
      </c>
      <c r="Q924" s="9" t="s">
        <v>41</v>
      </c>
      <c r="R924" s="9" t="s">
        <v>2248</v>
      </c>
      <c r="S924" s="13">
        <f t="shared" si="58"/>
        <v>42285.143969907411</v>
      </c>
      <c r="T924" s="13">
        <f t="shared" si="59"/>
        <v>42325.185636574075</v>
      </c>
    </row>
    <row r="925" spans="1:20" ht="144" x14ac:dyDescent="0.2">
      <c r="A925" s="9">
        <v>3644</v>
      </c>
      <c r="B925" s="10" t="s">
        <v>2694</v>
      </c>
      <c r="C925" s="10" t="s">
        <v>2695</v>
      </c>
      <c r="D925" s="9">
        <v>5000</v>
      </c>
      <c r="E925" s="11">
        <v>821</v>
      </c>
      <c r="F925" s="9" t="s">
        <v>251</v>
      </c>
      <c r="G925" s="9" t="s">
        <v>45</v>
      </c>
      <c r="H925" s="9" t="s">
        <v>46</v>
      </c>
      <c r="I925" s="9">
        <v>1457413140</v>
      </c>
      <c r="J925" s="9">
        <v>1454996887</v>
      </c>
      <c r="K925" s="9" t="b">
        <v>0</v>
      </c>
      <c r="L925" s="9">
        <v>12</v>
      </c>
      <c r="M925" s="9" t="b">
        <v>0</v>
      </c>
      <c r="N925" s="9" t="s">
        <v>2247</v>
      </c>
      <c r="O925" s="9">
        <f t="shared" si="56"/>
        <v>16</v>
      </c>
      <c r="P925" s="12">
        <f t="shared" si="57"/>
        <v>68.42</v>
      </c>
      <c r="Q925" s="9" t="s">
        <v>41</v>
      </c>
      <c r="R925" s="9" t="s">
        <v>2248</v>
      </c>
      <c r="S925" s="13">
        <f t="shared" si="58"/>
        <v>42409.241747685184</v>
      </c>
      <c r="T925" s="13">
        <f t="shared" si="59"/>
        <v>42437.207638888889</v>
      </c>
    </row>
    <row r="926" spans="1:20" ht="208" x14ac:dyDescent="0.2">
      <c r="A926" s="9">
        <v>3645</v>
      </c>
      <c r="B926" s="10" t="s">
        <v>2696</v>
      </c>
      <c r="C926" s="10" t="s">
        <v>2697</v>
      </c>
      <c r="D926" s="9">
        <v>1000</v>
      </c>
      <c r="E926" s="11">
        <v>1</v>
      </c>
      <c r="F926" s="9" t="s">
        <v>251</v>
      </c>
      <c r="G926" s="9" t="s">
        <v>63</v>
      </c>
      <c r="H926" s="9" t="s">
        <v>64</v>
      </c>
      <c r="I926" s="9">
        <v>1479773838</v>
      </c>
      <c r="J926" s="9">
        <v>1477178238</v>
      </c>
      <c r="K926" s="9" t="b">
        <v>0</v>
      </c>
      <c r="L926" s="9">
        <v>1</v>
      </c>
      <c r="M926" s="9" t="b">
        <v>0</v>
      </c>
      <c r="N926" s="9" t="s">
        <v>2247</v>
      </c>
      <c r="O926" s="9">
        <f t="shared" si="56"/>
        <v>0</v>
      </c>
      <c r="P926" s="12">
        <f t="shared" si="57"/>
        <v>1</v>
      </c>
      <c r="Q926" s="9" t="s">
        <v>41</v>
      </c>
      <c r="R926" s="9" t="s">
        <v>2248</v>
      </c>
      <c r="S926" s="13">
        <f t="shared" si="58"/>
        <v>42665.970347222217</v>
      </c>
      <c r="T926" s="13">
        <f t="shared" si="59"/>
        <v>42696.012013888889</v>
      </c>
    </row>
    <row r="927" spans="1:20" ht="192" x14ac:dyDescent="0.2">
      <c r="A927" s="9">
        <v>3646</v>
      </c>
      <c r="B927" s="10" t="s">
        <v>2698</v>
      </c>
      <c r="C927" s="10" t="s">
        <v>2699</v>
      </c>
      <c r="D927" s="9">
        <v>10000</v>
      </c>
      <c r="E927" s="11">
        <v>481</v>
      </c>
      <c r="F927" s="9" t="s">
        <v>251</v>
      </c>
      <c r="G927" s="9" t="s">
        <v>45</v>
      </c>
      <c r="H927" s="9" t="s">
        <v>46</v>
      </c>
      <c r="I927" s="9">
        <v>1434497400</v>
      </c>
      <c r="J927" s="9">
        <v>1431770802</v>
      </c>
      <c r="K927" s="9" t="b">
        <v>0</v>
      </c>
      <c r="L927" s="9">
        <v>8</v>
      </c>
      <c r="M927" s="9" t="b">
        <v>0</v>
      </c>
      <c r="N927" s="9" t="s">
        <v>2247</v>
      </c>
      <c r="O927" s="9">
        <f t="shared" si="56"/>
        <v>5</v>
      </c>
      <c r="P927" s="12">
        <f t="shared" si="57"/>
        <v>60.13</v>
      </c>
      <c r="Q927" s="9" t="s">
        <v>41</v>
      </c>
      <c r="R927" s="9" t="s">
        <v>2248</v>
      </c>
      <c r="S927" s="13">
        <f t="shared" si="58"/>
        <v>42140.421319444446</v>
      </c>
      <c r="T927" s="13">
        <f t="shared" si="59"/>
        <v>42171.979166666672</v>
      </c>
    </row>
    <row r="928" spans="1:20" ht="208" x14ac:dyDescent="0.2">
      <c r="A928" s="9">
        <v>3647</v>
      </c>
      <c r="B928" s="10" t="s">
        <v>2700</v>
      </c>
      <c r="C928" s="10" t="s">
        <v>2701</v>
      </c>
      <c r="D928" s="9">
        <v>500</v>
      </c>
      <c r="E928" s="11">
        <v>30</v>
      </c>
      <c r="F928" s="9" t="s">
        <v>251</v>
      </c>
      <c r="G928" s="9" t="s">
        <v>38</v>
      </c>
      <c r="H928" s="9" t="s">
        <v>39</v>
      </c>
      <c r="I928" s="9">
        <v>1475258327</v>
      </c>
      <c r="J928" s="9">
        <v>1471370327</v>
      </c>
      <c r="K928" s="9" t="b">
        <v>0</v>
      </c>
      <c r="L928" s="9">
        <v>2</v>
      </c>
      <c r="M928" s="9" t="b">
        <v>0</v>
      </c>
      <c r="N928" s="9" t="s">
        <v>2247</v>
      </c>
      <c r="O928" s="9">
        <f t="shared" si="56"/>
        <v>6</v>
      </c>
      <c r="P928" s="12">
        <f t="shared" si="57"/>
        <v>15</v>
      </c>
      <c r="Q928" s="9" t="s">
        <v>41</v>
      </c>
      <c r="R928" s="9" t="s">
        <v>2248</v>
      </c>
      <c r="S928" s="13">
        <f t="shared" si="58"/>
        <v>42598.749155092592</v>
      </c>
      <c r="T928" s="13">
        <f t="shared" si="59"/>
        <v>42643.749155092592</v>
      </c>
    </row>
    <row r="929" spans="1:20" ht="144" x14ac:dyDescent="0.2">
      <c r="A929" s="9">
        <v>3648</v>
      </c>
      <c r="B929" s="10" t="s">
        <v>1424</v>
      </c>
      <c r="C929" s="10" t="s">
        <v>1425</v>
      </c>
      <c r="D929" s="9">
        <v>40000</v>
      </c>
      <c r="E929" s="11">
        <v>40153</v>
      </c>
      <c r="F929" s="9" t="s">
        <v>37</v>
      </c>
      <c r="G929" s="9" t="s">
        <v>45</v>
      </c>
      <c r="H929" s="9" t="s">
        <v>46</v>
      </c>
      <c r="I929" s="9">
        <v>1412492445</v>
      </c>
      <c r="J929" s="9">
        <v>1409900445</v>
      </c>
      <c r="K929" s="9" t="b">
        <v>0</v>
      </c>
      <c r="L929" s="9">
        <v>73</v>
      </c>
      <c r="M929" s="9" t="b">
        <v>1</v>
      </c>
      <c r="N929" s="9" t="s">
        <v>40</v>
      </c>
      <c r="O929" s="9">
        <f t="shared" si="56"/>
        <v>100</v>
      </c>
      <c r="P929" s="12">
        <f t="shared" si="57"/>
        <v>550.04</v>
      </c>
      <c r="Q929" s="9" t="s">
        <v>41</v>
      </c>
      <c r="R929" s="9" t="s">
        <v>42</v>
      </c>
      <c r="S929" s="13">
        <f t="shared" si="58"/>
        <v>41887.292187500003</v>
      </c>
      <c r="T929" s="13">
        <f t="shared" si="59"/>
        <v>41917.292187500003</v>
      </c>
    </row>
    <row r="930" spans="1:20" ht="192" x14ac:dyDescent="0.2">
      <c r="A930" s="9">
        <v>3649</v>
      </c>
      <c r="B930" s="10" t="s">
        <v>1426</v>
      </c>
      <c r="C930" s="10" t="s">
        <v>1427</v>
      </c>
      <c r="D930" s="9">
        <v>750</v>
      </c>
      <c r="E930" s="11">
        <v>780</v>
      </c>
      <c r="F930" s="9" t="s">
        <v>37</v>
      </c>
      <c r="G930" s="9" t="s">
        <v>63</v>
      </c>
      <c r="H930" s="9" t="s">
        <v>64</v>
      </c>
      <c r="I930" s="9">
        <v>1402938394</v>
      </c>
      <c r="J930" s="9">
        <v>1400691994</v>
      </c>
      <c r="K930" s="9" t="b">
        <v>0</v>
      </c>
      <c r="L930" s="9">
        <v>8</v>
      </c>
      <c r="M930" s="9" t="b">
        <v>1</v>
      </c>
      <c r="N930" s="9" t="s">
        <v>40</v>
      </c>
      <c r="O930" s="9">
        <f t="shared" si="56"/>
        <v>104</v>
      </c>
      <c r="P930" s="12">
        <f t="shared" si="57"/>
        <v>97.5</v>
      </c>
      <c r="Q930" s="9" t="s">
        <v>41</v>
      </c>
      <c r="R930" s="9" t="s">
        <v>42</v>
      </c>
      <c r="S930" s="13">
        <f t="shared" si="58"/>
        <v>41780.712893518517</v>
      </c>
      <c r="T930" s="13">
        <f t="shared" si="59"/>
        <v>41806.712893518517</v>
      </c>
    </row>
    <row r="931" spans="1:20" ht="208" x14ac:dyDescent="0.2">
      <c r="A931" s="9">
        <v>3650</v>
      </c>
      <c r="B931" s="10" t="s">
        <v>1428</v>
      </c>
      <c r="C931" s="10" t="s">
        <v>1429</v>
      </c>
      <c r="D931" s="9">
        <v>500</v>
      </c>
      <c r="E931" s="11">
        <v>500</v>
      </c>
      <c r="F931" s="9" t="s">
        <v>37</v>
      </c>
      <c r="G931" s="9" t="s">
        <v>38</v>
      </c>
      <c r="H931" s="9" t="s">
        <v>39</v>
      </c>
      <c r="I931" s="9">
        <v>1454412584</v>
      </c>
      <c r="J931" s="9">
        <v>1452598184</v>
      </c>
      <c r="K931" s="9" t="b">
        <v>0</v>
      </c>
      <c r="L931" s="9">
        <v>17</v>
      </c>
      <c r="M931" s="9" t="b">
        <v>1</v>
      </c>
      <c r="N931" s="9" t="s">
        <v>40</v>
      </c>
      <c r="O931" s="9">
        <f t="shared" si="56"/>
        <v>100</v>
      </c>
      <c r="P931" s="12">
        <f t="shared" si="57"/>
        <v>29.41</v>
      </c>
      <c r="Q931" s="9" t="s">
        <v>41</v>
      </c>
      <c r="R931" s="9" t="s">
        <v>42</v>
      </c>
      <c r="S931" s="13">
        <f t="shared" si="58"/>
        <v>42381.478981481487</v>
      </c>
      <c r="T931" s="13">
        <f t="shared" si="59"/>
        <v>42402.478981481487</v>
      </c>
    </row>
    <row r="932" spans="1:20" ht="160" x14ac:dyDescent="0.2">
      <c r="A932" s="9">
        <v>3651</v>
      </c>
      <c r="B932" s="10" t="s">
        <v>1430</v>
      </c>
      <c r="C932" s="10" t="s">
        <v>1431</v>
      </c>
      <c r="D932" s="9">
        <v>500</v>
      </c>
      <c r="E932" s="11">
        <v>520</v>
      </c>
      <c r="F932" s="9" t="s">
        <v>37</v>
      </c>
      <c r="G932" s="9" t="s">
        <v>45</v>
      </c>
      <c r="H932" s="9" t="s">
        <v>46</v>
      </c>
      <c r="I932" s="9">
        <v>1407686340</v>
      </c>
      <c r="J932" s="9">
        <v>1404833442</v>
      </c>
      <c r="K932" s="9" t="b">
        <v>0</v>
      </c>
      <c r="L932" s="9">
        <v>9</v>
      </c>
      <c r="M932" s="9" t="b">
        <v>1</v>
      </c>
      <c r="N932" s="9" t="s">
        <v>40</v>
      </c>
      <c r="O932" s="9">
        <f t="shared" si="56"/>
        <v>104</v>
      </c>
      <c r="P932" s="12">
        <f t="shared" si="57"/>
        <v>57.78</v>
      </c>
      <c r="Q932" s="9" t="s">
        <v>41</v>
      </c>
      <c r="R932" s="9" t="s">
        <v>42</v>
      </c>
      <c r="S932" s="13">
        <f t="shared" si="58"/>
        <v>41828.646319444444</v>
      </c>
      <c r="T932" s="13">
        <f t="shared" si="59"/>
        <v>41861.665972222225</v>
      </c>
    </row>
    <row r="933" spans="1:20" ht="224" x14ac:dyDescent="0.2">
      <c r="A933" s="9">
        <v>3652</v>
      </c>
      <c r="B933" s="10" t="s">
        <v>308</v>
      </c>
      <c r="C933" s="10" t="s">
        <v>1432</v>
      </c>
      <c r="D933" s="9">
        <v>300</v>
      </c>
      <c r="E933" s="11">
        <v>752</v>
      </c>
      <c r="F933" s="9" t="s">
        <v>37</v>
      </c>
      <c r="G933" s="9" t="s">
        <v>63</v>
      </c>
      <c r="H933" s="9" t="s">
        <v>64</v>
      </c>
      <c r="I933" s="9">
        <v>1472097540</v>
      </c>
      <c r="J933" s="9">
        <v>1471188502</v>
      </c>
      <c r="K933" s="9" t="b">
        <v>0</v>
      </c>
      <c r="L933" s="9">
        <v>17</v>
      </c>
      <c r="M933" s="9" t="b">
        <v>1</v>
      </c>
      <c r="N933" s="9" t="s">
        <v>40</v>
      </c>
      <c r="O933" s="9">
        <f t="shared" si="56"/>
        <v>251</v>
      </c>
      <c r="P933" s="12">
        <f t="shared" si="57"/>
        <v>44.24</v>
      </c>
      <c r="Q933" s="9" t="s">
        <v>41</v>
      </c>
      <c r="R933" s="9" t="s">
        <v>42</v>
      </c>
      <c r="S933" s="13">
        <f t="shared" si="58"/>
        <v>42596.644699074073</v>
      </c>
      <c r="T933" s="13">
        <f t="shared" si="59"/>
        <v>42607.165972222225</v>
      </c>
    </row>
    <row r="934" spans="1:20" ht="208" x14ac:dyDescent="0.2">
      <c r="A934" s="9">
        <v>3653</v>
      </c>
      <c r="B934" s="10" t="s">
        <v>1433</v>
      </c>
      <c r="C934" s="10" t="s">
        <v>1434</v>
      </c>
      <c r="D934" s="9">
        <v>2000</v>
      </c>
      <c r="E934" s="11">
        <v>2010</v>
      </c>
      <c r="F934" s="9" t="s">
        <v>37</v>
      </c>
      <c r="G934" s="9" t="s">
        <v>38</v>
      </c>
      <c r="H934" s="9" t="s">
        <v>39</v>
      </c>
      <c r="I934" s="9">
        <v>1438764207</v>
      </c>
      <c r="J934" s="9">
        <v>1436172207</v>
      </c>
      <c r="K934" s="9" t="b">
        <v>0</v>
      </c>
      <c r="L934" s="9">
        <v>33</v>
      </c>
      <c r="M934" s="9" t="b">
        <v>1</v>
      </c>
      <c r="N934" s="9" t="s">
        <v>40</v>
      </c>
      <c r="O934" s="9">
        <f t="shared" si="56"/>
        <v>101</v>
      </c>
      <c r="P934" s="12">
        <f t="shared" si="57"/>
        <v>60.91</v>
      </c>
      <c r="Q934" s="9" t="s">
        <v>41</v>
      </c>
      <c r="R934" s="9" t="s">
        <v>42</v>
      </c>
      <c r="S934" s="13">
        <f t="shared" si="58"/>
        <v>42191.363506944443</v>
      </c>
      <c r="T934" s="13">
        <f t="shared" si="59"/>
        <v>42221.363506944443</v>
      </c>
    </row>
    <row r="935" spans="1:20" ht="224" x14ac:dyDescent="0.2">
      <c r="A935" s="9">
        <v>3654</v>
      </c>
      <c r="B935" s="10" t="s">
        <v>1435</v>
      </c>
      <c r="C935" s="10" t="s">
        <v>1436</v>
      </c>
      <c r="D935" s="9">
        <v>1500</v>
      </c>
      <c r="E935" s="11">
        <v>2616</v>
      </c>
      <c r="F935" s="9" t="s">
        <v>37</v>
      </c>
      <c r="G935" s="9" t="s">
        <v>38</v>
      </c>
      <c r="H935" s="9" t="s">
        <v>39</v>
      </c>
      <c r="I935" s="9">
        <v>1459702800</v>
      </c>
      <c r="J935" s="9">
        <v>1457690386</v>
      </c>
      <c r="K935" s="9" t="b">
        <v>0</v>
      </c>
      <c r="L935" s="9">
        <v>38</v>
      </c>
      <c r="M935" s="9" t="b">
        <v>1</v>
      </c>
      <c r="N935" s="9" t="s">
        <v>40</v>
      </c>
      <c r="O935" s="9">
        <f t="shared" si="56"/>
        <v>174</v>
      </c>
      <c r="P935" s="12">
        <f t="shared" si="57"/>
        <v>68.84</v>
      </c>
      <c r="Q935" s="9" t="s">
        <v>41</v>
      </c>
      <c r="R935" s="9" t="s">
        <v>42</v>
      </c>
      <c r="S935" s="13">
        <f t="shared" si="58"/>
        <v>42440.416504629626</v>
      </c>
      <c r="T935" s="13">
        <f t="shared" si="59"/>
        <v>42463.708333333328</v>
      </c>
    </row>
    <row r="936" spans="1:20" ht="240" x14ac:dyDescent="0.2">
      <c r="A936" s="9">
        <v>3655</v>
      </c>
      <c r="B936" s="10" t="s">
        <v>1437</v>
      </c>
      <c r="C936" s="10" t="s">
        <v>1438</v>
      </c>
      <c r="D936" s="9">
        <v>5000</v>
      </c>
      <c r="E936" s="11">
        <v>5813</v>
      </c>
      <c r="F936" s="9" t="s">
        <v>37</v>
      </c>
      <c r="G936" s="9" t="s">
        <v>45</v>
      </c>
      <c r="H936" s="9" t="s">
        <v>46</v>
      </c>
      <c r="I936" s="9">
        <v>1437202740</v>
      </c>
      <c r="J936" s="9">
        <v>1434654998</v>
      </c>
      <c r="K936" s="9" t="b">
        <v>0</v>
      </c>
      <c r="L936" s="9">
        <v>79</v>
      </c>
      <c r="M936" s="9" t="b">
        <v>1</v>
      </c>
      <c r="N936" s="9" t="s">
        <v>40</v>
      </c>
      <c r="O936" s="9">
        <f t="shared" si="56"/>
        <v>116</v>
      </c>
      <c r="P936" s="12">
        <f t="shared" si="57"/>
        <v>73.58</v>
      </c>
      <c r="Q936" s="9" t="s">
        <v>41</v>
      </c>
      <c r="R936" s="9" t="s">
        <v>42</v>
      </c>
      <c r="S936" s="13">
        <f t="shared" si="58"/>
        <v>42173.803217592591</v>
      </c>
      <c r="T936" s="13">
        <f t="shared" si="59"/>
        <v>42203.290972222225</v>
      </c>
    </row>
    <row r="937" spans="1:20" ht="192" x14ac:dyDescent="0.2">
      <c r="A937" s="9">
        <v>3656</v>
      </c>
      <c r="B937" s="10" t="s">
        <v>1439</v>
      </c>
      <c r="C937" s="10" t="s">
        <v>1440</v>
      </c>
      <c r="D937" s="9">
        <v>5000</v>
      </c>
      <c r="E937" s="11">
        <v>5291</v>
      </c>
      <c r="F937" s="9" t="s">
        <v>37</v>
      </c>
      <c r="G937" s="9" t="s">
        <v>1441</v>
      </c>
      <c r="H937" s="9" t="s">
        <v>1442</v>
      </c>
      <c r="I937" s="9">
        <v>1485989940</v>
      </c>
      <c r="J937" s="9">
        <v>1483393836</v>
      </c>
      <c r="K937" s="9" t="b">
        <v>0</v>
      </c>
      <c r="L937" s="9">
        <v>46</v>
      </c>
      <c r="M937" s="9" t="b">
        <v>1</v>
      </c>
      <c r="N937" s="9" t="s">
        <v>40</v>
      </c>
      <c r="O937" s="9">
        <f t="shared" si="56"/>
        <v>106</v>
      </c>
      <c r="P937" s="12">
        <f t="shared" si="57"/>
        <v>115.02</v>
      </c>
      <c r="Q937" s="9" t="s">
        <v>41</v>
      </c>
      <c r="R937" s="9" t="s">
        <v>42</v>
      </c>
      <c r="S937" s="13">
        <f t="shared" si="58"/>
        <v>42737.910138888896</v>
      </c>
      <c r="T937" s="13">
        <f t="shared" si="59"/>
        <v>42767.957638888889</v>
      </c>
    </row>
    <row r="938" spans="1:20" ht="224" x14ac:dyDescent="0.2">
      <c r="A938" s="9">
        <v>3657</v>
      </c>
      <c r="B938" s="10" t="s">
        <v>1443</v>
      </c>
      <c r="C938" s="10" t="s">
        <v>1444</v>
      </c>
      <c r="D938" s="9">
        <v>2000</v>
      </c>
      <c r="E938" s="11">
        <v>2215</v>
      </c>
      <c r="F938" s="9" t="s">
        <v>37</v>
      </c>
      <c r="G938" s="9" t="s">
        <v>1445</v>
      </c>
      <c r="H938" s="9" t="s">
        <v>1446</v>
      </c>
      <c r="I938" s="9">
        <v>1464817320</v>
      </c>
      <c r="J938" s="9">
        <v>1462806419</v>
      </c>
      <c r="K938" s="9" t="b">
        <v>0</v>
      </c>
      <c r="L938" s="9">
        <v>20</v>
      </c>
      <c r="M938" s="9" t="b">
        <v>1</v>
      </c>
      <c r="N938" s="9" t="s">
        <v>40</v>
      </c>
      <c r="O938" s="9">
        <f t="shared" si="56"/>
        <v>111</v>
      </c>
      <c r="P938" s="12">
        <f t="shared" si="57"/>
        <v>110.75</v>
      </c>
      <c r="Q938" s="9" t="s">
        <v>41</v>
      </c>
      <c r="R938" s="9" t="s">
        <v>42</v>
      </c>
      <c r="S938" s="13">
        <f t="shared" si="58"/>
        <v>42499.629849537043</v>
      </c>
      <c r="T938" s="13">
        <f t="shared" si="59"/>
        <v>42522.904166666667</v>
      </c>
    </row>
    <row r="939" spans="1:20" ht="112" x14ac:dyDescent="0.2">
      <c r="A939" s="9">
        <v>3658</v>
      </c>
      <c r="B939" s="10" t="s">
        <v>1447</v>
      </c>
      <c r="C939" s="10" t="s">
        <v>1448</v>
      </c>
      <c r="D939" s="9">
        <v>1500</v>
      </c>
      <c r="E939" s="11">
        <v>1510</v>
      </c>
      <c r="F939" s="9" t="s">
        <v>37</v>
      </c>
      <c r="G939" s="9" t="s">
        <v>45</v>
      </c>
      <c r="H939" s="9" t="s">
        <v>46</v>
      </c>
      <c r="I939" s="9">
        <v>1404273540</v>
      </c>
      <c r="J939" s="9">
        <v>1400272580</v>
      </c>
      <c r="K939" s="9" t="b">
        <v>0</v>
      </c>
      <c r="L939" s="9">
        <v>20</v>
      </c>
      <c r="M939" s="9" t="b">
        <v>1</v>
      </c>
      <c r="N939" s="9" t="s">
        <v>40</v>
      </c>
      <c r="O939" s="9">
        <f t="shared" si="56"/>
        <v>101</v>
      </c>
      <c r="P939" s="12">
        <f t="shared" si="57"/>
        <v>75.5</v>
      </c>
      <c r="Q939" s="9" t="s">
        <v>41</v>
      </c>
      <c r="R939" s="9" t="s">
        <v>42</v>
      </c>
      <c r="S939" s="13">
        <f t="shared" si="58"/>
        <v>41775.858564814815</v>
      </c>
      <c r="T939" s="13">
        <f t="shared" si="59"/>
        <v>41822.165972222225</v>
      </c>
    </row>
    <row r="940" spans="1:20" ht="176" x14ac:dyDescent="0.2">
      <c r="A940" s="9">
        <v>3659</v>
      </c>
      <c r="B940" s="10" t="s">
        <v>1449</v>
      </c>
      <c r="C940" s="10" t="s">
        <v>1450</v>
      </c>
      <c r="D940" s="9">
        <v>3000</v>
      </c>
      <c r="E940" s="11">
        <v>3061</v>
      </c>
      <c r="F940" s="9" t="s">
        <v>37</v>
      </c>
      <c r="G940" s="9" t="s">
        <v>45</v>
      </c>
      <c r="H940" s="9" t="s">
        <v>46</v>
      </c>
      <c r="I940" s="9">
        <v>1426775940</v>
      </c>
      <c r="J940" s="9">
        <v>1424414350</v>
      </c>
      <c r="K940" s="9" t="b">
        <v>0</v>
      </c>
      <c r="L940" s="9">
        <v>13</v>
      </c>
      <c r="M940" s="9" t="b">
        <v>1</v>
      </c>
      <c r="N940" s="9" t="s">
        <v>40</v>
      </c>
      <c r="O940" s="9">
        <f t="shared" si="56"/>
        <v>102</v>
      </c>
      <c r="P940" s="12">
        <f t="shared" si="57"/>
        <v>235.46</v>
      </c>
      <c r="Q940" s="9" t="s">
        <v>41</v>
      </c>
      <c r="R940" s="9" t="s">
        <v>42</v>
      </c>
      <c r="S940" s="13">
        <f t="shared" si="58"/>
        <v>42055.277199074073</v>
      </c>
      <c r="T940" s="13">
        <f t="shared" si="59"/>
        <v>42082.610416666663</v>
      </c>
    </row>
    <row r="941" spans="1:20" ht="224" x14ac:dyDescent="0.2">
      <c r="A941" s="9">
        <v>3660</v>
      </c>
      <c r="B941" s="10" t="s">
        <v>1451</v>
      </c>
      <c r="C941" s="10" t="s">
        <v>1452</v>
      </c>
      <c r="D941" s="9">
        <v>250</v>
      </c>
      <c r="E941" s="11">
        <v>250</v>
      </c>
      <c r="F941" s="9" t="s">
        <v>37</v>
      </c>
      <c r="G941" s="9" t="s">
        <v>38</v>
      </c>
      <c r="H941" s="9" t="s">
        <v>39</v>
      </c>
      <c r="I941" s="9">
        <v>1419368925</v>
      </c>
      <c r="J941" s="9">
        <v>1417208925</v>
      </c>
      <c r="K941" s="9" t="b">
        <v>0</v>
      </c>
      <c r="L941" s="9">
        <v>22</v>
      </c>
      <c r="M941" s="9" t="b">
        <v>1</v>
      </c>
      <c r="N941" s="9" t="s">
        <v>40</v>
      </c>
      <c r="O941" s="9">
        <f t="shared" si="56"/>
        <v>100</v>
      </c>
      <c r="P941" s="12">
        <f t="shared" si="57"/>
        <v>11.36</v>
      </c>
      <c r="Q941" s="9" t="s">
        <v>41</v>
      </c>
      <c r="R941" s="9" t="s">
        <v>42</v>
      </c>
      <c r="S941" s="13">
        <f t="shared" si="58"/>
        <v>41971.881076388891</v>
      </c>
      <c r="T941" s="13">
        <f t="shared" si="59"/>
        <v>41996.881076388891</v>
      </c>
    </row>
    <row r="942" spans="1:20" ht="208" x14ac:dyDescent="0.2">
      <c r="A942" s="9">
        <v>3661</v>
      </c>
      <c r="B942" s="10" t="s">
        <v>1453</v>
      </c>
      <c r="C942" s="10" t="s">
        <v>1454</v>
      </c>
      <c r="D942" s="9">
        <v>3000</v>
      </c>
      <c r="E942" s="11">
        <v>3330</v>
      </c>
      <c r="F942" s="9" t="s">
        <v>37</v>
      </c>
      <c r="G942" s="9" t="s">
        <v>45</v>
      </c>
      <c r="H942" s="9" t="s">
        <v>46</v>
      </c>
      <c r="I942" s="9">
        <v>1460260800</v>
      </c>
      <c r="J942" s="9">
        <v>1458336672</v>
      </c>
      <c r="K942" s="9" t="b">
        <v>0</v>
      </c>
      <c r="L942" s="9">
        <v>36</v>
      </c>
      <c r="M942" s="9" t="b">
        <v>1</v>
      </c>
      <c r="N942" s="9" t="s">
        <v>40</v>
      </c>
      <c r="O942" s="9">
        <f t="shared" si="56"/>
        <v>111</v>
      </c>
      <c r="P942" s="12">
        <f t="shared" si="57"/>
        <v>92.5</v>
      </c>
      <c r="Q942" s="9" t="s">
        <v>41</v>
      </c>
      <c r="R942" s="9" t="s">
        <v>42</v>
      </c>
      <c r="S942" s="13">
        <f t="shared" si="58"/>
        <v>42447.896666666667</v>
      </c>
      <c r="T942" s="13">
        <f t="shared" si="59"/>
        <v>42470.166666666672</v>
      </c>
    </row>
    <row r="943" spans="1:20" ht="208" x14ac:dyDescent="0.2">
      <c r="A943" s="9">
        <v>3662</v>
      </c>
      <c r="B943" s="10" t="s">
        <v>1455</v>
      </c>
      <c r="C943" s="10" t="s">
        <v>1456</v>
      </c>
      <c r="D943" s="9">
        <v>8000</v>
      </c>
      <c r="E943" s="11">
        <v>8114</v>
      </c>
      <c r="F943" s="9" t="s">
        <v>37</v>
      </c>
      <c r="G943" s="9" t="s">
        <v>63</v>
      </c>
      <c r="H943" s="9" t="s">
        <v>64</v>
      </c>
      <c r="I943" s="9">
        <v>1427775414</v>
      </c>
      <c r="J943" s="9">
        <v>1425187014</v>
      </c>
      <c r="K943" s="9" t="b">
        <v>0</v>
      </c>
      <c r="L943" s="9">
        <v>40</v>
      </c>
      <c r="M943" s="9" t="b">
        <v>1</v>
      </c>
      <c r="N943" s="9" t="s">
        <v>40</v>
      </c>
      <c r="O943" s="9">
        <f t="shared" si="56"/>
        <v>101</v>
      </c>
      <c r="P943" s="12">
        <f t="shared" si="57"/>
        <v>202.85</v>
      </c>
      <c r="Q943" s="9" t="s">
        <v>41</v>
      </c>
      <c r="R943" s="9" t="s">
        <v>42</v>
      </c>
      <c r="S943" s="13">
        <f t="shared" si="58"/>
        <v>42064.220069444447</v>
      </c>
      <c r="T943" s="13">
        <f t="shared" si="59"/>
        <v>42094.178402777776</v>
      </c>
    </row>
    <row r="944" spans="1:20" ht="208" x14ac:dyDescent="0.2">
      <c r="A944" s="9">
        <v>3663</v>
      </c>
      <c r="B944" s="10" t="s">
        <v>1457</v>
      </c>
      <c r="C944" s="10" t="s">
        <v>1458</v>
      </c>
      <c r="D944" s="9">
        <v>225</v>
      </c>
      <c r="E944" s="11">
        <v>234</v>
      </c>
      <c r="F944" s="9" t="s">
        <v>37</v>
      </c>
      <c r="G944" s="9" t="s">
        <v>38</v>
      </c>
      <c r="H944" s="9" t="s">
        <v>39</v>
      </c>
      <c r="I944" s="9">
        <v>1482321030</v>
      </c>
      <c r="J944" s="9">
        <v>1477133430</v>
      </c>
      <c r="K944" s="9" t="b">
        <v>0</v>
      </c>
      <c r="L944" s="9">
        <v>9</v>
      </c>
      <c r="M944" s="9" t="b">
        <v>1</v>
      </c>
      <c r="N944" s="9" t="s">
        <v>40</v>
      </c>
      <c r="O944" s="9">
        <f t="shared" si="56"/>
        <v>104</v>
      </c>
      <c r="P944" s="12">
        <f t="shared" si="57"/>
        <v>26</v>
      </c>
      <c r="Q944" s="9" t="s">
        <v>41</v>
      </c>
      <c r="R944" s="9" t="s">
        <v>42</v>
      </c>
      <c r="S944" s="13">
        <f t="shared" si="58"/>
        <v>42665.451736111107</v>
      </c>
      <c r="T944" s="13">
        <f t="shared" si="59"/>
        <v>42725.493402777778</v>
      </c>
    </row>
    <row r="945" spans="1:20" ht="208" x14ac:dyDescent="0.2">
      <c r="A945" s="9">
        <v>3664</v>
      </c>
      <c r="B945" s="10" t="s">
        <v>1459</v>
      </c>
      <c r="C945" s="10" t="s">
        <v>1460</v>
      </c>
      <c r="D945" s="9">
        <v>800</v>
      </c>
      <c r="E945" s="11">
        <v>875</v>
      </c>
      <c r="F945" s="9" t="s">
        <v>37</v>
      </c>
      <c r="G945" s="9" t="s">
        <v>45</v>
      </c>
      <c r="H945" s="9" t="s">
        <v>46</v>
      </c>
      <c r="I945" s="9">
        <v>1466056689</v>
      </c>
      <c r="J945" s="9">
        <v>1464847089</v>
      </c>
      <c r="K945" s="9" t="b">
        <v>0</v>
      </c>
      <c r="L945" s="9">
        <v>19</v>
      </c>
      <c r="M945" s="9" t="b">
        <v>1</v>
      </c>
      <c r="N945" s="9" t="s">
        <v>40</v>
      </c>
      <c r="O945" s="9">
        <f t="shared" si="56"/>
        <v>109</v>
      </c>
      <c r="P945" s="12">
        <f t="shared" si="57"/>
        <v>46.05</v>
      </c>
      <c r="Q945" s="9" t="s">
        <v>41</v>
      </c>
      <c r="R945" s="9" t="s">
        <v>42</v>
      </c>
      <c r="S945" s="13">
        <f t="shared" si="58"/>
        <v>42523.248715277776</v>
      </c>
      <c r="T945" s="13">
        <f t="shared" si="59"/>
        <v>42537.248715277776</v>
      </c>
    </row>
    <row r="946" spans="1:20" ht="208" x14ac:dyDescent="0.2">
      <c r="A946" s="9">
        <v>3665</v>
      </c>
      <c r="B946" s="10" t="s">
        <v>1461</v>
      </c>
      <c r="C946" s="10" t="s">
        <v>1462</v>
      </c>
      <c r="D946" s="9">
        <v>620</v>
      </c>
      <c r="E946" s="11">
        <v>714</v>
      </c>
      <c r="F946" s="9" t="s">
        <v>37</v>
      </c>
      <c r="G946" s="9" t="s">
        <v>483</v>
      </c>
      <c r="H946" s="9" t="s">
        <v>259</v>
      </c>
      <c r="I946" s="9">
        <v>1446062040</v>
      </c>
      <c r="J946" s="9">
        <v>1445109822</v>
      </c>
      <c r="K946" s="9" t="b">
        <v>0</v>
      </c>
      <c r="L946" s="9">
        <v>14</v>
      </c>
      <c r="M946" s="9" t="b">
        <v>1</v>
      </c>
      <c r="N946" s="9" t="s">
        <v>40</v>
      </c>
      <c r="O946" s="9">
        <f t="shared" si="56"/>
        <v>115</v>
      </c>
      <c r="P946" s="12">
        <f t="shared" si="57"/>
        <v>51</v>
      </c>
      <c r="Q946" s="9" t="s">
        <v>41</v>
      </c>
      <c r="R946" s="9" t="s">
        <v>42</v>
      </c>
      <c r="S946" s="13">
        <f t="shared" si="58"/>
        <v>42294.808124999996</v>
      </c>
      <c r="T946" s="13">
        <f t="shared" si="59"/>
        <v>42305.829166666663</v>
      </c>
    </row>
    <row r="947" spans="1:20" ht="80" x14ac:dyDescent="0.2">
      <c r="A947" s="9">
        <v>3666</v>
      </c>
      <c r="B947" s="10" t="s">
        <v>1463</v>
      </c>
      <c r="C947" s="10" t="s">
        <v>1464</v>
      </c>
      <c r="D947" s="9">
        <v>1200</v>
      </c>
      <c r="E947" s="11">
        <v>1200</v>
      </c>
      <c r="F947" s="9" t="s">
        <v>37</v>
      </c>
      <c r="G947" s="9" t="s">
        <v>45</v>
      </c>
      <c r="H947" s="9" t="s">
        <v>46</v>
      </c>
      <c r="I947" s="9">
        <v>1406185200</v>
      </c>
      <c r="J947" s="9">
        <v>1404337382</v>
      </c>
      <c r="K947" s="9" t="b">
        <v>0</v>
      </c>
      <c r="L947" s="9">
        <v>38</v>
      </c>
      <c r="M947" s="9" t="b">
        <v>1</v>
      </c>
      <c r="N947" s="9" t="s">
        <v>40</v>
      </c>
      <c r="O947" s="9">
        <f t="shared" si="56"/>
        <v>100</v>
      </c>
      <c r="P947" s="12">
        <f t="shared" si="57"/>
        <v>31.58</v>
      </c>
      <c r="Q947" s="9" t="s">
        <v>41</v>
      </c>
      <c r="R947" s="9" t="s">
        <v>42</v>
      </c>
      <c r="S947" s="13">
        <f t="shared" si="58"/>
        <v>41822.90488425926</v>
      </c>
      <c r="T947" s="13">
        <f t="shared" si="59"/>
        <v>41844.291666666664</v>
      </c>
    </row>
    <row r="948" spans="1:20" ht="176" x14ac:dyDescent="0.2">
      <c r="A948" s="9">
        <v>3667</v>
      </c>
      <c r="B948" s="10" t="s">
        <v>1465</v>
      </c>
      <c r="C948" s="10" t="s">
        <v>1466</v>
      </c>
      <c r="D948" s="9">
        <v>3000</v>
      </c>
      <c r="E948" s="11">
        <v>3095.11</v>
      </c>
      <c r="F948" s="9" t="s">
        <v>37</v>
      </c>
      <c r="G948" s="9" t="s">
        <v>38</v>
      </c>
      <c r="H948" s="9" t="s">
        <v>39</v>
      </c>
      <c r="I948" s="9">
        <v>1437261419</v>
      </c>
      <c r="J948" s="9">
        <v>1434669419</v>
      </c>
      <c r="K948" s="9" t="b">
        <v>0</v>
      </c>
      <c r="L948" s="9">
        <v>58</v>
      </c>
      <c r="M948" s="9" t="b">
        <v>1</v>
      </c>
      <c r="N948" s="9" t="s">
        <v>40</v>
      </c>
      <c r="O948" s="9">
        <f t="shared" si="56"/>
        <v>103</v>
      </c>
      <c r="P948" s="12">
        <f t="shared" si="57"/>
        <v>53.36</v>
      </c>
      <c r="Q948" s="9" t="s">
        <v>41</v>
      </c>
      <c r="R948" s="9" t="s">
        <v>42</v>
      </c>
      <c r="S948" s="13">
        <f t="shared" si="58"/>
        <v>42173.970127314817</v>
      </c>
      <c r="T948" s="13">
        <f t="shared" si="59"/>
        <v>42203.970127314817</v>
      </c>
    </row>
    <row r="949" spans="1:20" ht="208" x14ac:dyDescent="0.2">
      <c r="A949" s="9">
        <v>3668</v>
      </c>
      <c r="B949" s="10" t="s">
        <v>1467</v>
      </c>
      <c r="C949" s="10" t="s">
        <v>1468</v>
      </c>
      <c r="D949" s="9">
        <v>1000</v>
      </c>
      <c r="E949" s="11">
        <v>1035</v>
      </c>
      <c r="F949" s="9" t="s">
        <v>37</v>
      </c>
      <c r="G949" s="9" t="s">
        <v>45</v>
      </c>
      <c r="H949" s="9" t="s">
        <v>46</v>
      </c>
      <c r="I949" s="9">
        <v>1437676380</v>
      </c>
      <c r="J949" s="9">
        <v>1435670452</v>
      </c>
      <c r="K949" s="9" t="b">
        <v>0</v>
      </c>
      <c r="L949" s="9">
        <v>28</v>
      </c>
      <c r="M949" s="9" t="b">
        <v>1</v>
      </c>
      <c r="N949" s="9" t="s">
        <v>40</v>
      </c>
      <c r="O949" s="9">
        <f t="shared" si="56"/>
        <v>104</v>
      </c>
      <c r="P949" s="12">
        <f t="shared" si="57"/>
        <v>36.96</v>
      </c>
      <c r="Q949" s="9" t="s">
        <v>41</v>
      </c>
      <c r="R949" s="9" t="s">
        <v>42</v>
      </c>
      <c r="S949" s="13">
        <f t="shared" si="58"/>
        <v>42185.556157407409</v>
      </c>
      <c r="T949" s="13">
        <f t="shared" si="59"/>
        <v>42208.772916666669</v>
      </c>
    </row>
    <row r="950" spans="1:20" ht="208" x14ac:dyDescent="0.2">
      <c r="A950" s="9">
        <v>3669</v>
      </c>
      <c r="B950" s="10" t="s">
        <v>1469</v>
      </c>
      <c r="C950" s="10" t="s">
        <v>1470</v>
      </c>
      <c r="D950" s="9">
        <v>1000</v>
      </c>
      <c r="E950" s="11">
        <v>1382</v>
      </c>
      <c r="F950" s="9" t="s">
        <v>37</v>
      </c>
      <c r="G950" s="9" t="s">
        <v>38</v>
      </c>
      <c r="H950" s="9" t="s">
        <v>39</v>
      </c>
      <c r="I950" s="9">
        <v>1434039137</v>
      </c>
      <c r="J950" s="9">
        <v>1431447137</v>
      </c>
      <c r="K950" s="9" t="b">
        <v>0</v>
      </c>
      <c r="L950" s="9">
        <v>17</v>
      </c>
      <c r="M950" s="9" t="b">
        <v>1</v>
      </c>
      <c r="N950" s="9" t="s">
        <v>40</v>
      </c>
      <c r="O950" s="9">
        <f t="shared" si="56"/>
        <v>138</v>
      </c>
      <c r="P950" s="12">
        <f t="shared" si="57"/>
        <v>81.290000000000006</v>
      </c>
      <c r="Q950" s="9" t="s">
        <v>41</v>
      </c>
      <c r="R950" s="9" t="s">
        <v>42</v>
      </c>
      <c r="S950" s="13">
        <f t="shared" si="58"/>
        <v>42136.675196759257</v>
      </c>
      <c r="T950" s="13">
        <f t="shared" si="59"/>
        <v>42166.675196759257</v>
      </c>
    </row>
    <row r="951" spans="1:20" ht="208" x14ac:dyDescent="0.2">
      <c r="A951" s="9">
        <v>3670</v>
      </c>
      <c r="B951" s="10" t="s">
        <v>1471</v>
      </c>
      <c r="C951" s="10" t="s">
        <v>1472</v>
      </c>
      <c r="D951" s="9">
        <v>220</v>
      </c>
      <c r="E951" s="11">
        <v>241</v>
      </c>
      <c r="F951" s="9" t="s">
        <v>37</v>
      </c>
      <c r="G951" s="9" t="s">
        <v>38</v>
      </c>
      <c r="H951" s="9" t="s">
        <v>39</v>
      </c>
      <c r="I951" s="9">
        <v>1433113200</v>
      </c>
      <c r="J951" s="9">
        <v>1431951611</v>
      </c>
      <c r="K951" s="9" t="b">
        <v>0</v>
      </c>
      <c r="L951" s="9">
        <v>12</v>
      </c>
      <c r="M951" s="9" t="b">
        <v>1</v>
      </c>
      <c r="N951" s="9" t="s">
        <v>40</v>
      </c>
      <c r="O951" s="9">
        <f t="shared" si="56"/>
        <v>110</v>
      </c>
      <c r="P951" s="12">
        <f t="shared" si="57"/>
        <v>20.079999999999998</v>
      </c>
      <c r="Q951" s="9" t="s">
        <v>41</v>
      </c>
      <c r="R951" s="9" t="s">
        <v>42</v>
      </c>
      <c r="S951" s="13">
        <f t="shared" si="58"/>
        <v>42142.514016203699</v>
      </c>
      <c r="T951" s="13">
        <f t="shared" si="59"/>
        <v>42155.958333333328</v>
      </c>
    </row>
    <row r="952" spans="1:20" ht="208" x14ac:dyDescent="0.2">
      <c r="A952" s="9">
        <v>3671</v>
      </c>
      <c r="B952" s="10" t="s">
        <v>1473</v>
      </c>
      <c r="C952" s="10" t="s">
        <v>1474</v>
      </c>
      <c r="D952" s="9">
        <v>3500</v>
      </c>
      <c r="E952" s="11">
        <v>3530</v>
      </c>
      <c r="F952" s="9" t="s">
        <v>37</v>
      </c>
      <c r="G952" s="9" t="s">
        <v>45</v>
      </c>
      <c r="H952" s="9" t="s">
        <v>46</v>
      </c>
      <c r="I952" s="9">
        <v>1405915140</v>
      </c>
      <c r="J952" s="9">
        <v>1404140667</v>
      </c>
      <c r="K952" s="9" t="b">
        <v>0</v>
      </c>
      <c r="L952" s="9">
        <v>40</v>
      </c>
      <c r="M952" s="9" t="b">
        <v>1</v>
      </c>
      <c r="N952" s="9" t="s">
        <v>40</v>
      </c>
      <c r="O952" s="9">
        <f t="shared" si="56"/>
        <v>101</v>
      </c>
      <c r="P952" s="12">
        <f t="shared" si="57"/>
        <v>88.25</v>
      </c>
      <c r="Q952" s="9" t="s">
        <v>41</v>
      </c>
      <c r="R952" s="9" t="s">
        <v>42</v>
      </c>
      <c r="S952" s="13">
        <f t="shared" si="58"/>
        <v>41820.62809027778</v>
      </c>
      <c r="T952" s="13">
        <f t="shared" si="59"/>
        <v>41841.165972222225</v>
      </c>
    </row>
    <row r="953" spans="1:20" ht="224" x14ac:dyDescent="0.2">
      <c r="A953" s="9">
        <v>3672</v>
      </c>
      <c r="B953" s="10" t="s">
        <v>1475</v>
      </c>
      <c r="C953" s="10" t="s">
        <v>1476</v>
      </c>
      <c r="D953" s="9">
        <v>3000</v>
      </c>
      <c r="E953" s="11">
        <v>3046</v>
      </c>
      <c r="F953" s="9" t="s">
        <v>37</v>
      </c>
      <c r="G953" s="9" t="s">
        <v>38</v>
      </c>
      <c r="H953" s="9" t="s">
        <v>39</v>
      </c>
      <c r="I953" s="9">
        <v>1411771384</v>
      </c>
      <c r="J953" s="9">
        <v>1409179384</v>
      </c>
      <c r="K953" s="9" t="b">
        <v>0</v>
      </c>
      <c r="L953" s="9">
        <v>57</v>
      </c>
      <c r="M953" s="9" t="b">
        <v>1</v>
      </c>
      <c r="N953" s="9" t="s">
        <v>40</v>
      </c>
      <c r="O953" s="9">
        <f t="shared" si="56"/>
        <v>102</v>
      </c>
      <c r="P953" s="12">
        <f t="shared" si="57"/>
        <v>53.44</v>
      </c>
      <c r="Q953" s="9" t="s">
        <v>41</v>
      </c>
      <c r="R953" s="9" t="s">
        <v>42</v>
      </c>
      <c r="S953" s="13">
        <f t="shared" si="58"/>
        <v>41878.946574074071</v>
      </c>
      <c r="T953" s="13">
        <f t="shared" si="59"/>
        <v>41908.946574074071</v>
      </c>
    </row>
    <row r="954" spans="1:20" ht="176" x14ac:dyDescent="0.2">
      <c r="A954" s="9">
        <v>3673</v>
      </c>
      <c r="B954" s="10" t="s">
        <v>1477</v>
      </c>
      <c r="C954" s="10" t="s">
        <v>1478</v>
      </c>
      <c r="D954" s="9">
        <v>4000</v>
      </c>
      <c r="E954" s="11">
        <v>4545</v>
      </c>
      <c r="F954" s="9" t="s">
        <v>37</v>
      </c>
      <c r="G954" s="9" t="s">
        <v>38</v>
      </c>
      <c r="H954" s="9" t="s">
        <v>39</v>
      </c>
      <c r="I954" s="9">
        <v>1415191920</v>
      </c>
      <c r="J954" s="9">
        <v>1412233497</v>
      </c>
      <c r="K954" s="9" t="b">
        <v>0</v>
      </c>
      <c r="L954" s="9">
        <v>114</v>
      </c>
      <c r="M954" s="9" t="b">
        <v>1</v>
      </c>
      <c r="N954" s="9" t="s">
        <v>40</v>
      </c>
      <c r="O954" s="9">
        <f t="shared" si="56"/>
        <v>114</v>
      </c>
      <c r="P954" s="12">
        <f t="shared" si="57"/>
        <v>39.869999999999997</v>
      </c>
      <c r="Q954" s="9" t="s">
        <v>41</v>
      </c>
      <c r="R954" s="9" t="s">
        <v>42</v>
      </c>
      <c r="S954" s="13">
        <f t="shared" si="58"/>
        <v>41914.295104166667</v>
      </c>
      <c r="T954" s="13">
        <f t="shared" si="59"/>
        <v>41948.536111111112</v>
      </c>
    </row>
    <row r="955" spans="1:20" ht="224" x14ac:dyDescent="0.2">
      <c r="A955" s="9">
        <v>3674</v>
      </c>
      <c r="B955" s="10" t="s">
        <v>1479</v>
      </c>
      <c r="C955" s="10" t="s">
        <v>1480</v>
      </c>
      <c r="D955" s="9">
        <v>4500</v>
      </c>
      <c r="E955" s="11">
        <v>4500</v>
      </c>
      <c r="F955" s="9" t="s">
        <v>37</v>
      </c>
      <c r="G955" s="9" t="s">
        <v>1255</v>
      </c>
      <c r="H955" s="9" t="s">
        <v>259</v>
      </c>
      <c r="I955" s="9">
        <v>1472936229</v>
      </c>
      <c r="J955" s="9">
        <v>1467752229</v>
      </c>
      <c r="K955" s="9" t="b">
        <v>0</v>
      </c>
      <c r="L955" s="9">
        <v>31</v>
      </c>
      <c r="M955" s="9" t="b">
        <v>1</v>
      </c>
      <c r="N955" s="9" t="s">
        <v>40</v>
      </c>
      <c r="O955" s="9">
        <f t="shared" si="56"/>
        <v>100</v>
      </c>
      <c r="P955" s="12">
        <f t="shared" si="57"/>
        <v>145.16</v>
      </c>
      <c r="Q955" s="9" t="s">
        <v>41</v>
      </c>
      <c r="R955" s="9" t="s">
        <v>42</v>
      </c>
      <c r="S955" s="13">
        <f t="shared" si="58"/>
        <v>42556.873020833329</v>
      </c>
      <c r="T955" s="13">
        <f t="shared" si="59"/>
        <v>42616.873020833329</v>
      </c>
    </row>
    <row r="956" spans="1:20" ht="192" x14ac:dyDescent="0.2">
      <c r="A956" s="9">
        <v>3675</v>
      </c>
      <c r="B956" s="10" t="s">
        <v>1481</v>
      </c>
      <c r="C956" s="10" t="s">
        <v>1482</v>
      </c>
      <c r="D956" s="9">
        <v>50</v>
      </c>
      <c r="E956" s="11">
        <v>70</v>
      </c>
      <c r="F956" s="9" t="s">
        <v>37</v>
      </c>
      <c r="G956" s="9" t="s">
        <v>38</v>
      </c>
      <c r="H956" s="9" t="s">
        <v>39</v>
      </c>
      <c r="I956" s="9">
        <v>1463353200</v>
      </c>
      <c r="J956" s="9">
        <v>1462285182</v>
      </c>
      <c r="K956" s="9" t="b">
        <v>0</v>
      </c>
      <c r="L956" s="9">
        <v>3</v>
      </c>
      <c r="M956" s="9" t="b">
        <v>1</v>
      </c>
      <c r="N956" s="9" t="s">
        <v>40</v>
      </c>
      <c r="O956" s="9">
        <f t="shared" si="56"/>
        <v>140</v>
      </c>
      <c r="P956" s="12">
        <f t="shared" si="57"/>
        <v>23.33</v>
      </c>
      <c r="Q956" s="9" t="s">
        <v>41</v>
      </c>
      <c r="R956" s="9" t="s">
        <v>42</v>
      </c>
      <c r="S956" s="13">
        <f t="shared" si="58"/>
        <v>42493.597013888888</v>
      </c>
      <c r="T956" s="13">
        <f t="shared" si="59"/>
        <v>42505.958333333328</v>
      </c>
    </row>
    <row r="957" spans="1:20" ht="224" x14ac:dyDescent="0.2">
      <c r="A957" s="9">
        <v>3676</v>
      </c>
      <c r="B957" s="10" t="s">
        <v>1483</v>
      </c>
      <c r="C957" s="10" t="s">
        <v>1484</v>
      </c>
      <c r="D957" s="9">
        <v>800</v>
      </c>
      <c r="E957" s="11">
        <v>1030</v>
      </c>
      <c r="F957" s="9" t="s">
        <v>37</v>
      </c>
      <c r="G957" s="9" t="s">
        <v>45</v>
      </c>
      <c r="H957" s="9" t="s">
        <v>46</v>
      </c>
      <c r="I957" s="9">
        <v>1410550484</v>
      </c>
      <c r="J957" s="9">
        <v>1408995284</v>
      </c>
      <c r="K957" s="9" t="b">
        <v>0</v>
      </c>
      <c r="L957" s="9">
        <v>16</v>
      </c>
      <c r="M957" s="9" t="b">
        <v>1</v>
      </c>
      <c r="N957" s="9" t="s">
        <v>40</v>
      </c>
      <c r="O957" s="9">
        <f t="shared" si="56"/>
        <v>129</v>
      </c>
      <c r="P957" s="12">
        <f t="shared" si="57"/>
        <v>64.38</v>
      </c>
      <c r="Q957" s="9" t="s">
        <v>41</v>
      </c>
      <c r="R957" s="9" t="s">
        <v>42</v>
      </c>
      <c r="S957" s="13">
        <f t="shared" si="58"/>
        <v>41876.815787037034</v>
      </c>
      <c r="T957" s="13">
        <f t="shared" si="59"/>
        <v>41894.815787037034</v>
      </c>
    </row>
    <row r="958" spans="1:20" ht="144" x14ac:dyDescent="0.2">
      <c r="A958" s="9">
        <v>3677</v>
      </c>
      <c r="B958" s="10" t="s">
        <v>1485</v>
      </c>
      <c r="C958" s="10" t="s">
        <v>1486</v>
      </c>
      <c r="D958" s="9">
        <v>12000</v>
      </c>
      <c r="E958" s="11">
        <v>12348.5</v>
      </c>
      <c r="F958" s="9" t="s">
        <v>37</v>
      </c>
      <c r="G958" s="9" t="s">
        <v>45</v>
      </c>
      <c r="H958" s="9" t="s">
        <v>46</v>
      </c>
      <c r="I958" s="9">
        <v>1404359940</v>
      </c>
      <c r="J958" s="9">
        <v>1402580818</v>
      </c>
      <c r="K958" s="9" t="b">
        <v>0</v>
      </c>
      <c r="L958" s="9">
        <v>199</v>
      </c>
      <c r="M958" s="9" t="b">
        <v>1</v>
      </c>
      <c r="N958" s="9" t="s">
        <v>40</v>
      </c>
      <c r="O958" s="9">
        <f t="shared" si="56"/>
        <v>103</v>
      </c>
      <c r="P958" s="12">
        <f t="shared" si="57"/>
        <v>62.05</v>
      </c>
      <c r="Q958" s="9" t="s">
        <v>41</v>
      </c>
      <c r="R958" s="9" t="s">
        <v>42</v>
      </c>
      <c r="S958" s="13">
        <f t="shared" si="58"/>
        <v>41802.574282407404</v>
      </c>
      <c r="T958" s="13">
        <f t="shared" si="59"/>
        <v>41823.165972222225</v>
      </c>
    </row>
    <row r="959" spans="1:20" ht="160" x14ac:dyDescent="0.2">
      <c r="A959" s="9">
        <v>3678</v>
      </c>
      <c r="B959" s="10" t="s">
        <v>1487</v>
      </c>
      <c r="C959" s="10" t="s">
        <v>1488</v>
      </c>
      <c r="D959" s="9">
        <v>2000</v>
      </c>
      <c r="E959" s="11">
        <v>2050</v>
      </c>
      <c r="F959" s="9" t="s">
        <v>37</v>
      </c>
      <c r="G959" s="9" t="s">
        <v>38</v>
      </c>
      <c r="H959" s="9" t="s">
        <v>39</v>
      </c>
      <c r="I959" s="9">
        <v>1433076298</v>
      </c>
      <c r="J959" s="9">
        <v>1430052298</v>
      </c>
      <c r="K959" s="9" t="b">
        <v>0</v>
      </c>
      <c r="L959" s="9">
        <v>31</v>
      </c>
      <c r="M959" s="9" t="b">
        <v>1</v>
      </c>
      <c r="N959" s="9" t="s">
        <v>40</v>
      </c>
      <c r="O959" s="9">
        <f t="shared" si="56"/>
        <v>103</v>
      </c>
      <c r="P959" s="12">
        <f t="shared" si="57"/>
        <v>66.13</v>
      </c>
      <c r="Q959" s="9" t="s">
        <v>41</v>
      </c>
      <c r="R959" s="9" t="s">
        <v>42</v>
      </c>
      <c r="S959" s="13">
        <f t="shared" si="58"/>
        <v>42120.531226851846</v>
      </c>
      <c r="T959" s="13">
        <f t="shared" si="59"/>
        <v>42155.531226851846</v>
      </c>
    </row>
    <row r="960" spans="1:20" ht="224" x14ac:dyDescent="0.2">
      <c r="A960" s="9">
        <v>3679</v>
      </c>
      <c r="B960" s="10" t="s">
        <v>1489</v>
      </c>
      <c r="C960" s="10" t="s">
        <v>1490</v>
      </c>
      <c r="D960" s="9">
        <v>2000</v>
      </c>
      <c r="E960" s="11">
        <v>2202</v>
      </c>
      <c r="F960" s="9" t="s">
        <v>37</v>
      </c>
      <c r="G960" s="9" t="s">
        <v>45</v>
      </c>
      <c r="H960" s="9" t="s">
        <v>46</v>
      </c>
      <c r="I960" s="9">
        <v>1404190740</v>
      </c>
      <c r="J960" s="9">
        <v>1401214581</v>
      </c>
      <c r="K960" s="9" t="b">
        <v>0</v>
      </c>
      <c r="L960" s="9">
        <v>30</v>
      </c>
      <c r="M960" s="9" t="b">
        <v>1</v>
      </c>
      <c r="N960" s="9" t="s">
        <v>40</v>
      </c>
      <c r="O960" s="9">
        <f t="shared" si="56"/>
        <v>110</v>
      </c>
      <c r="P960" s="12">
        <f t="shared" si="57"/>
        <v>73.400000000000006</v>
      </c>
      <c r="Q960" s="9" t="s">
        <v>41</v>
      </c>
      <c r="R960" s="9" t="s">
        <v>42</v>
      </c>
      <c r="S960" s="13">
        <f t="shared" si="58"/>
        <v>41786.761354166665</v>
      </c>
      <c r="T960" s="13">
        <f t="shared" si="59"/>
        <v>41821.207638888889</v>
      </c>
    </row>
    <row r="961" spans="1:20" ht="160" x14ac:dyDescent="0.2">
      <c r="A961" s="9">
        <v>3680</v>
      </c>
      <c r="B961" s="10" t="s">
        <v>1491</v>
      </c>
      <c r="C961" s="10" t="s">
        <v>1492</v>
      </c>
      <c r="D961" s="9">
        <v>3000</v>
      </c>
      <c r="E961" s="11">
        <v>3383</v>
      </c>
      <c r="F961" s="9" t="s">
        <v>37</v>
      </c>
      <c r="G961" s="9" t="s">
        <v>45</v>
      </c>
      <c r="H961" s="9" t="s">
        <v>46</v>
      </c>
      <c r="I961" s="9">
        <v>1475664834</v>
      </c>
      <c r="J961" s="9">
        <v>1473850434</v>
      </c>
      <c r="K961" s="9" t="b">
        <v>0</v>
      </c>
      <c r="L961" s="9">
        <v>34</v>
      </c>
      <c r="M961" s="9" t="b">
        <v>1</v>
      </c>
      <c r="N961" s="9" t="s">
        <v>40</v>
      </c>
      <c r="O961" s="9">
        <f t="shared" si="56"/>
        <v>113</v>
      </c>
      <c r="P961" s="12">
        <f t="shared" si="57"/>
        <v>99.5</v>
      </c>
      <c r="Q961" s="9" t="s">
        <v>41</v>
      </c>
      <c r="R961" s="9" t="s">
        <v>42</v>
      </c>
      <c r="S961" s="13">
        <f t="shared" si="58"/>
        <v>42627.454097222217</v>
      </c>
      <c r="T961" s="13">
        <f t="shared" si="59"/>
        <v>42648.454097222217</v>
      </c>
    </row>
    <row r="962" spans="1:20" ht="240" x14ac:dyDescent="0.2">
      <c r="A962" s="9">
        <v>3681</v>
      </c>
      <c r="B962" s="10" t="s">
        <v>1493</v>
      </c>
      <c r="C962" s="10" t="s">
        <v>1494</v>
      </c>
      <c r="D962" s="9">
        <v>1000</v>
      </c>
      <c r="E962" s="11">
        <v>1119</v>
      </c>
      <c r="F962" s="9" t="s">
        <v>37</v>
      </c>
      <c r="G962" s="9" t="s">
        <v>45</v>
      </c>
      <c r="H962" s="9" t="s">
        <v>46</v>
      </c>
      <c r="I962" s="9">
        <v>1452872290</v>
      </c>
      <c r="J962" s="9">
        <v>1452008290</v>
      </c>
      <c r="K962" s="9" t="b">
        <v>0</v>
      </c>
      <c r="L962" s="9">
        <v>18</v>
      </c>
      <c r="M962" s="9" t="b">
        <v>1</v>
      </c>
      <c r="N962" s="9" t="s">
        <v>40</v>
      </c>
      <c r="O962" s="9">
        <f t="shared" ref="O962:O1025" si="60">ROUND(E962/D962*100,0)</f>
        <v>112</v>
      </c>
      <c r="P962" s="12">
        <f t="shared" ref="P962:P1025" si="61">IFERROR(ROUND(E962/L962,2),0)</f>
        <v>62.17</v>
      </c>
      <c r="Q962" s="9" t="s">
        <v>41</v>
      </c>
      <c r="R962" s="9" t="s">
        <v>42</v>
      </c>
      <c r="S962" s="13">
        <f t="shared" ref="S962:S1025" si="62">(((J962/60)/60)/24)+DATE(1970,1,1)</f>
        <v>42374.651504629626</v>
      </c>
      <c r="T962" s="13">
        <f t="shared" ref="T962:T1025" si="63">(((I962/60)/60)/24)+DATE(1970,1,1)</f>
        <v>42384.651504629626</v>
      </c>
    </row>
    <row r="963" spans="1:20" ht="192" x14ac:dyDescent="0.2">
      <c r="A963" s="9">
        <v>3682</v>
      </c>
      <c r="B963" s="10" t="s">
        <v>1495</v>
      </c>
      <c r="C963" s="10" t="s">
        <v>1496</v>
      </c>
      <c r="D963" s="9">
        <v>3000</v>
      </c>
      <c r="E963" s="11">
        <v>4176</v>
      </c>
      <c r="F963" s="9" t="s">
        <v>37</v>
      </c>
      <c r="G963" s="9" t="s">
        <v>45</v>
      </c>
      <c r="H963" s="9" t="s">
        <v>46</v>
      </c>
      <c r="I963" s="9">
        <v>1402901940</v>
      </c>
      <c r="J963" s="9">
        <v>1399998418</v>
      </c>
      <c r="K963" s="9" t="b">
        <v>0</v>
      </c>
      <c r="L963" s="9">
        <v>67</v>
      </c>
      <c r="M963" s="9" t="b">
        <v>1</v>
      </c>
      <c r="N963" s="9" t="s">
        <v>40</v>
      </c>
      <c r="O963" s="9">
        <f t="shared" si="60"/>
        <v>139</v>
      </c>
      <c r="P963" s="12">
        <f t="shared" si="61"/>
        <v>62.33</v>
      </c>
      <c r="Q963" s="9" t="s">
        <v>41</v>
      </c>
      <c r="R963" s="9" t="s">
        <v>42</v>
      </c>
      <c r="S963" s="13">
        <f t="shared" si="62"/>
        <v>41772.685393518521</v>
      </c>
      <c r="T963" s="13">
        <f t="shared" si="63"/>
        <v>41806.290972222225</v>
      </c>
    </row>
    <row r="964" spans="1:20" ht="144" x14ac:dyDescent="0.2">
      <c r="A964" s="9">
        <v>3683</v>
      </c>
      <c r="B964" s="10" t="s">
        <v>1497</v>
      </c>
      <c r="C964" s="10" t="s">
        <v>1498</v>
      </c>
      <c r="D964" s="9">
        <v>3500</v>
      </c>
      <c r="E964" s="11">
        <v>3880</v>
      </c>
      <c r="F964" s="9" t="s">
        <v>37</v>
      </c>
      <c r="G964" s="9" t="s">
        <v>45</v>
      </c>
      <c r="H964" s="9" t="s">
        <v>46</v>
      </c>
      <c r="I964" s="9">
        <v>1476931696</v>
      </c>
      <c r="J964" s="9">
        <v>1474339696</v>
      </c>
      <c r="K964" s="9" t="b">
        <v>0</v>
      </c>
      <c r="L964" s="9">
        <v>66</v>
      </c>
      <c r="M964" s="9" t="b">
        <v>1</v>
      </c>
      <c r="N964" s="9" t="s">
        <v>40</v>
      </c>
      <c r="O964" s="9">
        <f t="shared" si="60"/>
        <v>111</v>
      </c>
      <c r="P964" s="12">
        <f t="shared" si="61"/>
        <v>58.79</v>
      </c>
      <c r="Q964" s="9" t="s">
        <v>41</v>
      </c>
      <c r="R964" s="9" t="s">
        <v>42</v>
      </c>
      <c r="S964" s="13">
        <f t="shared" si="62"/>
        <v>42633.116851851853</v>
      </c>
      <c r="T964" s="13">
        <f t="shared" si="63"/>
        <v>42663.116851851853</v>
      </c>
    </row>
    <row r="965" spans="1:20" ht="224" x14ac:dyDescent="0.2">
      <c r="A965" s="9">
        <v>3684</v>
      </c>
      <c r="B965" s="10" t="s">
        <v>1499</v>
      </c>
      <c r="C965" s="10" t="s">
        <v>1500</v>
      </c>
      <c r="D965" s="9">
        <v>750</v>
      </c>
      <c r="E965" s="11">
        <v>1043</v>
      </c>
      <c r="F965" s="9" t="s">
        <v>37</v>
      </c>
      <c r="G965" s="9" t="s">
        <v>45</v>
      </c>
      <c r="H965" s="9" t="s">
        <v>46</v>
      </c>
      <c r="I965" s="9">
        <v>1441167586</v>
      </c>
      <c r="J965" s="9">
        <v>1438575586</v>
      </c>
      <c r="K965" s="9" t="b">
        <v>0</v>
      </c>
      <c r="L965" s="9">
        <v>23</v>
      </c>
      <c r="M965" s="9" t="b">
        <v>1</v>
      </c>
      <c r="N965" s="9" t="s">
        <v>40</v>
      </c>
      <c r="O965" s="9">
        <f t="shared" si="60"/>
        <v>139</v>
      </c>
      <c r="P965" s="12">
        <f t="shared" si="61"/>
        <v>45.35</v>
      </c>
      <c r="Q965" s="9" t="s">
        <v>41</v>
      </c>
      <c r="R965" s="9" t="s">
        <v>42</v>
      </c>
      <c r="S965" s="13">
        <f t="shared" si="62"/>
        <v>42219.180393518516</v>
      </c>
      <c r="T965" s="13">
        <f t="shared" si="63"/>
        <v>42249.180393518516</v>
      </c>
    </row>
    <row r="966" spans="1:20" ht="192" x14ac:dyDescent="0.2">
      <c r="A966" s="9">
        <v>3685</v>
      </c>
      <c r="B966" s="10" t="s">
        <v>1501</v>
      </c>
      <c r="C966" s="10" t="s">
        <v>1502</v>
      </c>
      <c r="D966" s="9">
        <v>5000</v>
      </c>
      <c r="E966" s="11">
        <v>5285</v>
      </c>
      <c r="F966" s="9" t="s">
        <v>37</v>
      </c>
      <c r="G966" s="9" t="s">
        <v>45</v>
      </c>
      <c r="H966" s="9" t="s">
        <v>46</v>
      </c>
      <c r="I966" s="9">
        <v>1400533200</v>
      </c>
      <c r="J966" s="9">
        <v>1398348859</v>
      </c>
      <c r="K966" s="9" t="b">
        <v>0</v>
      </c>
      <c r="L966" s="9">
        <v>126</v>
      </c>
      <c r="M966" s="9" t="b">
        <v>1</v>
      </c>
      <c r="N966" s="9" t="s">
        <v>40</v>
      </c>
      <c r="O966" s="9">
        <f t="shared" si="60"/>
        <v>106</v>
      </c>
      <c r="P966" s="12">
        <f t="shared" si="61"/>
        <v>41.94</v>
      </c>
      <c r="Q966" s="9" t="s">
        <v>41</v>
      </c>
      <c r="R966" s="9" t="s">
        <v>42</v>
      </c>
      <c r="S966" s="13">
        <f t="shared" si="62"/>
        <v>41753.593275462961</v>
      </c>
      <c r="T966" s="13">
        <f t="shared" si="63"/>
        <v>41778.875</v>
      </c>
    </row>
    <row r="967" spans="1:20" ht="176" x14ac:dyDescent="0.2">
      <c r="A967" s="9">
        <v>3686</v>
      </c>
      <c r="B967" s="10" t="s">
        <v>1503</v>
      </c>
      <c r="C967" s="10" t="s">
        <v>1504</v>
      </c>
      <c r="D967" s="9">
        <v>350</v>
      </c>
      <c r="E967" s="11">
        <v>355</v>
      </c>
      <c r="F967" s="9" t="s">
        <v>37</v>
      </c>
      <c r="G967" s="9" t="s">
        <v>45</v>
      </c>
      <c r="H967" s="9" t="s">
        <v>46</v>
      </c>
      <c r="I967" s="9">
        <v>1440820740</v>
      </c>
      <c r="J967" s="9">
        <v>1439567660</v>
      </c>
      <c r="K967" s="9" t="b">
        <v>0</v>
      </c>
      <c r="L967" s="9">
        <v>6</v>
      </c>
      <c r="M967" s="9" t="b">
        <v>1</v>
      </c>
      <c r="N967" s="9" t="s">
        <v>40</v>
      </c>
      <c r="O967" s="9">
        <f t="shared" si="60"/>
        <v>101</v>
      </c>
      <c r="P967" s="12">
        <f t="shared" si="61"/>
        <v>59.17</v>
      </c>
      <c r="Q967" s="9" t="s">
        <v>41</v>
      </c>
      <c r="R967" s="9" t="s">
        <v>42</v>
      </c>
      <c r="S967" s="13">
        <f t="shared" si="62"/>
        <v>42230.662731481483</v>
      </c>
      <c r="T967" s="13">
        <f t="shared" si="63"/>
        <v>42245.165972222225</v>
      </c>
    </row>
    <row r="968" spans="1:20" ht="208" x14ac:dyDescent="0.2">
      <c r="A968" s="9">
        <v>3687</v>
      </c>
      <c r="B968" s="10" t="s">
        <v>1505</v>
      </c>
      <c r="C968" s="10" t="s">
        <v>1506</v>
      </c>
      <c r="D968" s="9">
        <v>5000</v>
      </c>
      <c r="E968" s="11">
        <v>5012.25</v>
      </c>
      <c r="F968" s="9" t="s">
        <v>37</v>
      </c>
      <c r="G968" s="9" t="s">
        <v>45</v>
      </c>
      <c r="H968" s="9" t="s">
        <v>46</v>
      </c>
      <c r="I968" s="9">
        <v>1403846055</v>
      </c>
      <c r="J968" s="9">
        <v>1401254055</v>
      </c>
      <c r="K968" s="9" t="b">
        <v>0</v>
      </c>
      <c r="L968" s="9">
        <v>25</v>
      </c>
      <c r="M968" s="9" t="b">
        <v>1</v>
      </c>
      <c r="N968" s="9" t="s">
        <v>40</v>
      </c>
      <c r="O968" s="9">
        <f t="shared" si="60"/>
        <v>100</v>
      </c>
      <c r="P968" s="12">
        <f t="shared" si="61"/>
        <v>200.49</v>
      </c>
      <c r="Q968" s="9" t="s">
        <v>41</v>
      </c>
      <c r="R968" s="9" t="s">
        <v>42</v>
      </c>
      <c r="S968" s="13">
        <f t="shared" si="62"/>
        <v>41787.218229166669</v>
      </c>
      <c r="T968" s="13">
        <f t="shared" si="63"/>
        <v>41817.218229166669</v>
      </c>
    </row>
    <row r="969" spans="1:20" ht="176" x14ac:dyDescent="0.2">
      <c r="A969" s="9">
        <v>3688</v>
      </c>
      <c r="B969" s="10" t="s">
        <v>1507</v>
      </c>
      <c r="C969" s="10" t="s">
        <v>1508</v>
      </c>
      <c r="D969" s="9">
        <v>3000</v>
      </c>
      <c r="E969" s="11">
        <v>3275</v>
      </c>
      <c r="F969" s="9" t="s">
        <v>37</v>
      </c>
      <c r="G969" s="9" t="s">
        <v>38</v>
      </c>
      <c r="H969" s="9" t="s">
        <v>39</v>
      </c>
      <c r="I969" s="9">
        <v>1407524004</v>
      </c>
      <c r="J969" s="9">
        <v>1404932004</v>
      </c>
      <c r="K969" s="9" t="b">
        <v>0</v>
      </c>
      <c r="L969" s="9">
        <v>39</v>
      </c>
      <c r="M969" s="9" t="b">
        <v>1</v>
      </c>
      <c r="N969" s="9" t="s">
        <v>40</v>
      </c>
      <c r="O969" s="9">
        <f t="shared" si="60"/>
        <v>109</v>
      </c>
      <c r="P969" s="12">
        <f t="shared" si="61"/>
        <v>83.97</v>
      </c>
      <c r="Q969" s="9" t="s">
        <v>41</v>
      </c>
      <c r="R969" s="9" t="s">
        <v>42</v>
      </c>
      <c r="S969" s="13">
        <f t="shared" si="62"/>
        <v>41829.787083333329</v>
      </c>
      <c r="T969" s="13">
        <f t="shared" si="63"/>
        <v>41859.787083333329</v>
      </c>
    </row>
    <row r="970" spans="1:20" ht="208" x14ac:dyDescent="0.2">
      <c r="A970" s="9">
        <v>3689</v>
      </c>
      <c r="B970" s="10" t="s">
        <v>1509</v>
      </c>
      <c r="C970" s="10" t="s">
        <v>1510</v>
      </c>
      <c r="D970" s="9">
        <v>3000</v>
      </c>
      <c r="E970" s="11">
        <v>3550</v>
      </c>
      <c r="F970" s="9" t="s">
        <v>37</v>
      </c>
      <c r="G970" s="9" t="s">
        <v>45</v>
      </c>
      <c r="H970" s="9" t="s">
        <v>46</v>
      </c>
      <c r="I970" s="9">
        <v>1434925500</v>
      </c>
      <c r="J970" s="9">
        <v>1432410639</v>
      </c>
      <c r="K970" s="9" t="b">
        <v>0</v>
      </c>
      <c r="L970" s="9">
        <v>62</v>
      </c>
      <c r="M970" s="9" t="b">
        <v>1</v>
      </c>
      <c r="N970" s="9" t="s">
        <v>40</v>
      </c>
      <c r="O970" s="9">
        <f t="shared" si="60"/>
        <v>118</v>
      </c>
      <c r="P970" s="12">
        <f t="shared" si="61"/>
        <v>57.26</v>
      </c>
      <c r="Q970" s="9" t="s">
        <v>41</v>
      </c>
      <c r="R970" s="9" t="s">
        <v>42</v>
      </c>
      <c r="S970" s="13">
        <f t="shared" si="62"/>
        <v>42147.826840277776</v>
      </c>
      <c r="T970" s="13">
        <f t="shared" si="63"/>
        <v>42176.934027777781</v>
      </c>
    </row>
    <row r="971" spans="1:20" ht="192" x14ac:dyDescent="0.2">
      <c r="A971" s="9">
        <v>3690</v>
      </c>
      <c r="B971" s="10" t="s">
        <v>1511</v>
      </c>
      <c r="C971" s="10" t="s">
        <v>1512</v>
      </c>
      <c r="D971" s="9">
        <v>1500</v>
      </c>
      <c r="E971" s="11">
        <v>1800</v>
      </c>
      <c r="F971" s="9" t="s">
        <v>37</v>
      </c>
      <c r="G971" s="9" t="s">
        <v>45</v>
      </c>
      <c r="H971" s="9" t="s">
        <v>46</v>
      </c>
      <c r="I971" s="9">
        <v>1417101683</v>
      </c>
      <c r="J971" s="9">
        <v>1414506083</v>
      </c>
      <c r="K971" s="9" t="b">
        <v>0</v>
      </c>
      <c r="L971" s="9">
        <v>31</v>
      </c>
      <c r="M971" s="9" t="b">
        <v>1</v>
      </c>
      <c r="N971" s="9" t="s">
        <v>40</v>
      </c>
      <c r="O971" s="9">
        <f t="shared" si="60"/>
        <v>120</v>
      </c>
      <c r="P971" s="12">
        <f t="shared" si="61"/>
        <v>58.06</v>
      </c>
      <c r="Q971" s="9" t="s">
        <v>41</v>
      </c>
      <c r="R971" s="9" t="s">
        <v>42</v>
      </c>
      <c r="S971" s="13">
        <f t="shared" si="62"/>
        <v>41940.598182870373</v>
      </c>
      <c r="T971" s="13">
        <f t="shared" si="63"/>
        <v>41970.639849537038</v>
      </c>
    </row>
    <row r="972" spans="1:20" ht="128" x14ac:dyDescent="0.2">
      <c r="A972" s="9">
        <v>3691</v>
      </c>
      <c r="B972" s="10" t="s">
        <v>1513</v>
      </c>
      <c r="C972" s="10" t="s">
        <v>1514</v>
      </c>
      <c r="D972" s="9">
        <v>40000</v>
      </c>
      <c r="E972" s="11">
        <v>51184</v>
      </c>
      <c r="F972" s="9" t="s">
        <v>37</v>
      </c>
      <c r="G972" s="9" t="s">
        <v>45</v>
      </c>
      <c r="H972" s="9" t="s">
        <v>46</v>
      </c>
      <c r="I972" s="9">
        <v>1425272340</v>
      </c>
      <c r="J972" s="9">
        <v>1421426929</v>
      </c>
      <c r="K972" s="9" t="b">
        <v>0</v>
      </c>
      <c r="L972" s="9">
        <v>274</v>
      </c>
      <c r="M972" s="9" t="b">
        <v>1</v>
      </c>
      <c r="N972" s="9" t="s">
        <v>40</v>
      </c>
      <c r="O972" s="9">
        <f t="shared" si="60"/>
        <v>128</v>
      </c>
      <c r="P972" s="12">
        <f t="shared" si="61"/>
        <v>186.8</v>
      </c>
      <c r="Q972" s="9" t="s">
        <v>41</v>
      </c>
      <c r="R972" s="9" t="s">
        <v>42</v>
      </c>
      <c r="S972" s="13">
        <f t="shared" si="62"/>
        <v>42020.700567129628</v>
      </c>
      <c r="T972" s="13">
        <f t="shared" si="63"/>
        <v>42065.207638888889</v>
      </c>
    </row>
    <row r="973" spans="1:20" ht="112" x14ac:dyDescent="0.2">
      <c r="A973" s="9">
        <v>3692</v>
      </c>
      <c r="B973" s="10" t="s">
        <v>1515</v>
      </c>
      <c r="C973" s="10" t="s">
        <v>1516</v>
      </c>
      <c r="D973" s="9">
        <v>1000</v>
      </c>
      <c r="E973" s="11">
        <v>1260</v>
      </c>
      <c r="F973" s="9" t="s">
        <v>37</v>
      </c>
      <c r="G973" s="9" t="s">
        <v>45</v>
      </c>
      <c r="H973" s="9" t="s">
        <v>46</v>
      </c>
      <c r="I973" s="9">
        <v>1411084800</v>
      </c>
      <c r="J973" s="9">
        <v>1410304179</v>
      </c>
      <c r="K973" s="9" t="b">
        <v>0</v>
      </c>
      <c r="L973" s="9">
        <v>17</v>
      </c>
      <c r="M973" s="9" t="b">
        <v>1</v>
      </c>
      <c r="N973" s="9" t="s">
        <v>40</v>
      </c>
      <c r="O973" s="9">
        <f t="shared" si="60"/>
        <v>126</v>
      </c>
      <c r="P973" s="12">
        <f t="shared" si="61"/>
        <v>74.12</v>
      </c>
      <c r="Q973" s="9" t="s">
        <v>41</v>
      </c>
      <c r="R973" s="9" t="s">
        <v>42</v>
      </c>
      <c r="S973" s="13">
        <f t="shared" si="62"/>
        <v>41891.96503472222</v>
      </c>
      <c r="T973" s="13">
        <f t="shared" si="63"/>
        <v>41901</v>
      </c>
    </row>
    <row r="974" spans="1:20" ht="208" x14ac:dyDescent="0.2">
      <c r="A974" s="9">
        <v>3693</v>
      </c>
      <c r="B974" s="10" t="s">
        <v>1517</v>
      </c>
      <c r="C974" s="10" t="s">
        <v>1518</v>
      </c>
      <c r="D974" s="9">
        <v>333</v>
      </c>
      <c r="E974" s="11">
        <v>430</v>
      </c>
      <c r="F974" s="9" t="s">
        <v>37</v>
      </c>
      <c r="G974" s="9" t="s">
        <v>38</v>
      </c>
      <c r="H974" s="9" t="s">
        <v>39</v>
      </c>
      <c r="I974" s="9">
        <v>1448922600</v>
      </c>
      <c r="J974" s="9">
        <v>1446352529</v>
      </c>
      <c r="K974" s="9" t="b">
        <v>0</v>
      </c>
      <c r="L974" s="9">
        <v>14</v>
      </c>
      <c r="M974" s="9" t="b">
        <v>1</v>
      </c>
      <c r="N974" s="9" t="s">
        <v>40</v>
      </c>
      <c r="O974" s="9">
        <f t="shared" si="60"/>
        <v>129</v>
      </c>
      <c r="P974" s="12">
        <f t="shared" si="61"/>
        <v>30.71</v>
      </c>
      <c r="Q974" s="9" t="s">
        <v>41</v>
      </c>
      <c r="R974" s="9" t="s">
        <v>42</v>
      </c>
      <c r="S974" s="13">
        <f t="shared" si="62"/>
        <v>42309.191307870366</v>
      </c>
      <c r="T974" s="13">
        <f t="shared" si="63"/>
        <v>42338.9375</v>
      </c>
    </row>
    <row r="975" spans="1:20" ht="176" x14ac:dyDescent="0.2">
      <c r="A975" s="9">
        <v>3694</v>
      </c>
      <c r="B975" s="10" t="s">
        <v>1519</v>
      </c>
      <c r="C975" s="10" t="s">
        <v>1520</v>
      </c>
      <c r="D975" s="9">
        <v>3500</v>
      </c>
      <c r="E975" s="11">
        <v>3760</v>
      </c>
      <c r="F975" s="9" t="s">
        <v>37</v>
      </c>
      <c r="G975" s="9" t="s">
        <v>45</v>
      </c>
      <c r="H975" s="9" t="s">
        <v>46</v>
      </c>
      <c r="I975" s="9">
        <v>1465178400</v>
      </c>
      <c r="J975" s="9">
        <v>1461985967</v>
      </c>
      <c r="K975" s="9" t="b">
        <v>0</v>
      </c>
      <c r="L975" s="9">
        <v>60</v>
      </c>
      <c r="M975" s="9" t="b">
        <v>1</v>
      </c>
      <c r="N975" s="9" t="s">
        <v>40</v>
      </c>
      <c r="O975" s="9">
        <f t="shared" si="60"/>
        <v>107</v>
      </c>
      <c r="P975" s="12">
        <f t="shared" si="61"/>
        <v>62.67</v>
      </c>
      <c r="Q975" s="9" t="s">
        <v>41</v>
      </c>
      <c r="R975" s="9" t="s">
        <v>42</v>
      </c>
      <c r="S975" s="13">
        <f t="shared" si="62"/>
        <v>42490.133877314816</v>
      </c>
      <c r="T975" s="13">
        <f t="shared" si="63"/>
        <v>42527.083333333328</v>
      </c>
    </row>
    <row r="976" spans="1:20" ht="208" x14ac:dyDescent="0.2">
      <c r="A976" s="9">
        <v>3695</v>
      </c>
      <c r="B976" s="10" t="s">
        <v>1521</v>
      </c>
      <c r="C976" s="10" t="s">
        <v>1522</v>
      </c>
      <c r="D976" s="9">
        <v>4000</v>
      </c>
      <c r="E976" s="11">
        <v>4005</v>
      </c>
      <c r="F976" s="9" t="s">
        <v>37</v>
      </c>
      <c r="G976" s="9" t="s">
        <v>45</v>
      </c>
      <c r="H976" s="9" t="s">
        <v>46</v>
      </c>
      <c r="I976" s="9">
        <v>1421009610</v>
      </c>
      <c r="J976" s="9">
        <v>1419281610</v>
      </c>
      <c r="K976" s="9" t="b">
        <v>0</v>
      </c>
      <c r="L976" s="9">
        <v>33</v>
      </c>
      <c r="M976" s="9" t="b">
        <v>1</v>
      </c>
      <c r="N976" s="9" t="s">
        <v>40</v>
      </c>
      <c r="O976" s="9">
        <f t="shared" si="60"/>
        <v>100</v>
      </c>
      <c r="P976" s="12">
        <f t="shared" si="61"/>
        <v>121.36</v>
      </c>
      <c r="Q976" s="9" t="s">
        <v>41</v>
      </c>
      <c r="R976" s="9" t="s">
        <v>42</v>
      </c>
      <c r="S976" s="13">
        <f t="shared" si="62"/>
        <v>41995.870486111111</v>
      </c>
      <c r="T976" s="13">
        <f t="shared" si="63"/>
        <v>42015.870486111111</v>
      </c>
    </row>
    <row r="977" spans="1:20" ht="160" x14ac:dyDescent="0.2">
      <c r="A977" s="9">
        <v>3696</v>
      </c>
      <c r="B977" s="10" t="s">
        <v>1523</v>
      </c>
      <c r="C977" s="10" t="s">
        <v>1524</v>
      </c>
      <c r="D977" s="9">
        <v>2000</v>
      </c>
      <c r="E977" s="11">
        <v>3100</v>
      </c>
      <c r="F977" s="9" t="s">
        <v>37</v>
      </c>
      <c r="G977" s="9" t="s">
        <v>38</v>
      </c>
      <c r="H977" s="9" t="s">
        <v>39</v>
      </c>
      <c r="I977" s="9">
        <v>1423838916</v>
      </c>
      <c r="J977" s="9">
        <v>1418654916</v>
      </c>
      <c r="K977" s="9" t="b">
        <v>0</v>
      </c>
      <c r="L977" s="9">
        <v>78</v>
      </c>
      <c r="M977" s="9" t="b">
        <v>1</v>
      </c>
      <c r="N977" s="9" t="s">
        <v>40</v>
      </c>
      <c r="O977" s="9">
        <f t="shared" si="60"/>
        <v>155</v>
      </c>
      <c r="P977" s="12">
        <f t="shared" si="61"/>
        <v>39.74</v>
      </c>
      <c r="Q977" s="9" t="s">
        <v>41</v>
      </c>
      <c r="R977" s="9" t="s">
        <v>42</v>
      </c>
      <c r="S977" s="13">
        <f t="shared" si="62"/>
        <v>41988.617083333331</v>
      </c>
      <c r="T977" s="13">
        <f t="shared" si="63"/>
        <v>42048.617083333331</v>
      </c>
    </row>
    <row r="978" spans="1:20" ht="176" x14ac:dyDescent="0.2">
      <c r="A978" s="9">
        <v>3697</v>
      </c>
      <c r="B978" s="10" t="s">
        <v>1525</v>
      </c>
      <c r="C978" s="10" t="s">
        <v>1526</v>
      </c>
      <c r="D978" s="9">
        <v>2000</v>
      </c>
      <c r="E978" s="11">
        <v>2160</v>
      </c>
      <c r="F978" s="9" t="s">
        <v>37</v>
      </c>
      <c r="G978" s="9" t="s">
        <v>38</v>
      </c>
      <c r="H978" s="9" t="s">
        <v>39</v>
      </c>
      <c r="I978" s="9">
        <v>1462878648</v>
      </c>
      <c r="J978" s="9">
        <v>1461064248</v>
      </c>
      <c r="K978" s="9" t="b">
        <v>0</v>
      </c>
      <c r="L978" s="9">
        <v>30</v>
      </c>
      <c r="M978" s="9" t="b">
        <v>1</v>
      </c>
      <c r="N978" s="9" t="s">
        <v>40</v>
      </c>
      <c r="O978" s="9">
        <f t="shared" si="60"/>
        <v>108</v>
      </c>
      <c r="P978" s="12">
        <f t="shared" si="61"/>
        <v>72</v>
      </c>
      <c r="Q978" s="9" t="s">
        <v>41</v>
      </c>
      <c r="R978" s="9" t="s">
        <v>42</v>
      </c>
      <c r="S978" s="13">
        <f t="shared" si="62"/>
        <v>42479.465833333335</v>
      </c>
      <c r="T978" s="13">
        <f t="shared" si="63"/>
        <v>42500.465833333335</v>
      </c>
    </row>
    <row r="979" spans="1:20" ht="176" x14ac:dyDescent="0.2">
      <c r="A979" s="9">
        <v>3698</v>
      </c>
      <c r="B979" s="10" t="s">
        <v>1527</v>
      </c>
      <c r="C979" s="10" t="s">
        <v>1528</v>
      </c>
      <c r="D979" s="9">
        <v>5000</v>
      </c>
      <c r="E979" s="11">
        <v>5526</v>
      </c>
      <c r="F979" s="9" t="s">
        <v>37</v>
      </c>
      <c r="G979" s="9" t="s">
        <v>45</v>
      </c>
      <c r="H979" s="9" t="s">
        <v>46</v>
      </c>
      <c r="I979" s="9">
        <v>1456946487</v>
      </c>
      <c r="J979" s="9">
        <v>1454354487</v>
      </c>
      <c r="K979" s="9" t="b">
        <v>0</v>
      </c>
      <c r="L979" s="9">
        <v>136</v>
      </c>
      <c r="M979" s="9" t="b">
        <v>1</v>
      </c>
      <c r="N979" s="9" t="s">
        <v>40</v>
      </c>
      <c r="O979" s="9">
        <f t="shared" si="60"/>
        <v>111</v>
      </c>
      <c r="P979" s="12">
        <f t="shared" si="61"/>
        <v>40.630000000000003</v>
      </c>
      <c r="Q979" s="9" t="s">
        <v>41</v>
      </c>
      <c r="R979" s="9" t="s">
        <v>42</v>
      </c>
      <c r="S979" s="13">
        <f t="shared" si="62"/>
        <v>42401.806562500002</v>
      </c>
      <c r="T979" s="13">
        <f t="shared" si="63"/>
        <v>42431.806562500002</v>
      </c>
    </row>
    <row r="980" spans="1:20" ht="224" x14ac:dyDescent="0.2">
      <c r="A980" s="9">
        <v>3699</v>
      </c>
      <c r="B980" s="10" t="s">
        <v>1529</v>
      </c>
      <c r="C980" s="10" t="s">
        <v>1530</v>
      </c>
      <c r="D980" s="9">
        <v>2500</v>
      </c>
      <c r="E980" s="11">
        <v>2520</v>
      </c>
      <c r="F980" s="9" t="s">
        <v>37</v>
      </c>
      <c r="G980" s="9" t="s">
        <v>45</v>
      </c>
      <c r="H980" s="9" t="s">
        <v>46</v>
      </c>
      <c r="I980" s="9">
        <v>1413383216</v>
      </c>
      <c r="J980" s="9">
        <v>1410791216</v>
      </c>
      <c r="K980" s="9" t="b">
        <v>0</v>
      </c>
      <c r="L980" s="9">
        <v>40</v>
      </c>
      <c r="M980" s="9" t="b">
        <v>1</v>
      </c>
      <c r="N980" s="9" t="s">
        <v>40</v>
      </c>
      <c r="O980" s="9">
        <f t="shared" si="60"/>
        <v>101</v>
      </c>
      <c r="P980" s="12">
        <f t="shared" si="61"/>
        <v>63</v>
      </c>
      <c r="Q980" s="9" t="s">
        <v>41</v>
      </c>
      <c r="R980" s="9" t="s">
        <v>42</v>
      </c>
      <c r="S980" s="13">
        <f t="shared" si="62"/>
        <v>41897.602037037039</v>
      </c>
      <c r="T980" s="13">
        <f t="shared" si="63"/>
        <v>41927.602037037039</v>
      </c>
    </row>
    <row r="981" spans="1:20" ht="96" x14ac:dyDescent="0.2">
      <c r="A981" s="9">
        <v>3700</v>
      </c>
      <c r="B981" s="10" t="s">
        <v>1531</v>
      </c>
      <c r="C981" s="10" t="s">
        <v>1532</v>
      </c>
      <c r="D981" s="9">
        <v>500</v>
      </c>
      <c r="E981" s="11">
        <v>606</v>
      </c>
      <c r="F981" s="9" t="s">
        <v>37</v>
      </c>
      <c r="G981" s="9" t="s">
        <v>45</v>
      </c>
      <c r="H981" s="9" t="s">
        <v>46</v>
      </c>
      <c r="I981" s="9">
        <v>1412092800</v>
      </c>
      <c r="J981" s="9">
        <v>1409493800</v>
      </c>
      <c r="K981" s="9" t="b">
        <v>0</v>
      </c>
      <c r="L981" s="9">
        <v>18</v>
      </c>
      <c r="M981" s="9" t="b">
        <v>1</v>
      </c>
      <c r="N981" s="9" t="s">
        <v>40</v>
      </c>
      <c r="O981" s="9">
        <f t="shared" si="60"/>
        <v>121</v>
      </c>
      <c r="P981" s="12">
        <f t="shared" si="61"/>
        <v>33.67</v>
      </c>
      <c r="Q981" s="9" t="s">
        <v>41</v>
      </c>
      <c r="R981" s="9" t="s">
        <v>42</v>
      </c>
      <c r="S981" s="13">
        <f t="shared" si="62"/>
        <v>41882.585648148146</v>
      </c>
      <c r="T981" s="13">
        <f t="shared" si="63"/>
        <v>41912.666666666664</v>
      </c>
    </row>
    <row r="982" spans="1:20" ht="192" x14ac:dyDescent="0.2">
      <c r="A982" s="9">
        <v>3701</v>
      </c>
      <c r="B982" s="10" t="s">
        <v>1533</v>
      </c>
      <c r="C982" s="10" t="s">
        <v>1534</v>
      </c>
      <c r="D982" s="9">
        <v>1500</v>
      </c>
      <c r="E982" s="11">
        <v>1505</v>
      </c>
      <c r="F982" s="9" t="s">
        <v>37</v>
      </c>
      <c r="G982" s="9" t="s">
        <v>38</v>
      </c>
      <c r="H982" s="9" t="s">
        <v>39</v>
      </c>
      <c r="I982" s="9">
        <v>1433422793</v>
      </c>
      <c r="J982" s="9">
        <v>1430830793</v>
      </c>
      <c r="K982" s="9" t="b">
        <v>0</v>
      </c>
      <c r="L982" s="9">
        <v>39</v>
      </c>
      <c r="M982" s="9" t="b">
        <v>1</v>
      </c>
      <c r="N982" s="9" t="s">
        <v>40</v>
      </c>
      <c r="O982" s="9">
        <f t="shared" si="60"/>
        <v>100</v>
      </c>
      <c r="P982" s="12">
        <f t="shared" si="61"/>
        <v>38.590000000000003</v>
      </c>
      <c r="Q982" s="9" t="s">
        <v>41</v>
      </c>
      <c r="R982" s="9" t="s">
        <v>42</v>
      </c>
      <c r="S982" s="13">
        <f t="shared" si="62"/>
        <v>42129.541585648149</v>
      </c>
      <c r="T982" s="13">
        <f t="shared" si="63"/>
        <v>42159.541585648149</v>
      </c>
    </row>
    <row r="983" spans="1:20" ht="208" x14ac:dyDescent="0.2">
      <c r="A983" s="9">
        <v>3702</v>
      </c>
      <c r="B983" s="10" t="s">
        <v>1535</v>
      </c>
      <c r="C983" s="10" t="s">
        <v>1536</v>
      </c>
      <c r="D983" s="9">
        <v>3000</v>
      </c>
      <c r="E983" s="11">
        <v>3275</v>
      </c>
      <c r="F983" s="9" t="s">
        <v>37</v>
      </c>
      <c r="G983" s="9" t="s">
        <v>38</v>
      </c>
      <c r="H983" s="9" t="s">
        <v>39</v>
      </c>
      <c r="I983" s="9">
        <v>1468191540</v>
      </c>
      <c r="J983" s="9">
        <v>1464958484</v>
      </c>
      <c r="K983" s="9" t="b">
        <v>0</v>
      </c>
      <c r="L983" s="9">
        <v>21</v>
      </c>
      <c r="M983" s="9" t="b">
        <v>1</v>
      </c>
      <c r="N983" s="9" t="s">
        <v>40</v>
      </c>
      <c r="O983" s="9">
        <f t="shared" si="60"/>
        <v>109</v>
      </c>
      <c r="P983" s="12">
        <f t="shared" si="61"/>
        <v>155.94999999999999</v>
      </c>
      <c r="Q983" s="9" t="s">
        <v>41</v>
      </c>
      <c r="R983" s="9" t="s">
        <v>42</v>
      </c>
      <c r="S983" s="13">
        <f t="shared" si="62"/>
        <v>42524.53800925926</v>
      </c>
      <c r="T983" s="13">
        <f t="shared" si="63"/>
        <v>42561.957638888889</v>
      </c>
    </row>
    <row r="984" spans="1:20" ht="208" x14ac:dyDescent="0.2">
      <c r="A984" s="9">
        <v>3703</v>
      </c>
      <c r="B984" s="10" t="s">
        <v>1537</v>
      </c>
      <c r="C984" s="10" t="s">
        <v>1538</v>
      </c>
      <c r="D984" s="9">
        <v>1050</v>
      </c>
      <c r="E984" s="11">
        <v>1296</v>
      </c>
      <c r="F984" s="9" t="s">
        <v>37</v>
      </c>
      <c r="G984" s="9" t="s">
        <v>45</v>
      </c>
      <c r="H984" s="9" t="s">
        <v>46</v>
      </c>
      <c r="I984" s="9">
        <v>1471071540</v>
      </c>
      <c r="J984" s="9">
        <v>1467720388</v>
      </c>
      <c r="K984" s="9" t="b">
        <v>0</v>
      </c>
      <c r="L984" s="9">
        <v>30</v>
      </c>
      <c r="M984" s="9" t="b">
        <v>1</v>
      </c>
      <c r="N984" s="9" t="s">
        <v>40</v>
      </c>
      <c r="O984" s="9">
        <f t="shared" si="60"/>
        <v>123</v>
      </c>
      <c r="P984" s="12">
        <f t="shared" si="61"/>
        <v>43.2</v>
      </c>
      <c r="Q984" s="9" t="s">
        <v>41</v>
      </c>
      <c r="R984" s="9" t="s">
        <v>42</v>
      </c>
      <c r="S984" s="13">
        <f t="shared" si="62"/>
        <v>42556.504490740743</v>
      </c>
      <c r="T984" s="13">
        <f t="shared" si="63"/>
        <v>42595.290972222225</v>
      </c>
    </row>
    <row r="985" spans="1:20" ht="192" x14ac:dyDescent="0.2">
      <c r="A985" s="9">
        <v>3704</v>
      </c>
      <c r="B985" s="10" t="s">
        <v>1539</v>
      </c>
      <c r="C985" s="10" t="s">
        <v>1540</v>
      </c>
      <c r="D985" s="9">
        <v>300</v>
      </c>
      <c r="E985" s="11">
        <v>409.01</v>
      </c>
      <c r="F985" s="9" t="s">
        <v>37</v>
      </c>
      <c r="G985" s="9" t="s">
        <v>38</v>
      </c>
      <c r="H985" s="9" t="s">
        <v>39</v>
      </c>
      <c r="I985" s="9">
        <v>1464712394</v>
      </c>
      <c r="J985" s="9">
        <v>1459528394</v>
      </c>
      <c r="K985" s="9" t="b">
        <v>0</v>
      </c>
      <c r="L985" s="9">
        <v>27</v>
      </c>
      <c r="M985" s="9" t="b">
        <v>1</v>
      </c>
      <c r="N985" s="9" t="s">
        <v>40</v>
      </c>
      <c r="O985" s="9">
        <f t="shared" si="60"/>
        <v>136</v>
      </c>
      <c r="P985" s="12">
        <f t="shared" si="61"/>
        <v>15.15</v>
      </c>
      <c r="Q985" s="9" t="s">
        <v>41</v>
      </c>
      <c r="R985" s="9" t="s">
        <v>42</v>
      </c>
      <c r="S985" s="13">
        <f t="shared" si="62"/>
        <v>42461.689745370371</v>
      </c>
      <c r="T985" s="13">
        <f t="shared" si="63"/>
        <v>42521.689745370371</v>
      </c>
    </row>
    <row r="986" spans="1:20" ht="176" x14ac:dyDescent="0.2">
      <c r="A986" s="9">
        <v>3705</v>
      </c>
      <c r="B986" s="10" t="s">
        <v>1541</v>
      </c>
      <c r="C986" s="10" t="s">
        <v>1542</v>
      </c>
      <c r="D986" s="9">
        <v>2827</v>
      </c>
      <c r="E986" s="11">
        <v>2925</v>
      </c>
      <c r="F986" s="9" t="s">
        <v>37</v>
      </c>
      <c r="G986" s="9" t="s">
        <v>45</v>
      </c>
      <c r="H986" s="9" t="s">
        <v>46</v>
      </c>
      <c r="I986" s="9">
        <v>1403546400</v>
      </c>
      <c r="J986" s="9">
        <v>1401714114</v>
      </c>
      <c r="K986" s="9" t="b">
        <v>0</v>
      </c>
      <c r="L986" s="9">
        <v>35</v>
      </c>
      <c r="M986" s="9" t="b">
        <v>1</v>
      </c>
      <c r="N986" s="9" t="s">
        <v>40</v>
      </c>
      <c r="O986" s="9">
        <f t="shared" si="60"/>
        <v>103</v>
      </c>
      <c r="P986" s="12">
        <f t="shared" si="61"/>
        <v>83.57</v>
      </c>
      <c r="Q986" s="9" t="s">
        <v>41</v>
      </c>
      <c r="R986" s="9" t="s">
        <v>42</v>
      </c>
      <c r="S986" s="13">
        <f t="shared" si="62"/>
        <v>41792.542986111112</v>
      </c>
      <c r="T986" s="13">
        <f t="shared" si="63"/>
        <v>41813.75</v>
      </c>
    </row>
    <row r="987" spans="1:20" ht="176" x14ac:dyDescent="0.2">
      <c r="A987" s="9">
        <v>3706</v>
      </c>
      <c r="B987" s="10" t="s">
        <v>1543</v>
      </c>
      <c r="C987" s="10" t="s">
        <v>1544</v>
      </c>
      <c r="D987" s="9">
        <v>1500</v>
      </c>
      <c r="E987" s="11">
        <v>1820</v>
      </c>
      <c r="F987" s="9" t="s">
        <v>37</v>
      </c>
      <c r="G987" s="9" t="s">
        <v>45</v>
      </c>
      <c r="H987" s="9" t="s">
        <v>46</v>
      </c>
      <c r="I987" s="9">
        <v>1410558949</v>
      </c>
      <c r="J987" s="9">
        <v>1409262949</v>
      </c>
      <c r="K987" s="9" t="b">
        <v>0</v>
      </c>
      <c r="L987" s="9">
        <v>13</v>
      </c>
      <c r="M987" s="9" t="b">
        <v>1</v>
      </c>
      <c r="N987" s="9" t="s">
        <v>40</v>
      </c>
      <c r="O987" s="9">
        <f t="shared" si="60"/>
        <v>121</v>
      </c>
      <c r="P987" s="12">
        <f t="shared" si="61"/>
        <v>140</v>
      </c>
      <c r="Q987" s="9" t="s">
        <v>41</v>
      </c>
      <c r="R987" s="9" t="s">
        <v>42</v>
      </c>
      <c r="S987" s="13">
        <f t="shared" si="62"/>
        <v>41879.913761574076</v>
      </c>
      <c r="T987" s="13">
        <f t="shared" si="63"/>
        <v>41894.913761574076</v>
      </c>
    </row>
    <row r="988" spans="1:20" ht="144" x14ac:dyDescent="0.2">
      <c r="A988" s="9">
        <v>3707</v>
      </c>
      <c r="B988" s="10" t="s">
        <v>1545</v>
      </c>
      <c r="C988" s="10" t="s">
        <v>1546</v>
      </c>
      <c r="D988" s="9">
        <v>1000</v>
      </c>
      <c r="E988" s="11">
        <v>1860</v>
      </c>
      <c r="F988" s="9" t="s">
        <v>37</v>
      </c>
      <c r="G988" s="9" t="s">
        <v>45</v>
      </c>
      <c r="H988" s="9" t="s">
        <v>46</v>
      </c>
      <c r="I988" s="9">
        <v>1469165160</v>
      </c>
      <c r="J988" s="9">
        <v>1467335378</v>
      </c>
      <c r="K988" s="9" t="b">
        <v>0</v>
      </c>
      <c r="L988" s="9">
        <v>23</v>
      </c>
      <c r="M988" s="9" t="b">
        <v>1</v>
      </c>
      <c r="N988" s="9" t="s">
        <v>40</v>
      </c>
      <c r="O988" s="9">
        <f t="shared" si="60"/>
        <v>186</v>
      </c>
      <c r="P988" s="12">
        <f t="shared" si="61"/>
        <v>80.87</v>
      </c>
      <c r="Q988" s="9" t="s">
        <v>41</v>
      </c>
      <c r="R988" s="9" t="s">
        <v>42</v>
      </c>
      <c r="S988" s="13">
        <f t="shared" si="62"/>
        <v>42552.048356481479</v>
      </c>
      <c r="T988" s="13">
        <f t="shared" si="63"/>
        <v>42573.226388888885</v>
      </c>
    </row>
    <row r="989" spans="1:20" ht="224" x14ac:dyDescent="0.2">
      <c r="A989" s="9">
        <v>3708</v>
      </c>
      <c r="B989" s="10" t="s">
        <v>1547</v>
      </c>
      <c r="C989" s="10" t="s">
        <v>1548</v>
      </c>
      <c r="D989" s="9">
        <v>700</v>
      </c>
      <c r="E989" s="11">
        <v>2100</v>
      </c>
      <c r="F989" s="9" t="s">
        <v>37</v>
      </c>
      <c r="G989" s="9" t="s">
        <v>45</v>
      </c>
      <c r="H989" s="9" t="s">
        <v>46</v>
      </c>
      <c r="I989" s="9">
        <v>1404444286</v>
      </c>
      <c r="J989" s="9">
        <v>1403234686</v>
      </c>
      <c r="K989" s="9" t="b">
        <v>0</v>
      </c>
      <c r="L989" s="9">
        <v>39</v>
      </c>
      <c r="M989" s="9" t="b">
        <v>1</v>
      </c>
      <c r="N989" s="9" t="s">
        <v>40</v>
      </c>
      <c r="O989" s="9">
        <f t="shared" si="60"/>
        <v>300</v>
      </c>
      <c r="P989" s="12">
        <f t="shared" si="61"/>
        <v>53.85</v>
      </c>
      <c r="Q989" s="9" t="s">
        <v>41</v>
      </c>
      <c r="R989" s="9" t="s">
        <v>42</v>
      </c>
      <c r="S989" s="13">
        <f t="shared" si="62"/>
        <v>41810.142199074071</v>
      </c>
      <c r="T989" s="13">
        <f t="shared" si="63"/>
        <v>41824.142199074071</v>
      </c>
    </row>
    <row r="990" spans="1:20" ht="192" x14ac:dyDescent="0.2">
      <c r="A990" s="9">
        <v>3709</v>
      </c>
      <c r="B990" s="10" t="s">
        <v>1549</v>
      </c>
      <c r="C990" s="10" t="s">
        <v>1550</v>
      </c>
      <c r="D990" s="9">
        <v>1000</v>
      </c>
      <c r="E990" s="11">
        <v>1082.5</v>
      </c>
      <c r="F990" s="9" t="s">
        <v>37</v>
      </c>
      <c r="G990" s="9" t="s">
        <v>38</v>
      </c>
      <c r="H990" s="9" t="s">
        <v>39</v>
      </c>
      <c r="I990" s="9">
        <v>1403715546</v>
      </c>
      <c r="J990" s="9">
        <v>1401123546</v>
      </c>
      <c r="K990" s="9" t="b">
        <v>0</v>
      </c>
      <c r="L990" s="9">
        <v>35</v>
      </c>
      <c r="M990" s="9" t="b">
        <v>1</v>
      </c>
      <c r="N990" s="9" t="s">
        <v>40</v>
      </c>
      <c r="O990" s="9">
        <f t="shared" si="60"/>
        <v>108</v>
      </c>
      <c r="P990" s="12">
        <f t="shared" si="61"/>
        <v>30.93</v>
      </c>
      <c r="Q990" s="9" t="s">
        <v>41</v>
      </c>
      <c r="R990" s="9" t="s">
        <v>42</v>
      </c>
      <c r="S990" s="13">
        <f t="shared" si="62"/>
        <v>41785.707708333335</v>
      </c>
      <c r="T990" s="13">
        <f t="shared" si="63"/>
        <v>41815.707708333335</v>
      </c>
    </row>
    <row r="991" spans="1:20" ht="112" x14ac:dyDescent="0.2">
      <c r="A991" s="9">
        <v>3710</v>
      </c>
      <c r="B991" s="10" t="s">
        <v>1551</v>
      </c>
      <c r="C991" s="10" t="s">
        <v>1552</v>
      </c>
      <c r="D991" s="9">
        <v>1300</v>
      </c>
      <c r="E991" s="11">
        <v>1835</v>
      </c>
      <c r="F991" s="9" t="s">
        <v>37</v>
      </c>
      <c r="G991" s="9" t="s">
        <v>45</v>
      </c>
      <c r="H991" s="9" t="s">
        <v>46</v>
      </c>
      <c r="I991" s="9">
        <v>1428068988</v>
      </c>
      <c r="J991" s="9">
        <v>1425908988</v>
      </c>
      <c r="K991" s="9" t="b">
        <v>0</v>
      </c>
      <c r="L991" s="9">
        <v>27</v>
      </c>
      <c r="M991" s="9" t="b">
        <v>1</v>
      </c>
      <c r="N991" s="9" t="s">
        <v>40</v>
      </c>
      <c r="O991" s="9">
        <f t="shared" si="60"/>
        <v>141</v>
      </c>
      <c r="P991" s="12">
        <f t="shared" si="61"/>
        <v>67.959999999999994</v>
      </c>
      <c r="Q991" s="9" t="s">
        <v>41</v>
      </c>
      <c r="R991" s="9" t="s">
        <v>42</v>
      </c>
      <c r="S991" s="13">
        <f t="shared" si="62"/>
        <v>42072.576249999998</v>
      </c>
      <c r="T991" s="13">
        <f t="shared" si="63"/>
        <v>42097.576249999998</v>
      </c>
    </row>
    <row r="992" spans="1:20" ht="112" x14ac:dyDescent="0.2">
      <c r="A992" s="9">
        <v>3711</v>
      </c>
      <c r="B992" s="10" t="s">
        <v>1553</v>
      </c>
      <c r="C992" s="10" t="s">
        <v>1554</v>
      </c>
      <c r="D992" s="9">
        <v>500</v>
      </c>
      <c r="E992" s="11">
        <v>570</v>
      </c>
      <c r="F992" s="9" t="s">
        <v>37</v>
      </c>
      <c r="G992" s="9" t="s">
        <v>45</v>
      </c>
      <c r="H992" s="9" t="s">
        <v>46</v>
      </c>
      <c r="I992" s="9">
        <v>1402848000</v>
      </c>
      <c r="J992" s="9">
        <v>1400606573</v>
      </c>
      <c r="K992" s="9" t="b">
        <v>0</v>
      </c>
      <c r="L992" s="9">
        <v>21</v>
      </c>
      <c r="M992" s="9" t="b">
        <v>1</v>
      </c>
      <c r="N992" s="9" t="s">
        <v>40</v>
      </c>
      <c r="O992" s="9">
        <f t="shared" si="60"/>
        <v>114</v>
      </c>
      <c r="P992" s="12">
        <f t="shared" si="61"/>
        <v>27.14</v>
      </c>
      <c r="Q992" s="9" t="s">
        <v>41</v>
      </c>
      <c r="R992" s="9" t="s">
        <v>42</v>
      </c>
      <c r="S992" s="13">
        <f t="shared" si="62"/>
        <v>41779.724224537036</v>
      </c>
      <c r="T992" s="13">
        <f t="shared" si="63"/>
        <v>41805.666666666664</v>
      </c>
    </row>
    <row r="993" spans="1:20" ht="224" x14ac:dyDescent="0.2">
      <c r="A993" s="9">
        <v>3712</v>
      </c>
      <c r="B993" s="10" t="s">
        <v>1555</v>
      </c>
      <c r="C993" s="10" t="s">
        <v>1556</v>
      </c>
      <c r="D993" s="9">
        <v>7500</v>
      </c>
      <c r="E993" s="11">
        <v>11530</v>
      </c>
      <c r="F993" s="9" t="s">
        <v>37</v>
      </c>
      <c r="G993" s="9" t="s">
        <v>45</v>
      </c>
      <c r="H993" s="9" t="s">
        <v>46</v>
      </c>
      <c r="I993" s="9">
        <v>1433055540</v>
      </c>
      <c r="J993" s="9">
        <v>1431230867</v>
      </c>
      <c r="K993" s="9" t="b">
        <v>0</v>
      </c>
      <c r="L993" s="9">
        <v>104</v>
      </c>
      <c r="M993" s="9" t="b">
        <v>1</v>
      </c>
      <c r="N993" s="9" t="s">
        <v>40</v>
      </c>
      <c r="O993" s="9">
        <f t="shared" si="60"/>
        <v>154</v>
      </c>
      <c r="P993" s="12">
        <f t="shared" si="61"/>
        <v>110.87</v>
      </c>
      <c r="Q993" s="9" t="s">
        <v>41</v>
      </c>
      <c r="R993" s="9" t="s">
        <v>42</v>
      </c>
      <c r="S993" s="13">
        <f t="shared" si="62"/>
        <v>42134.172071759262</v>
      </c>
      <c r="T993" s="13">
        <f t="shared" si="63"/>
        <v>42155.290972222225</v>
      </c>
    </row>
    <row r="994" spans="1:20" ht="192" x14ac:dyDescent="0.2">
      <c r="A994" s="9">
        <v>3713</v>
      </c>
      <c r="B994" s="10" t="s">
        <v>1557</v>
      </c>
      <c r="C994" s="10" t="s">
        <v>1558</v>
      </c>
      <c r="D994" s="9">
        <v>2000</v>
      </c>
      <c r="E994" s="11">
        <v>2030</v>
      </c>
      <c r="F994" s="9" t="s">
        <v>37</v>
      </c>
      <c r="G994" s="9" t="s">
        <v>45</v>
      </c>
      <c r="H994" s="9" t="s">
        <v>46</v>
      </c>
      <c r="I994" s="9">
        <v>1465062166</v>
      </c>
      <c r="J994" s="9">
        <v>1463334166</v>
      </c>
      <c r="K994" s="9" t="b">
        <v>0</v>
      </c>
      <c r="L994" s="9">
        <v>19</v>
      </c>
      <c r="M994" s="9" t="b">
        <v>1</v>
      </c>
      <c r="N994" s="9" t="s">
        <v>40</v>
      </c>
      <c r="O994" s="9">
        <f t="shared" si="60"/>
        <v>102</v>
      </c>
      <c r="P994" s="12">
        <f t="shared" si="61"/>
        <v>106.84</v>
      </c>
      <c r="Q994" s="9" t="s">
        <v>41</v>
      </c>
      <c r="R994" s="9" t="s">
        <v>42</v>
      </c>
      <c r="S994" s="13">
        <f t="shared" si="62"/>
        <v>42505.738032407404</v>
      </c>
      <c r="T994" s="13">
        <f t="shared" si="63"/>
        <v>42525.738032407404</v>
      </c>
    </row>
    <row r="995" spans="1:20" ht="224" x14ac:dyDescent="0.2">
      <c r="A995" s="9">
        <v>3714</v>
      </c>
      <c r="B995" s="10" t="s">
        <v>1559</v>
      </c>
      <c r="C995" s="10" t="s">
        <v>1560</v>
      </c>
      <c r="D995" s="9">
        <v>10000</v>
      </c>
      <c r="E995" s="11">
        <v>10235</v>
      </c>
      <c r="F995" s="9" t="s">
        <v>37</v>
      </c>
      <c r="G995" s="9" t="s">
        <v>45</v>
      </c>
      <c r="H995" s="9" t="s">
        <v>46</v>
      </c>
      <c r="I995" s="9">
        <v>1432612740</v>
      </c>
      <c r="J995" s="9">
        <v>1429881667</v>
      </c>
      <c r="K995" s="9" t="b">
        <v>0</v>
      </c>
      <c r="L995" s="9">
        <v>97</v>
      </c>
      <c r="M995" s="9" t="b">
        <v>1</v>
      </c>
      <c r="N995" s="9" t="s">
        <v>40</v>
      </c>
      <c r="O995" s="9">
        <f t="shared" si="60"/>
        <v>102</v>
      </c>
      <c r="P995" s="12">
        <f t="shared" si="61"/>
        <v>105.52</v>
      </c>
      <c r="Q995" s="9" t="s">
        <v>41</v>
      </c>
      <c r="R995" s="9" t="s">
        <v>42</v>
      </c>
      <c r="S995" s="13">
        <f t="shared" si="62"/>
        <v>42118.556331018524</v>
      </c>
      <c r="T995" s="13">
        <f t="shared" si="63"/>
        <v>42150.165972222225</v>
      </c>
    </row>
    <row r="996" spans="1:20" ht="208" x14ac:dyDescent="0.2">
      <c r="A996" s="9">
        <v>3715</v>
      </c>
      <c r="B996" s="10" t="s">
        <v>1561</v>
      </c>
      <c r="C996" s="10" t="s">
        <v>1562</v>
      </c>
      <c r="D996" s="9">
        <v>3500</v>
      </c>
      <c r="E996" s="11">
        <v>3590</v>
      </c>
      <c r="F996" s="9" t="s">
        <v>37</v>
      </c>
      <c r="G996" s="9" t="s">
        <v>38</v>
      </c>
      <c r="H996" s="9" t="s">
        <v>39</v>
      </c>
      <c r="I996" s="9">
        <v>1427806320</v>
      </c>
      <c r="J996" s="9">
        <v>1422834819</v>
      </c>
      <c r="K996" s="9" t="b">
        <v>0</v>
      </c>
      <c r="L996" s="9">
        <v>27</v>
      </c>
      <c r="M996" s="9" t="b">
        <v>1</v>
      </c>
      <c r="N996" s="9" t="s">
        <v>40</v>
      </c>
      <c r="O996" s="9">
        <f t="shared" si="60"/>
        <v>103</v>
      </c>
      <c r="P996" s="12">
        <f t="shared" si="61"/>
        <v>132.96</v>
      </c>
      <c r="Q996" s="9" t="s">
        <v>41</v>
      </c>
      <c r="R996" s="9" t="s">
        <v>42</v>
      </c>
      <c r="S996" s="13">
        <f t="shared" si="62"/>
        <v>42036.995590277773</v>
      </c>
      <c r="T996" s="13">
        <f t="shared" si="63"/>
        <v>42094.536111111112</v>
      </c>
    </row>
    <row r="997" spans="1:20" ht="192" x14ac:dyDescent="0.2">
      <c r="A997" s="9">
        <v>3716</v>
      </c>
      <c r="B997" s="10" t="s">
        <v>1563</v>
      </c>
      <c r="C997" s="10" t="s">
        <v>1564</v>
      </c>
      <c r="D997" s="9">
        <v>800</v>
      </c>
      <c r="E997" s="11">
        <v>1246</v>
      </c>
      <c r="F997" s="9" t="s">
        <v>37</v>
      </c>
      <c r="G997" s="9" t="s">
        <v>45</v>
      </c>
      <c r="H997" s="9" t="s">
        <v>46</v>
      </c>
      <c r="I997" s="9">
        <v>1453411109</v>
      </c>
      <c r="J997" s="9">
        <v>1450819109</v>
      </c>
      <c r="K997" s="9" t="b">
        <v>0</v>
      </c>
      <c r="L997" s="9">
        <v>24</v>
      </c>
      <c r="M997" s="9" t="b">
        <v>1</v>
      </c>
      <c r="N997" s="9" t="s">
        <v>40</v>
      </c>
      <c r="O997" s="9">
        <f t="shared" si="60"/>
        <v>156</v>
      </c>
      <c r="P997" s="12">
        <f t="shared" si="61"/>
        <v>51.92</v>
      </c>
      <c r="Q997" s="9" t="s">
        <v>41</v>
      </c>
      <c r="R997" s="9" t="s">
        <v>42</v>
      </c>
      <c r="S997" s="13">
        <f t="shared" si="62"/>
        <v>42360.887835648144</v>
      </c>
      <c r="T997" s="13">
        <f t="shared" si="63"/>
        <v>42390.887835648144</v>
      </c>
    </row>
    <row r="998" spans="1:20" ht="176" x14ac:dyDescent="0.2">
      <c r="A998" s="9">
        <v>3717</v>
      </c>
      <c r="B998" s="10" t="s">
        <v>1565</v>
      </c>
      <c r="C998" s="10" t="s">
        <v>1566</v>
      </c>
      <c r="D998" s="9">
        <v>4000</v>
      </c>
      <c r="E998" s="11">
        <v>4030</v>
      </c>
      <c r="F998" s="9" t="s">
        <v>37</v>
      </c>
      <c r="G998" s="9" t="s">
        <v>38</v>
      </c>
      <c r="H998" s="9" t="s">
        <v>39</v>
      </c>
      <c r="I998" s="9">
        <v>1431204449</v>
      </c>
      <c r="J998" s="9">
        <v>1428526049</v>
      </c>
      <c r="K998" s="9" t="b">
        <v>0</v>
      </c>
      <c r="L998" s="9">
        <v>13</v>
      </c>
      <c r="M998" s="9" t="b">
        <v>1</v>
      </c>
      <c r="N998" s="9" t="s">
        <v>40</v>
      </c>
      <c r="O998" s="9">
        <f t="shared" si="60"/>
        <v>101</v>
      </c>
      <c r="P998" s="12">
        <f t="shared" si="61"/>
        <v>310</v>
      </c>
      <c r="Q998" s="9" t="s">
        <v>41</v>
      </c>
      <c r="R998" s="9" t="s">
        <v>42</v>
      </c>
      <c r="S998" s="13">
        <f t="shared" si="62"/>
        <v>42102.866307870368</v>
      </c>
      <c r="T998" s="13">
        <f t="shared" si="63"/>
        <v>42133.866307870368</v>
      </c>
    </row>
    <row r="999" spans="1:20" ht="176" x14ac:dyDescent="0.2">
      <c r="A999" s="9">
        <v>3718</v>
      </c>
      <c r="B999" s="10" t="s">
        <v>1567</v>
      </c>
      <c r="C999" s="10" t="s">
        <v>1568</v>
      </c>
      <c r="D999" s="9">
        <v>500</v>
      </c>
      <c r="E999" s="11">
        <v>1197</v>
      </c>
      <c r="F999" s="9" t="s">
        <v>37</v>
      </c>
      <c r="G999" s="9" t="s">
        <v>38</v>
      </c>
      <c r="H999" s="9" t="s">
        <v>39</v>
      </c>
      <c r="I999" s="9">
        <v>1425057075</v>
      </c>
      <c r="J999" s="9">
        <v>1422465075</v>
      </c>
      <c r="K999" s="9" t="b">
        <v>0</v>
      </c>
      <c r="L999" s="9">
        <v>46</v>
      </c>
      <c r="M999" s="9" t="b">
        <v>1</v>
      </c>
      <c r="N999" s="9" t="s">
        <v>40</v>
      </c>
      <c r="O999" s="9">
        <f t="shared" si="60"/>
        <v>239</v>
      </c>
      <c r="P999" s="12">
        <f t="shared" si="61"/>
        <v>26.02</v>
      </c>
      <c r="Q999" s="9" t="s">
        <v>41</v>
      </c>
      <c r="R999" s="9" t="s">
        <v>42</v>
      </c>
      <c r="S999" s="13">
        <f t="shared" si="62"/>
        <v>42032.716145833328</v>
      </c>
      <c r="T999" s="13">
        <f t="shared" si="63"/>
        <v>42062.716145833328</v>
      </c>
    </row>
    <row r="1000" spans="1:20" ht="96" x14ac:dyDescent="0.2">
      <c r="A1000" s="9">
        <v>3719</v>
      </c>
      <c r="B1000" s="10" t="s">
        <v>1569</v>
      </c>
      <c r="C1000" s="10" t="s">
        <v>1570</v>
      </c>
      <c r="D1000" s="9">
        <v>200</v>
      </c>
      <c r="E1000" s="11">
        <v>420</v>
      </c>
      <c r="F1000" s="9" t="s">
        <v>37</v>
      </c>
      <c r="G1000" s="9" t="s">
        <v>38</v>
      </c>
      <c r="H1000" s="9" t="s">
        <v>39</v>
      </c>
      <c r="I1000" s="9">
        <v>1434994266</v>
      </c>
      <c r="J1000" s="9">
        <v>1432402266</v>
      </c>
      <c r="K1000" s="9" t="b">
        <v>0</v>
      </c>
      <c r="L1000" s="9">
        <v>4</v>
      </c>
      <c r="M1000" s="9" t="b">
        <v>1</v>
      </c>
      <c r="N1000" s="9" t="s">
        <v>40</v>
      </c>
      <c r="O1000" s="9">
        <f t="shared" si="60"/>
        <v>210</v>
      </c>
      <c r="P1000" s="12">
        <f t="shared" si="61"/>
        <v>105</v>
      </c>
      <c r="Q1000" s="9" t="s">
        <v>41</v>
      </c>
      <c r="R1000" s="9" t="s">
        <v>42</v>
      </c>
      <c r="S1000" s="13">
        <f t="shared" si="62"/>
        <v>42147.729930555557</v>
      </c>
      <c r="T1000" s="13">
        <f t="shared" si="63"/>
        <v>42177.729930555557</v>
      </c>
    </row>
    <row r="1001" spans="1:20" ht="112" x14ac:dyDescent="0.2">
      <c r="A1001" s="9">
        <v>3720</v>
      </c>
      <c r="B1001" s="10" t="s">
        <v>1571</v>
      </c>
      <c r="C1001" s="10" t="s">
        <v>1572</v>
      </c>
      <c r="D1001" s="9">
        <v>3300</v>
      </c>
      <c r="E1001" s="11">
        <v>3449</v>
      </c>
      <c r="F1001" s="9" t="s">
        <v>37</v>
      </c>
      <c r="G1001" s="9" t="s">
        <v>45</v>
      </c>
      <c r="H1001" s="9" t="s">
        <v>46</v>
      </c>
      <c r="I1001" s="9">
        <v>1435881006</v>
      </c>
      <c r="J1001" s="9">
        <v>1433980206</v>
      </c>
      <c r="K1001" s="9" t="b">
        <v>0</v>
      </c>
      <c r="L1001" s="9">
        <v>40</v>
      </c>
      <c r="M1001" s="9" t="b">
        <v>1</v>
      </c>
      <c r="N1001" s="9" t="s">
        <v>40</v>
      </c>
      <c r="O1001" s="9">
        <f t="shared" si="60"/>
        <v>105</v>
      </c>
      <c r="P1001" s="12">
        <f t="shared" si="61"/>
        <v>86.23</v>
      </c>
      <c r="Q1001" s="9" t="s">
        <v>41</v>
      </c>
      <c r="R1001" s="9" t="s">
        <v>42</v>
      </c>
      <c r="S1001" s="13">
        <f t="shared" si="62"/>
        <v>42165.993125000001</v>
      </c>
      <c r="T1001" s="13">
        <f t="shared" si="63"/>
        <v>42187.993125000001</v>
      </c>
    </row>
    <row r="1002" spans="1:20" ht="224" x14ac:dyDescent="0.2">
      <c r="A1002" s="9">
        <v>3721</v>
      </c>
      <c r="B1002" s="10" t="s">
        <v>1573</v>
      </c>
      <c r="C1002" s="10" t="s">
        <v>1574</v>
      </c>
      <c r="D1002" s="9">
        <v>5000</v>
      </c>
      <c r="E1002" s="11">
        <v>5040</v>
      </c>
      <c r="F1002" s="9" t="s">
        <v>37</v>
      </c>
      <c r="G1002" s="9" t="s">
        <v>45</v>
      </c>
      <c r="H1002" s="9" t="s">
        <v>46</v>
      </c>
      <c r="I1002" s="9">
        <v>1415230084</v>
      </c>
      <c r="J1002" s="9">
        <v>1413412084</v>
      </c>
      <c r="K1002" s="9" t="b">
        <v>0</v>
      </c>
      <c r="L1002" s="9">
        <v>44</v>
      </c>
      <c r="M1002" s="9" t="b">
        <v>1</v>
      </c>
      <c r="N1002" s="9" t="s">
        <v>40</v>
      </c>
      <c r="O1002" s="9">
        <f t="shared" si="60"/>
        <v>101</v>
      </c>
      <c r="P1002" s="12">
        <f t="shared" si="61"/>
        <v>114.55</v>
      </c>
      <c r="Q1002" s="9" t="s">
        <v>41</v>
      </c>
      <c r="R1002" s="9" t="s">
        <v>42</v>
      </c>
      <c r="S1002" s="13">
        <f t="shared" si="62"/>
        <v>41927.936157407406</v>
      </c>
      <c r="T1002" s="13">
        <f t="shared" si="63"/>
        <v>41948.977824074071</v>
      </c>
    </row>
    <row r="1003" spans="1:20" ht="240" x14ac:dyDescent="0.2">
      <c r="A1003" s="9">
        <v>3722</v>
      </c>
      <c r="B1003" s="10" t="s">
        <v>1575</v>
      </c>
      <c r="C1003" s="10" t="s">
        <v>1576</v>
      </c>
      <c r="D1003" s="9">
        <v>1500</v>
      </c>
      <c r="E1003" s="11">
        <v>1668</v>
      </c>
      <c r="F1003" s="9" t="s">
        <v>37</v>
      </c>
      <c r="G1003" s="9" t="s">
        <v>63</v>
      </c>
      <c r="H1003" s="9" t="s">
        <v>64</v>
      </c>
      <c r="I1003" s="9">
        <v>1455231540</v>
      </c>
      <c r="J1003" s="9">
        <v>1452614847</v>
      </c>
      <c r="K1003" s="9" t="b">
        <v>0</v>
      </c>
      <c r="L1003" s="9">
        <v>35</v>
      </c>
      <c r="M1003" s="9" t="b">
        <v>1</v>
      </c>
      <c r="N1003" s="9" t="s">
        <v>40</v>
      </c>
      <c r="O1003" s="9">
        <f t="shared" si="60"/>
        <v>111</v>
      </c>
      <c r="P1003" s="12">
        <f t="shared" si="61"/>
        <v>47.66</v>
      </c>
      <c r="Q1003" s="9" t="s">
        <v>41</v>
      </c>
      <c r="R1003" s="9" t="s">
        <v>42</v>
      </c>
      <c r="S1003" s="13">
        <f t="shared" si="62"/>
        <v>42381.671840277777</v>
      </c>
      <c r="T1003" s="13">
        <f t="shared" si="63"/>
        <v>42411.957638888889</v>
      </c>
    </row>
    <row r="1004" spans="1:20" ht="96" x14ac:dyDescent="0.2">
      <c r="A1004" s="9">
        <v>3723</v>
      </c>
      <c r="B1004" s="10" t="s">
        <v>1577</v>
      </c>
      <c r="C1004" s="10" t="s">
        <v>1578</v>
      </c>
      <c r="D1004" s="9">
        <v>4500</v>
      </c>
      <c r="E1004" s="11">
        <v>4592</v>
      </c>
      <c r="F1004" s="9" t="s">
        <v>37</v>
      </c>
      <c r="G1004" s="9" t="s">
        <v>38</v>
      </c>
      <c r="H1004" s="9" t="s">
        <v>39</v>
      </c>
      <c r="I1004" s="9">
        <v>1417374262</v>
      </c>
      <c r="J1004" s="9">
        <v>1414778662</v>
      </c>
      <c r="K1004" s="9" t="b">
        <v>0</v>
      </c>
      <c r="L1004" s="9">
        <v>63</v>
      </c>
      <c r="M1004" s="9" t="b">
        <v>1</v>
      </c>
      <c r="N1004" s="9" t="s">
        <v>40</v>
      </c>
      <c r="O1004" s="9">
        <f t="shared" si="60"/>
        <v>102</v>
      </c>
      <c r="P1004" s="12">
        <f t="shared" si="61"/>
        <v>72.89</v>
      </c>
      <c r="Q1004" s="9" t="s">
        <v>41</v>
      </c>
      <c r="R1004" s="9" t="s">
        <v>42</v>
      </c>
      <c r="S1004" s="13">
        <f t="shared" si="62"/>
        <v>41943.753032407411</v>
      </c>
      <c r="T1004" s="13">
        <f t="shared" si="63"/>
        <v>41973.794699074075</v>
      </c>
    </row>
    <row r="1005" spans="1:20" ht="240" x14ac:dyDescent="0.2">
      <c r="A1005" s="9">
        <v>3724</v>
      </c>
      <c r="B1005" s="10" t="s">
        <v>1579</v>
      </c>
      <c r="C1005" s="10" t="s">
        <v>1580</v>
      </c>
      <c r="D1005" s="9">
        <v>4300</v>
      </c>
      <c r="E1005" s="11">
        <v>4409.55</v>
      </c>
      <c r="F1005" s="9" t="s">
        <v>37</v>
      </c>
      <c r="G1005" s="9" t="s">
        <v>38</v>
      </c>
      <c r="H1005" s="9" t="s">
        <v>39</v>
      </c>
      <c r="I1005" s="9">
        <v>1462402800</v>
      </c>
      <c r="J1005" s="9">
        <v>1459856860</v>
      </c>
      <c r="K1005" s="9" t="b">
        <v>0</v>
      </c>
      <c r="L1005" s="9">
        <v>89</v>
      </c>
      <c r="M1005" s="9" t="b">
        <v>1</v>
      </c>
      <c r="N1005" s="9" t="s">
        <v>40</v>
      </c>
      <c r="O1005" s="9">
        <f t="shared" si="60"/>
        <v>103</v>
      </c>
      <c r="P1005" s="12">
        <f t="shared" si="61"/>
        <v>49.55</v>
      </c>
      <c r="Q1005" s="9" t="s">
        <v>41</v>
      </c>
      <c r="R1005" s="9" t="s">
        <v>42</v>
      </c>
      <c r="S1005" s="13">
        <f t="shared" si="62"/>
        <v>42465.491435185191</v>
      </c>
      <c r="T1005" s="13">
        <f t="shared" si="63"/>
        <v>42494.958333333328</v>
      </c>
    </row>
    <row r="1006" spans="1:20" ht="192" x14ac:dyDescent="0.2">
      <c r="A1006" s="9">
        <v>3725</v>
      </c>
      <c r="B1006" s="10" t="s">
        <v>1581</v>
      </c>
      <c r="C1006" s="10" t="s">
        <v>1582</v>
      </c>
      <c r="D1006" s="9">
        <v>300</v>
      </c>
      <c r="E1006" s="11">
        <v>381</v>
      </c>
      <c r="F1006" s="9" t="s">
        <v>37</v>
      </c>
      <c r="G1006" s="9" t="s">
        <v>38</v>
      </c>
      <c r="H1006" s="9" t="s">
        <v>39</v>
      </c>
      <c r="I1006" s="9">
        <v>1455831000</v>
      </c>
      <c r="J1006" s="9">
        <v>1454366467</v>
      </c>
      <c r="K1006" s="9" t="b">
        <v>0</v>
      </c>
      <c r="L1006" s="9">
        <v>15</v>
      </c>
      <c r="M1006" s="9" t="b">
        <v>1</v>
      </c>
      <c r="N1006" s="9" t="s">
        <v>40</v>
      </c>
      <c r="O1006" s="9">
        <f t="shared" si="60"/>
        <v>127</v>
      </c>
      <c r="P1006" s="12">
        <f t="shared" si="61"/>
        <v>25.4</v>
      </c>
      <c r="Q1006" s="9" t="s">
        <v>41</v>
      </c>
      <c r="R1006" s="9" t="s">
        <v>42</v>
      </c>
      <c r="S1006" s="13">
        <f t="shared" si="62"/>
        <v>42401.945219907408</v>
      </c>
      <c r="T1006" s="13">
        <f t="shared" si="63"/>
        <v>42418.895833333328</v>
      </c>
    </row>
    <row r="1007" spans="1:20" ht="192" x14ac:dyDescent="0.2">
      <c r="A1007" s="9">
        <v>3726</v>
      </c>
      <c r="B1007" s="10" t="s">
        <v>1583</v>
      </c>
      <c r="C1007" s="10" t="s">
        <v>1584</v>
      </c>
      <c r="D1007" s="9">
        <v>850</v>
      </c>
      <c r="E1007" s="11">
        <v>2879</v>
      </c>
      <c r="F1007" s="9" t="s">
        <v>37</v>
      </c>
      <c r="G1007" s="9" t="s">
        <v>45</v>
      </c>
      <c r="H1007" s="9" t="s">
        <v>46</v>
      </c>
      <c r="I1007" s="9">
        <v>1461963600</v>
      </c>
      <c r="J1007" s="9">
        <v>1459567371</v>
      </c>
      <c r="K1007" s="9" t="b">
        <v>0</v>
      </c>
      <c r="L1007" s="9">
        <v>46</v>
      </c>
      <c r="M1007" s="9" t="b">
        <v>1</v>
      </c>
      <c r="N1007" s="9" t="s">
        <v>40</v>
      </c>
      <c r="O1007" s="9">
        <f t="shared" si="60"/>
        <v>339</v>
      </c>
      <c r="P1007" s="12">
        <f t="shared" si="61"/>
        <v>62.59</v>
      </c>
      <c r="Q1007" s="9" t="s">
        <v>41</v>
      </c>
      <c r="R1007" s="9" t="s">
        <v>42</v>
      </c>
      <c r="S1007" s="13">
        <f t="shared" si="62"/>
        <v>42462.140868055561</v>
      </c>
      <c r="T1007" s="13">
        <f t="shared" si="63"/>
        <v>42489.875</v>
      </c>
    </row>
    <row r="1008" spans="1:20" ht="176" x14ac:dyDescent="0.2">
      <c r="A1008" s="9">
        <v>3727</v>
      </c>
      <c r="B1008" s="10" t="s">
        <v>1585</v>
      </c>
      <c r="C1008" s="10" t="s">
        <v>1586</v>
      </c>
      <c r="D1008" s="9">
        <v>2000</v>
      </c>
      <c r="E1008" s="11">
        <v>2015</v>
      </c>
      <c r="F1008" s="9" t="s">
        <v>37</v>
      </c>
      <c r="G1008" s="9" t="s">
        <v>45</v>
      </c>
      <c r="H1008" s="9" t="s">
        <v>46</v>
      </c>
      <c r="I1008" s="9">
        <v>1476939300</v>
      </c>
      <c r="J1008" s="9">
        <v>1474273294</v>
      </c>
      <c r="K1008" s="9" t="b">
        <v>0</v>
      </c>
      <c r="L1008" s="9">
        <v>33</v>
      </c>
      <c r="M1008" s="9" t="b">
        <v>1</v>
      </c>
      <c r="N1008" s="9" t="s">
        <v>40</v>
      </c>
      <c r="O1008" s="9">
        <f t="shared" si="60"/>
        <v>101</v>
      </c>
      <c r="P1008" s="12">
        <f t="shared" si="61"/>
        <v>61.06</v>
      </c>
      <c r="Q1008" s="9" t="s">
        <v>41</v>
      </c>
      <c r="R1008" s="9" t="s">
        <v>42</v>
      </c>
      <c r="S1008" s="13">
        <f t="shared" si="62"/>
        <v>42632.348310185189</v>
      </c>
      <c r="T1008" s="13">
        <f t="shared" si="63"/>
        <v>42663.204861111109</v>
      </c>
    </row>
    <row r="1009" spans="1:20" ht="160" x14ac:dyDescent="0.2">
      <c r="A1009" s="9">
        <v>3728</v>
      </c>
      <c r="B1009" s="10" t="s">
        <v>1587</v>
      </c>
      <c r="C1009" s="10" t="s">
        <v>1588</v>
      </c>
      <c r="D1009" s="9">
        <v>20000</v>
      </c>
      <c r="E1009" s="11">
        <v>1862</v>
      </c>
      <c r="F1009" s="9" t="s">
        <v>251</v>
      </c>
      <c r="G1009" s="9" t="s">
        <v>45</v>
      </c>
      <c r="H1009" s="9" t="s">
        <v>46</v>
      </c>
      <c r="I1009" s="9">
        <v>1439957176</v>
      </c>
      <c r="J1009" s="9">
        <v>1437365176</v>
      </c>
      <c r="K1009" s="9" t="b">
        <v>0</v>
      </c>
      <c r="L1009" s="9">
        <v>31</v>
      </c>
      <c r="M1009" s="9" t="b">
        <v>0</v>
      </c>
      <c r="N1009" s="9" t="s">
        <v>40</v>
      </c>
      <c r="O1009" s="9">
        <f t="shared" si="60"/>
        <v>9</v>
      </c>
      <c r="P1009" s="12">
        <f t="shared" si="61"/>
        <v>60.06</v>
      </c>
      <c r="Q1009" s="9" t="s">
        <v>41</v>
      </c>
      <c r="R1009" s="9" t="s">
        <v>42</v>
      </c>
      <c r="S1009" s="13">
        <f t="shared" si="62"/>
        <v>42205.171018518522</v>
      </c>
      <c r="T1009" s="13">
        <f t="shared" si="63"/>
        <v>42235.171018518522</v>
      </c>
    </row>
    <row r="1010" spans="1:20" ht="208" x14ac:dyDescent="0.2">
      <c r="A1010" s="9">
        <v>3729</v>
      </c>
      <c r="B1010" s="10" t="s">
        <v>1589</v>
      </c>
      <c r="C1010" s="10" t="s">
        <v>1590</v>
      </c>
      <c r="D1010" s="9">
        <v>5000</v>
      </c>
      <c r="E1010" s="11">
        <v>362</v>
      </c>
      <c r="F1010" s="9" t="s">
        <v>251</v>
      </c>
      <c r="G1010" s="9" t="s">
        <v>45</v>
      </c>
      <c r="H1010" s="9" t="s">
        <v>46</v>
      </c>
      <c r="I1010" s="9">
        <v>1427082912</v>
      </c>
      <c r="J1010" s="9">
        <v>1423198512</v>
      </c>
      <c r="K1010" s="9" t="b">
        <v>0</v>
      </c>
      <c r="L1010" s="9">
        <v>5</v>
      </c>
      <c r="M1010" s="9" t="b">
        <v>0</v>
      </c>
      <c r="N1010" s="9" t="s">
        <v>40</v>
      </c>
      <c r="O1010" s="9">
        <f t="shared" si="60"/>
        <v>7</v>
      </c>
      <c r="P1010" s="12">
        <f t="shared" si="61"/>
        <v>72.400000000000006</v>
      </c>
      <c r="Q1010" s="9" t="s">
        <v>41</v>
      </c>
      <c r="R1010" s="9" t="s">
        <v>42</v>
      </c>
      <c r="S1010" s="13">
        <f t="shared" si="62"/>
        <v>42041.205000000002</v>
      </c>
      <c r="T1010" s="13">
        <f t="shared" si="63"/>
        <v>42086.16333333333</v>
      </c>
    </row>
    <row r="1011" spans="1:20" ht="208" x14ac:dyDescent="0.2">
      <c r="A1011" s="9">
        <v>3730</v>
      </c>
      <c r="B1011" s="10" t="s">
        <v>1591</v>
      </c>
      <c r="C1011" s="10" t="s">
        <v>1592</v>
      </c>
      <c r="D1011" s="9">
        <v>1000</v>
      </c>
      <c r="E1011" s="11">
        <v>100</v>
      </c>
      <c r="F1011" s="9" t="s">
        <v>251</v>
      </c>
      <c r="G1011" s="9" t="s">
        <v>45</v>
      </c>
      <c r="H1011" s="9" t="s">
        <v>46</v>
      </c>
      <c r="I1011" s="9">
        <v>1439828159</v>
      </c>
      <c r="J1011" s="9">
        <v>1437236159</v>
      </c>
      <c r="K1011" s="9" t="b">
        <v>0</v>
      </c>
      <c r="L1011" s="9">
        <v>1</v>
      </c>
      <c r="M1011" s="9" t="b">
        <v>0</v>
      </c>
      <c r="N1011" s="9" t="s">
        <v>40</v>
      </c>
      <c r="O1011" s="9">
        <f t="shared" si="60"/>
        <v>10</v>
      </c>
      <c r="P1011" s="12">
        <f t="shared" si="61"/>
        <v>100</v>
      </c>
      <c r="Q1011" s="9" t="s">
        <v>41</v>
      </c>
      <c r="R1011" s="9" t="s">
        <v>42</v>
      </c>
      <c r="S1011" s="13">
        <f t="shared" si="62"/>
        <v>42203.677766203706</v>
      </c>
      <c r="T1011" s="13">
        <f t="shared" si="63"/>
        <v>42233.677766203706</v>
      </c>
    </row>
    <row r="1012" spans="1:20" ht="224" x14ac:dyDescent="0.2">
      <c r="A1012" s="9">
        <v>3731</v>
      </c>
      <c r="B1012" s="10" t="s">
        <v>1593</v>
      </c>
      <c r="C1012" s="10" t="s">
        <v>1594</v>
      </c>
      <c r="D1012" s="9">
        <v>5500</v>
      </c>
      <c r="E1012" s="11">
        <v>620</v>
      </c>
      <c r="F1012" s="9" t="s">
        <v>251</v>
      </c>
      <c r="G1012" s="9" t="s">
        <v>45</v>
      </c>
      <c r="H1012" s="9" t="s">
        <v>46</v>
      </c>
      <c r="I1012" s="9">
        <v>1420860180</v>
      </c>
      <c r="J1012" s="9">
        <v>1418234646</v>
      </c>
      <c r="K1012" s="9" t="b">
        <v>0</v>
      </c>
      <c r="L1012" s="9">
        <v>12</v>
      </c>
      <c r="M1012" s="9" t="b">
        <v>0</v>
      </c>
      <c r="N1012" s="9" t="s">
        <v>40</v>
      </c>
      <c r="O1012" s="9">
        <f t="shared" si="60"/>
        <v>11</v>
      </c>
      <c r="P1012" s="12">
        <f t="shared" si="61"/>
        <v>51.67</v>
      </c>
      <c r="Q1012" s="9" t="s">
        <v>41</v>
      </c>
      <c r="R1012" s="9" t="s">
        <v>42</v>
      </c>
      <c r="S1012" s="13">
        <f t="shared" si="62"/>
        <v>41983.752847222218</v>
      </c>
      <c r="T1012" s="13">
        <f t="shared" si="63"/>
        <v>42014.140972222223</v>
      </c>
    </row>
    <row r="1013" spans="1:20" ht="144" x14ac:dyDescent="0.2">
      <c r="A1013" s="9">
        <v>3732</v>
      </c>
      <c r="B1013" s="10" t="s">
        <v>1595</v>
      </c>
      <c r="C1013" s="10" t="s">
        <v>1596</v>
      </c>
      <c r="D1013" s="9">
        <v>850</v>
      </c>
      <c r="E1013" s="11">
        <v>131</v>
      </c>
      <c r="F1013" s="9" t="s">
        <v>251</v>
      </c>
      <c r="G1013" s="9" t="s">
        <v>291</v>
      </c>
      <c r="H1013" s="9" t="s">
        <v>259</v>
      </c>
      <c r="I1013" s="9">
        <v>1422100800</v>
      </c>
      <c r="J1013" s="9">
        <v>1416932133</v>
      </c>
      <c r="K1013" s="9" t="b">
        <v>0</v>
      </c>
      <c r="L1013" s="9">
        <v>4</v>
      </c>
      <c r="M1013" s="9" t="b">
        <v>0</v>
      </c>
      <c r="N1013" s="9" t="s">
        <v>40</v>
      </c>
      <c r="O1013" s="9">
        <f t="shared" si="60"/>
        <v>15</v>
      </c>
      <c r="P1013" s="12">
        <f t="shared" si="61"/>
        <v>32.75</v>
      </c>
      <c r="Q1013" s="9" t="s">
        <v>41</v>
      </c>
      <c r="R1013" s="9" t="s">
        <v>42</v>
      </c>
      <c r="S1013" s="13">
        <f t="shared" si="62"/>
        <v>41968.677465277782</v>
      </c>
      <c r="T1013" s="13">
        <f t="shared" si="63"/>
        <v>42028.5</v>
      </c>
    </row>
    <row r="1014" spans="1:20" ht="176" x14ac:dyDescent="0.2">
      <c r="A1014" s="9">
        <v>3733</v>
      </c>
      <c r="B1014" s="10" t="s">
        <v>1597</v>
      </c>
      <c r="C1014" s="10" t="s">
        <v>1598</v>
      </c>
      <c r="D1014" s="9">
        <v>1500</v>
      </c>
      <c r="E1014" s="11">
        <v>0</v>
      </c>
      <c r="F1014" s="9" t="s">
        <v>251</v>
      </c>
      <c r="G1014" s="9" t="s">
        <v>45</v>
      </c>
      <c r="H1014" s="9" t="s">
        <v>46</v>
      </c>
      <c r="I1014" s="9">
        <v>1429396200</v>
      </c>
      <c r="J1014" s="9">
        <v>1428539708</v>
      </c>
      <c r="K1014" s="9" t="b">
        <v>0</v>
      </c>
      <c r="L1014" s="9">
        <v>0</v>
      </c>
      <c r="M1014" s="9" t="b">
        <v>0</v>
      </c>
      <c r="N1014" s="9" t="s">
        <v>40</v>
      </c>
      <c r="O1014" s="9">
        <f t="shared" si="60"/>
        <v>0</v>
      </c>
      <c r="P1014" s="12">
        <f t="shared" si="61"/>
        <v>0</v>
      </c>
      <c r="Q1014" s="9" t="s">
        <v>41</v>
      </c>
      <c r="R1014" s="9" t="s">
        <v>42</v>
      </c>
      <c r="S1014" s="13">
        <f t="shared" si="62"/>
        <v>42103.024398148147</v>
      </c>
      <c r="T1014" s="13">
        <f t="shared" si="63"/>
        <v>42112.9375</v>
      </c>
    </row>
    <row r="1015" spans="1:20" ht="224" x14ac:dyDescent="0.2">
      <c r="A1015" s="9">
        <v>3734</v>
      </c>
      <c r="B1015" s="10" t="s">
        <v>1599</v>
      </c>
      <c r="C1015" s="10" t="s">
        <v>1600</v>
      </c>
      <c r="D1015" s="9">
        <v>1500</v>
      </c>
      <c r="E1015" s="11">
        <v>427</v>
      </c>
      <c r="F1015" s="9" t="s">
        <v>251</v>
      </c>
      <c r="G1015" s="9" t="s">
        <v>45</v>
      </c>
      <c r="H1015" s="9" t="s">
        <v>46</v>
      </c>
      <c r="I1015" s="9">
        <v>1432589896</v>
      </c>
      <c r="J1015" s="9">
        <v>1427405896</v>
      </c>
      <c r="K1015" s="9" t="b">
        <v>0</v>
      </c>
      <c r="L1015" s="9">
        <v>7</v>
      </c>
      <c r="M1015" s="9" t="b">
        <v>0</v>
      </c>
      <c r="N1015" s="9" t="s">
        <v>40</v>
      </c>
      <c r="O1015" s="9">
        <f t="shared" si="60"/>
        <v>28</v>
      </c>
      <c r="P1015" s="12">
        <f t="shared" si="61"/>
        <v>61</v>
      </c>
      <c r="Q1015" s="9" t="s">
        <v>41</v>
      </c>
      <c r="R1015" s="9" t="s">
        <v>42</v>
      </c>
      <c r="S1015" s="13">
        <f t="shared" si="62"/>
        <v>42089.901574074072</v>
      </c>
      <c r="T1015" s="13">
        <f t="shared" si="63"/>
        <v>42149.901574074072</v>
      </c>
    </row>
    <row r="1016" spans="1:20" ht="160" x14ac:dyDescent="0.2">
      <c r="A1016" s="9">
        <v>3735</v>
      </c>
      <c r="B1016" s="10" t="s">
        <v>1601</v>
      </c>
      <c r="C1016" s="10" t="s">
        <v>1602</v>
      </c>
      <c r="D1016" s="9">
        <v>150</v>
      </c>
      <c r="E1016" s="11">
        <v>20</v>
      </c>
      <c r="F1016" s="9" t="s">
        <v>251</v>
      </c>
      <c r="G1016" s="9" t="s">
        <v>38</v>
      </c>
      <c r="H1016" s="9" t="s">
        <v>39</v>
      </c>
      <c r="I1016" s="9">
        <v>1432831089</v>
      </c>
      <c r="J1016" s="9">
        <v>1430239089</v>
      </c>
      <c r="K1016" s="9" t="b">
        <v>0</v>
      </c>
      <c r="L1016" s="9">
        <v>2</v>
      </c>
      <c r="M1016" s="9" t="b">
        <v>0</v>
      </c>
      <c r="N1016" s="9" t="s">
        <v>40</v>
      </c>
      <c r="O1016" s="9">
        <f t="shared" si="60"/>
        <v>13</v>
      </c>
      <c r="P1016" s="12">
        <f t="shared" si="61"/>
        <v>10</v>
      </c>
      <c r="Q1016" s="9" t="s">
        <v>41</v>
      </c>
      <c r="R1016" s="9" t="s">
        <v>42</v>
      </c>
      <c r="S1016" s="13">
        <f t="shared" si="62"/>
        <v>42122.693159722221</v>
      </c>
      <c r="T1016" s="13">
        <f t="shared" si="63"/>
        <v>42152.693159722221</v>
      </c>
    </row>
    <row r="1017" spans="1:20" ht="192" x14ac:dyDescent="0.2">
      <c r="A1017" s="9">
        <v>3736</v>
      </c>
      <c r="B1017" s="10" t="s">
        <v>1603</v>
      </c>
      <c r="C1017" s="10" t="s">
        <v>1604</v>
      </c>
      <c r="D1017" s="9">
        <v>1500</v>
      </c>
      <c r="E1017" s="11">
        <v>10</v>
      </c>
      <c r="F1017" s="9" t="s">
        <v>251</v>
      </c>
      <c r="G1017" s="9" t="s">
        <v>38</v>
      </c>
      <c r="H1017" s="9" t="s">
        <v>39</v>
      </c>
      <c r="I1017" s="9">
        <v>1427133600</v>
      </c>
      <c r="J1017" s="9">
        <v>1423847093</v>
      </c>
      <c r="K1017" s="9" t="b">
        <v>0</v>
      </c>
      <c r="L1017" s="9">
        <v>1</v>
      </c>
      <c r="M1017" s="9" t="b">
        <v>0</v>
      </c>
      <c r="N1017" s="9" t="s">
        <v>40</v>
      </c>
      <c r="O1017" s="9">
        <f t="shared" si="60"/>
        <v>1</v>
      </c>
      <c r="P1017" s="12">
        <f t="shared" si="61"/>
        <v>10</v>
      </c>
      <c r="Q1017" s="9" t="s">
        <v>41</v>
      </c>
      <c r="R1017" s="9" t="s">
        <v>42</v>
      </c>
      <c r="S1017" s="13">
        <f t="shared" si="62"/>
        <v>42048.711724537032</v>
      </c>
      <c r="T1017" s="13">
        <f t="shared" si="63"/>
        <v>42086.75</v>
      </c>
    </row>
    <row r="1018" spans="1:20" ht="160" x14ac:dyDescent="0.2">
      <c r="A1018" s="9">
        <v>3737</v>
      </c>
      <c r="B1018" s="10" t="s">
        <v>1605</v>
      </c>
      <c r="C1018" s="10" t="s">
        <v>1606</v>
      </c>
      <c r="D1018" s="9">
        <v>700</v>
      </c>
      <c r="E1018" s="11">
        <v>150</v>
      </c>
      <c r="F1018" s="9" t="s">
        <v>251</v>
      </c>
      <c r="G1018" s="9" t="s">
        <v>45</v>
      </c>
      <c r="H1018" s="9" t="s">
        <v>46</v>
      </c>
      <c r="I1018" s="9">
        <v>1447311540</v>
      </c>
      <c r="J1018" s="9">
        <v>1445358903</v>
      </c>
      <c r="K1018" s="9" t="b">
        <v>0</v>
      </c>
      <c r="L1018" s="9">
        <v>4</v>
      </c>
      <c r="M1018" s="9" t="b">
        <v>0</v>
      </c>
      <c r="N1018" s="9" t="s">
        <v>40</v>
      </c>
      <c r="O1018" s="9">
        <f t="shared" si="60"/>
        <v>21</v>
      </c>
      <c r="P1018" s="12">
        <f t="shared" si="61"/>
        <v>37.5</v>
      </c>
      <c r="Q1018" s="9" t="s">
        <v>41</v>
      </c>
      <c r="R1018" s="9" t="s">
        <v>42</v>
      </c>
      <c r="S1018" s="13">
        <f t="shared" si="62"/>
        <v>42297.691006944442</v>
      </c>
      <c r="T1018" s="13">
        <f t="shared" si="63"/>
        <v>42320.290972222225</v>
      </c>
    </row>
    <row r="1019" spans="1:20" ht="160" x14ac:dyDescent="0.2">
      <c r="A1019" s="9">
        <v>3738</v>
      </c>
      <c r="B1019" s="10" t="s">
        <v>1607</v>
      </c>
      <c r="C1019" s="10" t="s">
        <v>1608</v>
      </c>
      <c r="D1019" s="9">
        <v>1500</v>
      </c>
      <c r="E1019" s="11">
        <v>270</v>
      </c>
      <c r="F1019" s="9" t="s">
        <v>251</v>
      </c>
      <c r="G1019" s="9" t="s">
        <v>38</v>
      </c>
      <c r="H1019" s="9" t="s">
        <v>39</v>
      </c>
      <c r="I1019" s="9">
        <v>1405461600</v>
      </c>
      <c r="J1019" s="9">
        <v>1403562705</v>
      </c>
      <c r="K1019" s="9" t="b">
        <v>0</v>
      </c>
      <c r="L1019" s="9">
        <v>6</v>
      </c>
      <c r="M1019" s="9" t="b">
        <v>0</v>
      </c>
      <c r="N1019" s="9" t="s">
        <v>40</v>
      </c>
      <c r="O1019" s="9">
        <f t="shared" si="60"/>
        <v>18</v>
      </c>
      <c r="P1019" s="12">
        <f t="shared" si="61"/>
        <v>45</v>
      </c>
      <c r="Q1019" s="9" t="s">
        <v>41</v>
      </c>
      <c r="R1019" s="9" t="s">
        <v>42</v>
      </c>
      <c r="S1019" s="13">
        <f t="shared" si="62"/>
        <v>41813.938715277778</v>
      </c>
      <c r="T1019" s="13">
        <f t="shared" si="63"/>
        <v>41835.916666666664</v>
      </c>
    </row>
    <row r="1020" spans="1:20" ht="224" x14ac:dyDescent="0.2">
      <c r="A1020" s="9">
        <v>3739</v>
      </c>
      <c r="B1020" s="10" t="s">
        <v>1609</v>
      </c>
      <c r="C1020" s="10" t="s">
        <v>1610</v>
      </c>
      <c r="D1020" s="9">
        <v>4000</v>
      </c>
      <c r="E1020" s="11">
        <v>805</v>
      </c>
      <c r="F1020" s="9" t="s">
        <v>251</v>
      </c>
      <c r="G1020" s="9" t="s">
        <v>38</v>
      </c>
      <c r="H1020" s="9" t="s">
        <v>39</v>
      </c>
      <c r="I1020" s="9">
        <v>1468752468</v>
      </c>
      <c r="J1020" s="9">
        <v>1467024468</v>
      </c>
      <c r="K1020" s="9" t="b">
        <v>0</v>
      </c>
      <c r="L1020" s="9">
        <v>8</v>
      </c>
      <c r="M1020" s="9" t="b">
        <v>0</v>
      </c>
      <c r="N1020" s="9" t="s">
        <v>40</v>
      </c>
      <c r="O1020" s="9">
        <f t="shared" si="60"/>
        <v>20</v>
      </c>
      <c r="P1020" s="12">
        <f t="shared" si="61"/>
        <v>100.63</v>
      </c>
      <c r="Q1020" s="9" t="s">
        <v>41</v>
      </c>
      <c r="R1020" s="9" t="s">
        <v>42</v>
      </c>
      <c r="S1020" s="13">
        <f t="shared" si="62"/>
        <v>42548.449861111112</v>
      </c>
      <c r="T1020" s="13">
        <f t="shared" si="63"/>
        <v>42568.449861111112</v>
      </c>
    </row>
    <row r="1021" spans="1:20" ht="224" x14ac:dyDescent="0.2">
      <c r="A1021" s="9">
        <v>3740</v>
      </c>
      <c r="B1021" s="10" t="s">
        <v>1611</v>
      </c>
      <c r="C1021" s="10" t="s">
        <v>1612</v>
      </c>
      <c r="D1021" s="9">
        <v>2000</v>
      </c>
      <c r="E1021" s="11">
        <v>358</v>
      </c>
      <c r="F1021" s="9" t="s">
        <v>251</v>
      </c>
      <c r="G1021" s="9" t="s">
        <v>45</v>
      </c>
      <c r="H1021" s="9" t="s">
        <v>46</v>
      </c>
      <c r="I1021" s="9">
        <v>1407808438</v>
      </c>
      <c r="J1021" s="9">
        <v>1405217355</v>
      </c>
      <c r="K1021" s="9" t="b">
        <v>0</v>
      </c>
      <c r="L1021" s="9">
        <v>14</v>
      </c>
      <c r="M1021" s="9" t="b">
        <v>0</v>
      </c>
      <c r="N1021" s="9" t="s">
        <v>40</v>
      </c>
      <c r="O1021" s="9">
        <f t="shared" si="60"/>
        <v>18</v>
      </c>
      <c r="P1021" s="12">
        <f t="shared" si="61"/>
        <v>25.57</v>
      </c>
      <c r="Q1021" s="9" t="s">
        <v>41</v>
      </c>
      <c r="R1021" s="9" t="s">
        <v>42</v>
      </c>
      <c r="S1021" s="13">
        <f t="shared" si="62"/>
        <v>41833.089756944442</v>
      </c>
      <c r="T1021" s="13">
        <f t="shared" si="63"/>
        <v>41863.079143518517</v>
      </c>
    </row>
    <row r="1022" spans="1:20" ht="176" x14ac:dyDescent="0.2">
      <c r="A1022" s="9">
        <v>3741</v>
      </c>
      <c r="B1022" s="10" t="s">
        <v>1613</v>
      </c>
      <c r="C1022" s="10" t="s">
        <v>1614</v>
      </c>
      <c r="D1022" s="9">
        <v>20000</v>
      </c>
      <c r="E1022" s="11">
        <v>0</v>
      </c>
      <c r="F1022" s="9" t="s">
        <v>251</v>
      </c>
      <c r="G1022" s="9" t="s">
        <v>45</v>
      </c>
      <c r="H1022" s="9" t="s">
        <v>46</v>
      </c>
      <c r="I1022" s="9">
        <v>1450389950</v>
      </c>
      <c r="J1022" s="9">
        <v>1447797950</v>
      </c>
      <c r="K1022" s="9" t="b">
        <v>0</v>
      </c>
      <c r="L1022" s="9">
        <v>0</v>
      </c>
      <c r="M1022" s="9" t="b">
        <v>0</v>
      </c>
      <c r="N1022" s="9" t="s">
        <v>40</v>
      </c>
      <c r="O1022" s="9">
        <f t="shared" si="60"/>
        <v>0</v>
      </c>
      <c r="P1022" s="12">
        <f t="shared" si="61"/>
        <v>0</v>
      </c>
      <c r="Q1022" s="9" t="s">
        <v>41</v>
      </c>
      <c r="R1022" s="9" t="s">
        <v>42</v>
      </c>
      <c r="S1022" s="13">
        <f t="shared" si="62"/>
        <v>42325.920717592591</v>
      </c>
      <c r="T1022" s="13">
        <f t="shared" si="63"/>
        <v>42355.920717592591</v>
      </c>
    </row>
    <row r="1023" spans="1:20" ht="192" x14ac:dyDescent="0.2">
      <c r="A1023" s="9">
        <v>3742</v>
      </c>
      <c r="B1023" s="10" t="s">
        <v>1615</v>
      </c>
      <c r="C1023" s="10" t="s">
        <v>1616</v>
      </c>
      <c r="D1023" s="9">
        <v>5000</v>
      </c>
      <c r="E1023" s="11">
        <v>100</v>
      </c>
      <c r="F1023" s="9" t="s">
        <v>251</v>
      </c>
      <c r="G1023" s="9" t="s">
        <v>45</v>
      </c>
      <c r="H1023" s="9" t="s">
        <v>46</v>
      </c>
      <c r="I1023" s="9">
        <v>1409980144</v>
      </c>
      <c r="J1023" s="9">
        <v>1407388144</v>
      </c>
      <c r="K1023" s="9" t="b">
        <v>0</v>
      </c>
      <c r="L1023" s="9">
        <v>4</v>
      </c>
      <c r="M1023" s="9" t="b">
        <v>0</v>
      </c>
      <c r="N1023" s="9" t="s">
        <v>40</v>
      </c>
      <c r="O1023" s="9">
        <f t="shared" si="60"/>
        <v>2</v>
      </c>
      <c r="P1023" s="12">
        <f t="shared" si="61"/>
        <v>25</v>
      </c>
      <c r="Q1023" s="9" t="s">
        <v>41</v>
      </c>
      <c r="R1023" s="9" t="s">
        <v>42</v>
      </c>
      <c r="S1023" s="13">
        <f t="shared" si="62"/>
        <v>41858.214629629627</v>
      </c>
      <c r="T1023" s="13">
        <f t="shared" si="63"/>
        <v>41888.214629629627</v>
      </c>
    </row>
    <row r="1024" spans="1:20" ht="160" x14ac:dyDescent="0.2">
      <c r="A1024" s="9">
        <v>3743</v>
      </c>
      <c r="B1024" s="10" t="s">
        <v>1617</v>
      </c>
      <c r="C1024" s="10" t="s">
        <v>1618</v>
      </c>
      <c r="D1024" s="9">
        <v>2200</v>
      </c>
      <c r="E1024" s="11">
        <v>0</v>
      </c>
      <c r="F1024" s="9" t="s">
        <v>251</v>
      </c>
      <c r="G1024" s="9" t="s">
        <v>45</v>
      </c>
      <c r="H1024" s="9" t="s">
        <v>46</v>
      </c>
      <c r="I1024" s="9">
        <v>1404406964</v>
      </c>
      <c r="J1024" s="9">
        <v>1401814964</v>
      </c>
      <c r="K1024" s="9" t="b">
        <v>0</v>
      </c>
      <c r="L1024" s="9">
        <v>0</v>
      </c>
      <c r="M1024" s="9" t="b">
        <v>0</v>
      </c>
      <c r="N1024" s="9" t="s">
        <v>40</v>
      </c>
      <c r="O1024" s="9">
        <f t="shared" si="60"/>
        <v>0</v>
      </c>
      <c r="P1024" s="12">
        <f t="shared" si="61"/>
        <v>0</v>
      </c>
      <c r="Q1024" s="9" t="s">
        <v>41</v>
      </c>
      <c r="R1024" s="9" t="s">
        <v>42</v>
      </c>
      <c r="S1024" s="13">
        <f t="shared" si="62"/>
        <v>41793.710231481484</v>
      </c>
      <c r="T1024" s="13">
        <f t="shared" si="63"/>
        <v>41823.710231481484</v>
      </c>
    </row>
    <row r="1025" spans="1:20" ht="192" x14ac:dyDescent="0.2">
      <c r="A1025" s="9">
        <v>3744</v>
      </c>
      <c r="B1025" s="10" t="s">
        <v>1619</v>
      </c>
      <c r="C1025" s="10" t="s">
        <v>1620</v>
      </c>
      <c r="D1025" s="9">
        <v>1200</v>
      </c>
      <c r="E1025" s="11">
        <v>0</v>
      </c>
      <c r="F1025" s="9" t="s">
        <v>251</v>
      </c>
      <c r="G1025" s="9" t="s">
        <v>45</v>
      </c>
      <c r="H1025" s="9" t="s">
        <v>46</v>
      </c>
      <c r="I1025" s="9">
        <v>1404532740</v>
      </c>
      <c r="J1025" s="9">
        <v>1401823952</v>
      </c>
      <c r="K1025" s="9" t="b">
        <v>0</v>
      </c>
      <c r="L1025" s="9">
        <v>0</v>
      </c>
      <c r="M1025" s="9" t="b">
        <v>0</v>
      </c>
      <c r="N1025" s="9" t="s">
        <v>40</v>
      </c>
      <c r="O1025" s="9">
        <f t="shared" si="60"/>
        <v>0</v>
      </c>
      <c r="P1025" s="12">
        <f t="shared" si="61"/>
        <v>0</v>
      </c>
      <c r="Q1025" s="9" t="s">
        <v>41</v>
      </c>
      <c r="R1025" s="9" t="s">
        <v>42</v>
      </c>
      <c r="S1025" s="13">
        <f t="shared" si="62"/>
        <v>41793.814259259263</v>
      </c>
      <c r="T1025" s="13">
        <f t="shared" si="63"/>
        <v>41825.165972222225</v>
      </c>
    </row>
    <row r="1026" spans="1:20" ht="160" x14ac:dyDescent="0.2">
      <c r="A1026" s="9">
        <v>3745</v>
      </c>
      <c r="B1026" s="10" t="s">
        <v>1621</v>
      </c>
      <c r="C1026" s="10" t="s">
        <v>1622</v>
      </c>
      <c r="D1026" s="9">
        <v>100</v>
      </c>
      <c r="E1026" s="11">
        <v>10</v>
      </c>
      <c r="F1026" s="9" t="s">
        <v>251</v>
      </c>
      <c r="G1026" s="9" t="s">
        <v>45</v>
      </c>
      <c r="H1026" s="9" t="s">
        <v>46</v>
      </c>
      <c r="I1026" s="9">
        <v>1407689102</v>
      </c>
      <c r="J1026" s="9">
        <v>1405097102</v>
      </c>
      <c r="K1026" s="9" t="b">
        <v>0</v>
      </c>
      <c r="L1026" s="9">
        <v>1</v>
      </c>
      <c r="M1026" s="9" t="b">
        <v>0</v>
      </c>
      <c r="N1026" s="9" t="s">
        <v>40</v>
      </c>
      <c r="O1026" s="9">
        <f t="shared" ref="O1026:O1089" si="64">ROUND(E1026/D1026*100,0)</f>
        <v>10</v>
      </c>
      <c r="P1026" s="12">
        <f t="shared" ref="P1026:P1089" si="65">IFERROR(ROUND(E1026/L1026,2),0)</f>
        <v>10</v>
      </c>
      <c r="Q1026" s="9" t="s">
        <v>41</v>
      </c>
      <c r="R1026" s="9" t="s">
        <v>42</v>
      </c>
      <c r="S1026" s="13">
        <f t="shared" ref="S1026:S1089" si="66">(((J1026/60)/60)/24)+DATE(1970,1,1)</f>
        <v>41831.697939814818</v>
      </c>
      <c r="T1026" s="13">
        <f t="shared" ref="T1026:T1089" si="67">(((I1026/60)/60)/24)+DATE(1970,1,1)</f>
        <v>41861.697939814818</v>
      </c>
    </row>
    <row r="1027" spans="1:20" ht="80" x14ac:dyDescent="0.2">
      <c r="A1027" s="9">
        <v>3746</v>
      </c>
      <c r="B1027" s="10" t="s">
        <v>1623</v>
      </c>
      <c r="C1027" s="10" t="s">
        <v>1624</v>
      </c>
      <c r="D1027" s="9">
        <v>8500</v>
      </c>
      <c r="E1027" s="11">
        <v>202</v>
      </c>
      <c r="F1027" s="9" t="s">
        <v>251</v>
      </c>
      <c r="G1027" s="9" t="s">
        <v>45</v>
      </c>
      <c r="H1027" s="9" t="s">
        <v>46</v>
      </c>
      <c r="I1027" s="9">
        <v>1475918439</v>
      </c>
      <c r="J1027" s="9">
        <v>1473326439</v>
      </c>
      <c r="K1027" s="9" t="b">
        <v>0</v>
      </c>
      <c r="L1027" s="9">
        <v>1</v>
      </c>
      <c r="M1027" s="9" t="b">
        <v>0</v>
      </c>
      <c r="N1027" s="9" t="s">
        <v>40</v>
      </c>
      <c r="O1027" s="9">
        <f t="shared" si="64"/>
        <v>2</v>
      </c>
      <c r="P1027" s="12">
        <f t="shared" si="65"/>
        <v>202</v>
      </c>
      <c r="Q1027" s="9" t="s">
        <v>41</v>
      </c>
      <c r="R1027" s="9" t="s">
        <v>42</v>
      </c>
      <c r="S1027" s="13">
        <f t="shared" si="66"/>
        <v>42621.389340277776</v>
      </c>
      <c r="T1027" s="13">
        <f t="shared" si="67"/>
        <v>42651.389340277776</v>
      </c>
    </row>
    <row r="1028" spans="1:20" ht="128" x14ac:dyDescent="0.2">
      <c r="A1028" s="9">
        <v>3747</v>
      </c>
      <c r="B1028" s="10" t="s">
        <v>1625</v>
      </c>
      <c r="C1028" s="10" t="s">
        <v>1626</v>
      </c>
      <c r="D1028" s="9">
        <v>2500</v>
      </c>
      <c r="E1028" s="11">
        <v>25</v>
      </c>
      <c r="F1028" s="9" t="s">
        <v>251</v>
      </c>
      <c r="G1028" s="9" t="s">
        <v>38</v>
      </c>
      <c r="H1028" s="9" t="s">
        <v>39</v>
      </c>
      <c r="I1028" s="9">
        <v>1436137140</v>
      </c>
      <c r="J1028" s="9">
        <v>1433833896</v>
      </c>
      <c r="K1028" s="9" t="b">
        <v>0</v>
      </c>
      <c r="L1028" s="9">
        <v>1</v>
      </c>
      <c r="M1028" s="9" t="b">
        <v>0</v>
      </c>
      <c r="N1028" s="9" t="s">
        <v>40</v>
      </c>
      <c r="O1028" s="9">
        <f t="shared" si="64"/>
        <v>1</v>
      </c>
      <c r="P1028" s="12">
        <f t="shared" si="65"/>
        <v>25</v>
      </c>
      <c r="Q1028" s="9" t="s">
        <v>41</v>
      </c>
      <c r="R1028" s="9" t="s">
        <v>42</v>
      </c>
      <c r="S1028" s="13">
        <f t="shared" si="66"/>
        <v>42164.299722222218</v>
      </c>
      <c r="T1028" s="13">
        <f t="shared" si="67"/>
        <v>42190.957638888889</v>
      </c>
    </row>
    <row r="1029" spans="1:20" ht="224" x14ac:dyDescent="0.2">
      <c r="A1029" s="9">
        <v>3748</v>
      </c>
      <c r="B1029" s="10" t="s">
        <v>2702</v>
      </c>
      <c r="C1029" s="10" t="s">
        <v>2703</v>
      </c>
      <c r="D1029" s="9">
        <v>5000</v>
      </c>
      <c r="E1029" s="11">
        <v>5176</v>
      </c>
      <c r="F1029" s="9" t="s">
        <v>37</v>
      </c>
      <c r="G1029" s="9" t="s">
        <v>45</v>
      </c>
      <c r="H1029" s="9" t="s">
        <v>46</v>
      </c>
      <c r="I1029" s="9">
        <v>1455602340</v>
      </c>
      <c r="J1029" s="9">
        <v>1453827436</v>
      </c>
      <c r="K1029" s="9" t="b">
        <v>0</v>
      </c>
      <c r="L1029" s="9">
        <v>52</v>
      </c>
      <c r="M1029" s="9" t="b">
        <v>1</v>
      </c>
      <c r="N1029" s="9" t="s">
        <v>2247</v>
      </c>
      <c r="O1029" s="9">
        <f t="shared" si="64"/>
        <v>104</v>
      </c>
      <c r="P1029" s="12">
        <f t="shared" si="65"/>
        <v>99.54</v>
      </c>
      <c r="Q1029" s="9" t="s">
        <v>41</v>
      </c>
      <c r="R1029" s="9" t="s">
        <v>2248</v>
      </c>
      <c r="S1029" s="13">
        <f t="shared" si="66"/>
        <v>42395.706435185188</v>
      </c>
      <c r="T1029" s="13">
        <f t="shared" si="67"/>
        <v>42416.249305555553</v>
      </c>
    </row>
    <row r="1030" spans="1:20" ht="176" x14ac:dyDescent="0.2">
      <c r="A1030" s="9">
        <v>3749</v>
      </c>
      <c r="B1030" s="10" t="s">
        <v>2704</v>
      </c>
      <c r="C1030" s="10" t="s">
        <v>2705</v>
      </c>
      <c r="D1030" s="9">
        <v>500</v>
      </c>
      <c r="E1030" s="11">
        <v>525</v>
      </c>
      <c r="F1030" s="9" t="s">
        <v>37</v>
      </c>
      <c r="G1030" s="9" t="s">
        <v>45</v>
      </c>
      <c r="H1030" s="9" t="s">
        <v>46</v>
      </c>
      <c r="I1030" s="9">
        <v>1461902340</v>
      </c>
      <c r="J1030" s="9">
        <v>1459220588</v>
      </c>
      <c r="K1030" s="9" t="b">
        <v>0</v>
      </c>
      <c r="L1030" s="9">
        <v>7</v>
      </c>
      <c r="M1030" s="9" t="b">
        <v>1</v>
      </c>
      <c r="N1030" s="9" t="s">
        <v>2247</v>
      </c>
      <c r="O1030" s="9">
        <f t="shared" si="64"/>
        <v>105</v>
      </c>
      <c r="P1030" s="12">
        <f t="shared" si="65"/>
        <v>75</v>
      </c>
      <c r="Q1030" s="9" t="s">
        <v>41</v>
      </c>
      <c r="R1030" s="9" t="s">
        <v>2248</v>
      </c>
      <c r="S1030" s="13">
        <f t="shared" si="66"/>
        <v>42458.127175925925</v>
      </c>
      <c r="T1030" s="13">
        <f t="shared" si="67"/>
        <v>42489.165972222225</v>
      </c>
    </row>
    <row r="1031" spans="1:20" ht="256" x14ac:dyDescent="0.2">
      <c r="A1031" s="9">
        <v>3750</v>
      </c>
      <c r="B1031" s="10" t="s">
        <v>2706</v>
      </c>
      <c r="C1031" s="10" t="s">
        <v>2707</v>
      </c>
      <c r="D1031" s="9">
        <v>6000</v>
      </c>
      <c r="E1031" s="11">
        <v>6027</v>
      </c>
      <c r="F1031" s="9" t="s">
        <v>37</v>
      </c>
      <c r="G1031" s="9" t="s">
        <v>45</v>
      </c>
      <c r="H1031" s="9" t="s">
        <v>46</v>
      </c>
      <c r="I1031" s="9">
        <v>1423555140</v>
      </c>
      <c r="J1031" s="9">
        <v>1421105608</v>
      </c>
      <c r="K1031" s="9" t="b">
        <v>0</v>
      </c>
      <c r="L1031" s="9">
        <v>28</v>
      </c>
      <c r="M1031" s="9" t="b">
        <v>1</v>
      </c>
      <c r="N1031" s="9" t="s">
        <v>2247</v>
      </c>
      <c r="O1031" s="9">
        <f t="shared" si="64"/>
        <v>100</v>
      </c>
      <c r="P1031" s="12">
        <f t="shared" si="65"/>
        <v>215.25</v>
      </c>
      <c r="Q1031" s="9" t="s">
        <v>41</v>
      </c>
      <c r="R1031" s="9" t="s">
        <v>2248</v>
      </c>
      <c r="S1031" s="13">
        <f t="shared" si="66"/>
        <v>42016.981574074074</v>
      </c>
      <c r="T1031" s="13">
        <f t="shared" si="67"/>
        <v>42045.332638888889</v>
      </c>
    </row>
    <row r="1032" spans="1:20" ht="176" x14ac:dyDescent="0.2">
      <c r="A1032" s="9">
        <v>3751</v>
      </c>
      <c r="B1032" s="10" t="s">
        <v>2708</v>
      </c>
      <c r="C1032" s="10" t="s">
        <v>2709</v>
      </c>
      <c r="D1032" s="9">
        <v>1000</v>
      </c>
      <c r="E1032" s="11">
        <v>1326</v>
      </c>
      <c r="F1032" s="9" t="s">
        <v>37</v>
      </c>
      <c r="G1032" s="9" t="s">
        <v>45</v>
      </c>
      <c r="H1032" s="9" t="s">
        <v>46</v>
      </c>
      <c r="I1032" s="9">
        <v>1459641073</v>
      </c>
      <c r="J1032" s="9">
        <v>1454460673</v>
      </c>
      <c r="K1032" s="9" t="b">
        <v>0</v>
      </c>
      <c r="L1032" s="9">
        <v>11</v>
      </c>
      <c r="M1032" s="9" t="b">
        <v>1</v>
      </c>
      <c r="N1032" s="9" t="s">
        <v>2247</v>
      </c>
      <c r="O1032" s="9">
        <f t="shared" si="64"/>
        <v>133</v>
      </c>
      <c r="P1032" s="12">
        <f t="shared" si="65"/>
        <v>120.55</v>
      </c>
      <c r="Q1032" s="9" t="s">
        <v>41</v>
      </c>
      <c r="R1032" s="9" t="s">
        <v>2248</v>
      </c>
      <c r="S1032" s="13">
        <f t="shared" si="66"/>
        <v>42403.035567129627</v>
      </c>
      <c r="T1032" s="13">
        <f t="shared" si="67"/>
        <v>42462.993900462956</v>
      </c>
    </row>
    <row r="1033" spans="1:20" ht="224" x14ac:dyDescent="0.2">
      <c r="A1033" s="9">
        <v>3752</v>
      </c>
      <c r="B1033" s="10" t="s">
        <v>2710</v>
      </c>
      <c r="C1033" s="10" t="s">
        <v>2711</v>
      </c>
      <c r="D1033" s="9">
        <v>500</v>
      </c>
      <c r="E1033" s="11">
        <v>565</v>
      </c>
      <c r="F1033" s="9" t="s">
        <v>37</v>
      </c>
      <c r="G1033" s="9" t="s">
        <v>38</v>
      </c>
      <c r="H1033" s="9" t="s">
        <v>39</v>
      </c>
      <c r="I1033" s="9">
        <v>1476651600</v>
      </c>
      <c r="J1033" s="9">
        <v>1473189335</v>
      </c>
      <c r="K1033" s="9" t="b">
        <v>0</v>
      </c>
      <c r="L1033" s="9">
        <v>15</v>
      </c>
      <c r="M1033" s="9" t="b">
        <v>1</v>
      </c>
      <c r="N1033" s="9" t="s">
        <v>2247</v>
      </c>
      <c r="O1033" s="9">
        <f t="shared" si="64"/>
        <v>113</v>
      </c>
      <c r="P1033" s="12">
        <f t="shared" si="65"/>
        <v>37.67</v>
      </c>
      <c r="Q1033" s="9" t="s">
        <v>41</v>
      </c>
      <c r="R1033" s="9" t="s">
        <v>2248</v>
      </c>
      <c r="S1033" s="13">
        <f t="shared" si="66"/>
        <v>42619.802488425921</v>
      </c>
      <c r="T1033" s="13">
        <f t="shared" si="67"/>
        <v>42659.875</v>
      </c>
    </row>
    <row r="1034" spans="1:20" ht="192" x14ac:dyDescent="0.2">
      <c r="A1034" s="9">
        <v>3753</v>
      </c>
      <c r="B1034" s="10" t="s">
        <v>2712</v>
      </c>
      <c r="C1034" s="10" t="s">
        <v>2713</v>
      </c>
      <c r="D1034" s="9">
        <v>5000</v>
      </c>
      <c r="E1034" s="11">
        <v>5167</v>
      </c>
      <c r="F1034" s="9" t="s">
        <v>37</v>
      </c>
      <c r="G1034" s="9" t="s">
        <v>45</v>
      </c>
      <c r="H1034" s="9" t="s">
        <v>46</v>
      </c>
      <c r="I1034" s="9">
        <v>1433289600</v>
      </c>
      <c r="J1034" s="9">
        <v>1430768800</v>
      </c>
      <c r="K1034" s="9" t="b">
        <v>0</v>
      </c>
      <c r="L1034" s="9">
        <v>30</v>
      </c>
      <c r="M1034" s="9" t="b">
        <v>1</v>
      </c>
      <c r="N1034" s="9" t="s">
        <v>2247</v>
      </c>
      <c r="O1034" s="9">
        <f t="shared" si="64"/>
        <v>103</v>
      </c>
      <c r="P1034" s="12">
        <f t="shared" si="65"/>
        <v>172.23</v>
      </c>
      <c r="Q1034" s="9" t="s">
        <v>41</v>
      </c>
      <c r="R1034" s="9" t="s">
        <v>2248</v>
      </c>
      <c r="S1034" s="13">
        <f t="shared" si="66"/>
        <v>42128.824074074073</v>
      </c>
      <c r="T1034" s="13">
        <f t="shared" si="67"/>
        <v>42158</v>
      </c>
    </row>
    <row r="1035" spans="1:20" ht="176" x14ac:dyDescent="0.2">
      <c r="A1035" s="9">
        <v>3754</v>
      </c>
      <c r="B1035" s="10" t="s">
        <v>2714</v>
      </c>
      <c r="C1035" s="10" t="s">
        <v>2715</v>
      </c>
      <c r="D1035" s="9">
        <v>2500</v>
      </c>
      <c r="E1035" s="11">
        <v>3000</v>
      </c>
      <c r="F1035" s="9" t="s">
        <v>37</v>
      </c>
      <c r="G1035" s="9" t="s">
        <v>45</v>
      </c>
      <c r="H1035" s="9" t="s">
        <v>46</v>
      </c>
      <c r="I1035" s="9">
        <v>1406350740</v>
      </c>
      <c r="J1035" s="9">
        <v>1403125737</v>
      </c>
      <c r="K1035" s="9" t="b">
        <v>0</v>
      </c>
      <c r="L1035" s="9">
        <v>27</v>
      </c>
      <c r="M1035" s="9" t="b">
        <v>1</v>
      </c>
      <c r="N1035" s="9" t="s">
        <v>2247</v>
      </c>
      <c r="O1035" s="9">
        <f t="shared" si="64"/>
        <v>120</v>
      </c>
      <c r="P1035" s="12">
        <f t="shared" si="65"/>
        <v>111.11</v>
      </c>
      <c r="Q1035" s="9" t="s">
        <v>41</v>
      </c>
      <c r="R1035" s="9" t="s">
        <v>2248</v>
      </c>
      <c r="S1035" s="13">
        <f t="shared" si="66"/>
        <v>41808.881215277775</v>
      </c>
      <c r="T1035" s="13">
        <f t="shared" si="67"/>
        <v>41846.207638888889</v>
      </c>
    </row>
    <row r="1036" spans="1:20" ht="192" x14ac:dyDescent="0.2">
      <c r="A1036" s="9">
        <v>3755</v>
      </c>
      <c r="B1036" s="10" t="s">
        <v>2716</v>
      </c>
      <c r="C1036" s="10" t="s">
        <v>2717</v>
      </c>
      <c r="D1036" s="9">
        <v>550</v>
      </c>
      <c r="E1036" s="11">
        <v>713</v>
      </c>
      <c r="F1036" s="9" t="s">
        <v>37</v>
      </c>
      <c r="G1036" s="9" t="s">
        <v>38</v>
      </c>
      <c r="H1036" s="9" t="s">
        <v>39</v>
      </c>
      <c r="I1036" s="9">
        <v>1460753307</v>
      </c>
      <c r="J1036" s="9">
        <v>1458161307</v>
      </c>
      <c r="K1036" s="9" t="b">
        <v>0</v>
      </c>
      <c r="L1036" s="9">
        <v>28</v>
      </c>
      <c r="M1036" s="9" t="b">
        <v>1</v>
      </c>
      <c r="N1036" s="9" t="s">
        <v>2247</v>
      </c>
      <c r="O1036" s="9">
        <f t="shared" si="64"/>
        <v>130</v>
      </c>
      <c r="P1036" s="12">
        <f t="shared" si="65"/>
        <v>25.46</v>
      </c>
      <c r="Q1036" s="9" t="s">
        <v>41</v>
      </c>
      <c r="R1036" s="9" t="s">
        <v>2248</v>
      </c>
      <c r="S1036" s="13">
        <f t="shared" si="66"/>
        <v>42445.866979166662</v>
      </c>
      <c r="T1036" s="13">
        <f t="shared" si="67"/>
        <v>42475.866979166662</v>
      </c>
    </row>
    <row r="1037" spans="1:20" ht="176" x14ac:dyDescent="0.2">
      <c r="A1037" s="9">
        <v>3756</v>
      </c>
      <c r="B1037" s="10" t="s">
        <v>2718</v>
      </c>
      <c r="C1037" s="10" t="s">
        <v>2719</v>
      </c>
      <c r="D1037" s="9">
        <v>4500</v>
      </c>
      <c r="E1037" s="11">
        <v>4550</v>
      </c>
      <c r="F1037" s="9" t="s">
        <v>37</v>
      </c>
      <c r="G1037" s="9" t="s">
        <v>45</v>
      </c>
      <c r="H1037" s="9" t="s">
        <v>46</v>
      </c>
      <c r="I1037" s="9">
        <v>1402515198</v>
      </c>
      <c r="J1037" s="9">
        <v>1399923198</v>
      </c>
      <c r="K1037" s="9" t="b">
        <v>0</v>
      </c>
      <c r="L1037" s="9">
        <v>17</v>
      </c>
      <c r="M1037" s="9" t="b">
        <v>1</v>
      </c>
      <c r="N1037" s="9" t="s">
        <v>2247</v>
      </c>
      <c r="O1037" s="9">
        <f t="shared" si="64"/>
        <v>101</v>
      </c>
      <c r="P1037" s="12">
        <f t="shared" si="65"/>
        <v>267.64999999999998</v>
      </c>
      <c r="Q1037" s="9" t="s">
        <v>41</v>
      </c>
      <c r="R1037" s="9" t="s">
        <v>2248</v>
      </c>
      <c r="S1037" s="13">
        <f t="shared" si="66"/>
        <v>41771.814791666664</v>
      </c>
      <c r="T1037" s="13">
        <f t="shared" si="67"/>
        <v>41801.814791666664</v>
      </c>
    </row>
    <row r="1038" spans="1:20" ht="176" x14ac:dyDescent="0.2">
      <c r="A1038" s="9">
        <v>3757</v>
      </c>
      <c r="B1038" s="10" t="s">
        <v>2720</v>
      </c>
      <c r="C1038" s="10" t="s">
        <v>2721</v>
      </c>
      <c r="D1038" s="9">
        <v>3500</v>
      </c>
      <c r="E1038" s="11">
        <v>3798</v>
      </c>
      <c r="F1038" s="9" t="s">
        <v>37</v>
      </c>
      <c r="G1038" s="9" t="s">
        <v>45</v>
      </c>
      <c r="H1038" s="9" t="s">
        <v>46</v>
      </c>
      <c r="I1038" s="9">
        <v>1417465515</v>
      </c>
      <c r="J1038" s="9">
        <v>1415737515</v>
      </c>
      <c r="K1038" s="9" t="b">
        <v>0</v>
      </c>
      <c r="L1038" s="9">
        <v>50</v>
      </c>
      <c r="M1038" s="9" t="b">
        <v>1</v>
      </c>
      <c r="N1038" s="9" t="s">
        <v>2247</v>
      </c>
      <c r="O1038" s="9">
        <f t="shared" si="64"/>
        <v>109</v>
      </c>
      <c r="P1038" s="12">
        <f t="shared" si="65"/>
        <v>75.959999999999994</v>
      </c>
      <c r="Q1038" s="9" t="s">
        <v>41</v>
      </c>
      <c r="R1038" s="9" t="s">
        <v>2248</v>
      </c>
      <c r="S1038" s="13">
        <f t="shared" si="66"/>
        <v>41954.850868055553</v>
      </c>
      <c r="T1038" s="13">
        <f t="shared" si="67"/>
        <v>41974.850868055553</v>
      </c>
    </row>
    <row r="1039" spans="1:20" ht="96" x14ac:dyDescent="0.2">
      <c r="A1039" s="9">
        <v>3758</v>
      </c>
      <c r="B1039" s="10" t="s">
        <v>2722</v>
      </c>
      <c r="C1039" s="10" t="s">
        <v>2723</v>
      </c>
      <c r="D1039" s="9">
        <v>1500</v>
      </c>
      <c r="E1039" s="11">
        <v>1535</v>
      </c>
      <c r="F1039" s="9" t="s">
        <v>37</v>
      </c>
      <c r="G1039" s="9" t="s">
        <v>45</v>
      </c>
      <c r="H1039" s="9" t="s">
        <v>46</v>
      </c>
      <c r="I1039" s="9">
        <v>1400475600</v>
      </c>
      <c r="J1039" s="9">
        <v>1397819938</v>
      </c>
      <c r="K1039" s="9" t="b">
        <v>0</v>
      </c>
      <c r="L1039" s="9">
        <v>26</v>
      </c>
      <c r="M1039" s="9" t="b">
        <v>1</v>
      </c>
      <c r="N1039" s="9" t="s">
        <v>2247</v>
      </c>
      <c r="O1039" s="9">
        <f t="shared" si="64"/>
        <v>102</v>
      </c>
      <c r="P1039" s="12">
        <f t="shared" si="65"/>
        <v>59.04</v>
      </c>
      <c r="Q1039" s="9" t="s">
        <v>41</v>
      </c>
      <c r="R1039" s="9" t="s">
        <v>2248</v>
      </c>
      <c r="S1039" s="13">
        <f t="shared" si="66"/>
        <v>41747.471504629626</v>
      </c>
      <c r="T1039" s="13">
        <f t="shared" si="67"/>
        <v>41778.208333333336</v>
      </c>
    </row>
    <row r="1040" spans="1:20" ht="112" x14ac:dyDescent="0.2">
      <c r="A1040" s="9">
        <v>3759</v>
      </c>
      <c r="B1040" s="10" t="s">
        <v>2724</v>
      </c>
      <c r="C1040" s="10" t="s">
        <v>2725</v>
      </c>
      <c r="D1040" s="9">
        <v>4000</v>
      </c>
      <c r="E1040" s="11">
        <v>4409.7700000000004</v>
      </c>
      <c r="F1040" s="9" t="s">
        <v>37</v>
      </c>
      <c r="G1040" s="9" t="s">
        <v>45</v>
      </c>
      <c r="H1040" s="9" t="s">
        <v>46</v>
      </c>
      <c r="I1040" s="9">
        <v>1440556553</v>
      </c>
      <c r="J1040" s="9">
        <v>1435372553</v>
      </c>
      <c r="K1040" s="9" t="b">
        <v>0</v>
      </c>
      <c r="L1040" s="9">
        <v>88</v>
      </c>
      <c r="M1040" s="9" t="b">
        <v>1</v>
      </c>
      <c r="N1040" s="9" t="s">
        <v>2247</v>
      </c>
      <c r="O1040" s="9">
        <f t="shared" si="64"/>
        <v>110</v>
      </c>
      <c r="P1040" s="12">
        <f t="shared" si="65"/>
        <v>50.11</v>
      </c>
      <c r="Q1040" s="9" t="s">
        <v>41</v>
      </c>
      <c r="R1040" s="9" t="s">
        <v>2248</v>
      </c>
      <c r="S1040" s="13">
        <f t="shared" si="66"/>
        <v>42182.108252314814</v>
      </c>
      <c r="T1040" s="13">
        <f t="shared" si="67"/>
        <v>42242.108252314814</v>
      </c>
    </row>
    <row r="1041" spans="1:20" ht="192" x14ac:dyDescent="0.2">
      <c r="A1041" s="9">
        <v>3760</v>
      </c>
      <c r="B1041" s="10" t="s">
        <v>2726</v>
      </c>
      <c r="C1041" s="10" t="s">
        <v>2727</v>
      </c>
      <c r="D1041" s="9">
        <v>5000</v>
      </c>
      <c r="E1041" s="11">
        <v>5050.7700000000004</v>
      </c>
      <c r="F1041" s="9" t="s">
        <v>37</v>
      </c>
      <c r="G1041" s="9" t="s">
        <v>45</v>
      </c>
      <c r="H1041" s="9" t="s">
        <v>46</v>
      </c>
      <c r="I1041" s="9">
        <v>1399293386</v>
      </c>
      <c r="J1041" s="9">
        <v>1397133386</v>
      </c>
      <c r="K1041" s="9" t="b">
        <v>0</v>
      </c>
      <c r="L1041" s="9">
        <v>91</v>
      </c>
      <c r="M1041" s="9" t="b">
        <v>1</v>
      </c>
      <c r="N1041" s="9" t="s">
        <v>2247</v>
      </c>
      <c r="O1041" s="9">
        <f t="shared" si="64"/>
        <v>101</v>
      </c>
      <c r="P1041" s="12">
        <f t="shared" si="65"/>
        <v>55.5</v>
      </c>
      <c r="Q1041" s="9" t="s">
        <v>41</v>
      </c>
      <c r="R1041" s="9" t="s">
        <v>2248</v>
      </c>
      <c r="S1041" s="13">
        <f t="shared" si="66"/>
        <v>41739.525300925925</v>
      </c>
      <c r="T1041" s="13">
        <f t="shared" si="67"/>
        <v>41764.525300925925</v>
      </c>
    </row>
    <row r="1042" spans="1:20" ht="224" x14ac:dyDescent="0.2">
      <c r="A1042" s="9">
        <v>3761</v>
      </c>
      <c r="B1042" s="10" t="s">
        <v>2728</v>
      </c>
      <c r="C1042" s="10" t="s">
        <v>2729</v>
      </c>
      <c r="D1042" s="9">
        <v>500</v>
      </c>
      <c r="E1042" s="11">
        <v>500</v>
      </c>
      <c r="F1042" s="9" t="s">
        <v>37</v>
      </c>
      <c r="G1042" s="9" t="s">
        <v>38</v>
      </c>
      <c r="H1042" s="9" t="s">
        <v>39</v>
      </c>
      <c r="I1042" s="9">
        <v>1439247600</v>
      </c>
      <c r="J1042" s="9">
        <v>1434625937</v>
      </c>
      <c r="K1042" s="9" t="b">
        <v>0</v>
      </c>
      <c r="L1042" s="9">
        <v>3</v>
      </c>
      <c r="M1042" s="9" t="b">
        <v>1</v>
      </c>
      <c r="N1042" s="9" t="s">
        <v>2247</v>
      </c>
      <c r="O1042" s="9">
        <f t="shared" si="64"/>
        <v>100</v>
      </c>
      <c r="P1042" s="12">
        <f t="shared" si="65"/>
        <v>166.67</v>
      </c>
      <c r="Q1042" s="9" t="s">
        <v>41</v>
      </c>
      <c r="R1042" s="9" t="s">
        <v>2248</v>
      </c>
      <c r="S1042" s="13">
        <f t="shared" si="66"/>
        <v>42173.466863425929</v>
      </c>
      <c r="T1042" s="13">
        <f t="shared" si="67"/>
        <v>42226.958333333328</v>
      </c>
    </row>
    <row r="1043" spans="1:20" ht="208" x14ac:dyDescent="0.2">
      <c r="A1043" s="9">
        <v>3762</v>
      </c>
      <c r="B1043" s="10" t="s">
        <v>2730</v>
      </c>
      <c r="C1043" s="10" t="s">
        <v>2731</v>
      </c>
      <c r="D1043" s="9">
        <v>1250</v>
      </c>
      <c r="E1043" s="11">
        <v>1328</v>
      </c>
      <c r="F1043" s="9" t="s">
        <v>37</v>
      </c>
      <c r="G1043" s="9" t="s">
        <v>38</v>
      </c>
      <c r="H1043" s="9" t="s">
        <v>39</v>
      </c>
      <c r="I1043" s="9">
        <v>1438543889</v>
      </c>
      <c r="J1043" s="9">
        <v>1436383889</v>
      </c>
      <c r="K1043" s="9" t="b">
        <v>0</v>
      </c>
      <c r="L1043" s="9">
        <v>28</v>
      </c>
      <c r="M1043" s="9" t="b">
        <v>1</v>
      </c>
      <c r="N1043" s="9" t="s">
        <v>2247</v>
      </c>
      <c r="O1043" s="9">
        <f t="shared" si="64"/>
        <v>106</v>
      </c>
      <c r="P1043" s="12">
        <f t="shared" si="65"/>
        <v>47.43</v>
      </c>
      <c r="Q1043" s="9" t="s">
        <v>41</v>
      </c>
      <c r="R1043" s="9" t="s">
        <v>2248</v>
      </c>
      <c r="S1043" s="13">
        <f t="shared" si="66"/>
        <v>42193.813530092593</v>
      </c>
      <c r="T1043" s="13">
        <f t="shared" si="67"/>
        <v>42218.813530092593</v>
      </c>
    </row>
    <row r="1044" spans="1:20" ht="112" x14ac:dyDescent="0.2">
      <c r="A1044" s="9">
        <v>3763</v>
      </c>
      <c r="B1044" s="10" t="s">
        <v>2732</v>
      </c>
      <c r="C1044" s="10" t="s">
        <v>2733</v>
      </c>
      <c r="D1044" s="9">
        <v>5000</v>
      </c>
      <c r="E1044" s="11">
        <v>5000</v>
      </c>
      <c r="F1044" s="9" t="s">
        <v>37</v>
      </c>
      <c r="G1044" s="9" t="s">
        <v>45</v>
      </c>
      <c r="H1044" s="9" t="s">
        <v>46</v>
      </c>
      <c r="I1044" s="9">
        <v>1427907626</v>
      </c>
      <c r="J1044" s="9">
        <v>1425319226</v>
      </c>
      <c r="K1044" s="9" t="b">
        <v>0</v>
      </c>
      <c r="L1044" s="9">
        <v>77</v>
      </c>
      <c r="M1044" s="9" t="b">
        <v>1</v>
      </c>
      <c r="N1044" s="9" t="s">
        <v>2247</v>
      </c>
      <c r="O1044" s="9">
        <f t="shared" si="64"/>
        <v>100</v>
      </c>
      <c r="P1044" s="12">
        <f t="shared" si="65"/>
        <v>64.94</v>
      </c>
      <c r="Q1044" s="9" t="s">
        <v>41</v>
      </c>
      <c r="R1044" s="9" t="s">
        <v>2248</v>
      </c>
      <c r="S1044" s="13">
        <f t="shared" si="66"/>
        <v>42065.750300925924</v>
      </c>
      <c r="T1044" s="13">
        <f t="shared" si="67"/>
        <v>42095.708634259259</v>
      </c>
    </row>
    <row r="1045" spans="1:20" ht="192" x14ac:dyDescent="0.2">
      <c r="A1045" s="9">
        <v>3764</v>
      </c>
      <c r="B1045" s="10" t="s">
        <v>2734</v>
      </c>
      <c r="C1045" s="10" t="s">
        <v>2735</v>
      </c>
      <c r="D1045" s="9">
        <v>1500</v>
      </c>
      <c r="E1045" s="11">
        <v>1500</v>
      </c>
      <c r="F1045" s="9" t="s">
        <v>37</v>
      </c>
      <c r="G1045" s="9" t="s">
        <v>45</v>
      </c>
      <c r="H1045" s="9" t="s">
        <v>46</v>
      </c>
      <c r="I1045" s="9">
        <v>1464482160</v>
      </c>
      <c r="J1045" s="9">
        <v>1462824832</v>
      </c>
      <c r="K1045" s="9" t="b">
        <v>0</v>
      </c>
      <c r="L1045" s="9">
        <v>27</v>
      </c>
      <c r="M1045" s="9" t="b">
        <v>1</v>
      </c>
      <c r="N1045" s="9" t="s">
        <v>2247</v>
      </c>
      <c r="O1045" s="9">
        <f t="shared" si="64"/>
        <v>100</v>
      </c>
      <c r="P1045" s="12">
        <f t="shared" si="65"/>
        <v>55.56</v>
      </c>
      <c r="Q1045" s="9" t="s">
        <v>41</v>
      </c>
      <c r="R1045" s="9" t="s">
        <v>2248</v>
      </c>
      <c r="S1045" s="13">
        <f t="shared" si="66"/>
        <v>42499.842962962968</v>
      </c>
      <c r="T1045" s="13">
        <f t="shared" si="67"/>
        <v>42519.024999999994</v>
      </c>
    </row>
    <row r="1046" spans="1:20" ht="224" x14ac:dyDescent="0.2">
      <c r="A1046" s="9">
        <v>3765</v>
      </c>
      <c r="B1046" s="10" t="s">
        <v>2736</v>
      </c>
      <c r="C1046" s="10" t="s">
        <v>2737</v>
      </c>
      <c r="D1046" s="9">
        <v>7000</v>
      </c>
      <c r="E1046" s="11">
        <v>7942</v>
      </c>
      <c r="F1046" s="9" t="s">
        <v>37</v>
      </c>
      <c r="G1046" s="9" t="s">
        <v>45</v>
      </c>
      <c r="H1046" s="9" t="s">
        <v>46</v>
      </c>
      <c r="I1046" s="9">
        <v>1406745482</v>
      </c>
      <c r="J1046" s="9">
        <v>1404153482</v>
      </c>
      <c r="K1046" s="9" t="b">
        <v>0</v>
      </c>
      <c r="L1046" s="9">
        <v>107</v>
      </c>
      <c r="M1046" s="9" t="b">
        <v>1</v>
      </c>
      <c r="N1046" s="9" t="s">
        <v>2247</v>
      </c>
      <c r="O1046" s="9">
        <f t="shared" si="64"/>
        <v>113</v>
      </c>
      <c r="P1046" s="12">
        <f t="shared" si="65"/>
        <v>74.22</v>
      </c>
      <c r="Q1046" s="9" t="s">
        <v>41</v>
      </c>
      <c r="R1046" s="9" t="s">
        <v>2248</v>
      </c>
      <c r="S1046" s="13">
        <f t="shared" si="66"/>
        <v>41820.776412037041</v>
      </c>
      <c r="T1046" s="13">
        <f t="shared" si="67"/>
        <v>41850.776412037041</v>
      </c>
    </row>
    <row r="1047" spans="1:20" ht="160" x14ac:dyDescent="0.2">
      <c r="A1047" s="9">
        <v>3766</v>
      </c>
      <c r="B1047" s="10" t="s">
        <v>2738</v>
      </c>
      <c r="C1047" s="10" t="s">
        <v>2739</v>
      </c>
      <c r="D1047" s="9">
        <v>10000</v>
      </c>
      <c r="E1047" s="11">
        <v>10265.01</v>
      </c>
      <c r="F1047" s="9" t="s">
        <v>37</v>
      </c>
      <c r="G1047" s="9" t="s">
        <v>45</v>
      </c>
      <c r="H1047" s="9" t="s">
        <v>46</v>
      </c>
      <c r="I1047" s="9">
        <v>1404360045</v>
      </c>
      <c r="J1047" s="9">
        <v>1401336045</v>
      </c>
      <c r="K1047" s="9" t="b">
        <v>0</v>
      </c>
      <c r="L1047" s="9">
        <v>96</v>
      </c>
      <c r="M1047" s="9" t="b">
        <v>1</v>
      </c>
      <c r="N1047" s="9" t="s">
        <v>2247</v>
      </c>
      <c r="O1047" s="9">
        <f t="shared" si="64"/>
        <v>103</v>
      </c>
      <c r="P1047" s="12">
        <f t="shared" si="65"/>
        <v>106.93</v>
      </c>
      <c r="Q1047" s="9" t="s">
        <v>41</v>
      </c>
      <c r="R1047" s="9" t="s">
        <v>2248</v>
      </c>
      <c r="S1047" s="13">
        <f t="shared" si="66"/>
        <v>41788.167187500003</v>
      </c>
      <c r="T1047" s="13">
        <f t="shared" si="67"/>
        <v>41823.167187500003</v>
      </c>
    </row>
    <row r="1048" spans="1:20" ht="192" x14ac:dyDescent="0.2">
      <c r="A1048" s="9">
        <v>3767</v>
      </c>
      <c r="B1048" s="10" t="s">
        <v>2740</v>
      </c>
      <c r="C1048" s="10" t="s">
        <v>2741</v>
      </c>
      <c r="D1048" s="9">
        <v>2000</v>
      </c>
      <c r="E1048" s="11">
        <v>2335</v>
      </c>
      <c r="F1048" s="9" t="s">
        <v>37</v>
      </c>
      <c r="G1048" s="9" t="s">
        <v>45</v>
      </c>
      <c r="H1048" s="9" t="s">
        <v>46</v>
      </c>
      <c r="I1048" s="9">
        <v>1425185940</v>
      </c>
      <c r="J1048" s="9">
        <v>1423960097</v>
      </c>
      <c r="K1048" s="9" t="b">
        <v>0</v>
      </c>
      <c r="L1048" s="9">
        <v>56</v>
      </c>
      <c r="M1048" s="9" t="b">
        <v>1</v>
      </c>
      <c r="N1048" s="9" t="s">
        <v>2247</v>
      </c>
      <c r="O1048" s="9">
        <f t="shared" si="64"/>
        <v>117</v>
      </c>
      <c r="P1048" s="12">
        <f t="shared" si="65"/>
        <v>41.7</v>
      </c>
      <c r="Q1048" s="9" t="s">
        <v>41</v>
      </c>
      <c r="R1048" s="9" t="s">
        <v>2248</v>
      </c>
      <c r="S1048" s="13">
        <f t="shared" si="66"/>
        <v>42050.019641203704</v>
      </c>
      <c r="T1048" s="13">
        <f t="shared" si="67"/>
        <v>42064.207638888889</v>
      </c>
    </row>
    <row r="1049" spans="1:20" ht="208" x14ac:dyDescent="0.2">
      <c r="A1049" s="9">
        <v>3768</v>
      </c>
      <c r="B1049" s="10" t="s">
        <v>2742</v>
      </c>
      <c r="C1049" s="10" t="s">
        <v>2743</v>
      </c>
      <c r="D1049" s="9">
        <v>4000</v>
      </c>
      <c r="E1049" s="11">
        <v>4306.1099999999997</v>
      </c>
      <c r="F1049" s="9" t="s">
        <v>37</v>
      </c>
      <c r="G1049" s="9" t="s">
        <v>45</v>
      </c>
      <c r="H1049" s="9" t="s">
        <v>46</v>
      </c>
      <c r="I1049" s="9">
        <v>1402594090</v>
      </c>
      <c r="J1049" s="9">
        <v>1400002090</v>
      </c>
      <c r="K1049" s="9" t="b">
        <v>0</v>
      </c>
      <c r="L1049" s="9">
        <v>58</v>
      </c>
      <c r="M1049" s="9" t="b">
        <v>1</v>
      </c>
      <c r="N1049" s="9" t="s">
        <v>2247</v>
      </c>
      <c r="O1049" s="9">
        <f t="shared" si="64"/>
        <v>108</v>
      </c>
      <c r="P1049" s="12">
        <f t="shared" si="65"/>
        <v>74.239999999999995</v>
      </c>
      <c r="Q1049" s="9" t="s">
        <v>41</v>
      </c>
      <c r="R1049" s="9" t="s">
        <v>2248</v>
      </c>
      <c r="S1049" s="13">
        <f t="shared" si="66"/>
        <v>41772.727893518517</v>
      </c>
      <c r="T1049" s="13">
        <f t="shared" si="67"/>
        <v>41802.727893518517</v>
      </c>
    </row>
    <row r="1050" spans="1:20" ht="176" x14ac:dyDescent="0.2">
      <c r="A1050" s="9">
        <v>3769</v>
      </c>
      <c r="B1050" s="10" t="s">
        <v>2744</v>
      </c>
      <c r="C1050" s="10" t="s">
        <v>2745</v>
      </c>
      <c r="D1050" s="9">
        <v>1100</v>
      </c>
      <c r="E1050" s="11">
        <v>1100</v>
      </c>
      <c r="F1050" s="9" t="s">
        <v>37</v>
      </c>
      <c r="G1050" s="9" t="s">
        <v>45</v>
      </c>
      <c r="H1050" s="9" t="s">
        <v>46</v>
      </c>
      <c r="I1050" s="9">
        <v>1460730079</v>
      </c>
      <c r="J1050" s="9">
        <v>1458138079</v>
      </c>
      <c r="K1050" s="9" t="b">
        <v>0</v>
      </c>
      <c r="L1050" s="9">
        <v>15</v>
      </c>
      <c r="M1050" s="9" t="b">
        <v>1</v>
      </c>
      <c r="N1050" s="9" t="s">
        <v>2247</v>
      </c>
      <c r="O1050" s="9">
        <f t="shared" si="64"/>
        <v>100</v>
      </c>
      <c r="P1050" s="12">
        <f t="shared" si="65"/>
        <v>73.33</v>
      </c>
      <c r="Q1050" s="9" t="s">
        <v>41</v>
      </c>
      <c r="R1050" s="9" t="s">
        <v>2248</v>
      </c>
      <c r="S1050" s="13">
        <f t="shared" si="66"/>
        <v>42445.598136574074</v>
      </c>
      <c r="T1050" s="13">
        <f t="shared" si="67"/>
        <v>42475.598136574074</v>
      </c>
    </row>
    <row r="1051" spans="1:20" ht="224" x14ac:dyDescent="0.2">
      <c r="A1051" s="9">
        <v>3770</v>
      </c>
      <c r="B1051" s="10" t="s">
        <v>2746</v>
      </c>
      <c r="C1051" s="10" t="s">
        <v>2747</v>
      </c>
      <c r="D1051" s="9">
        <v>2000</v>
      </c>
      <c r="E1051" s="11">
        <v>2000</v>
      </c>
      <c r="F1051" s="9" t="s">
        <v>37</v>
      </c>
      <c r="G1051" s="9" t="s">
        <v>38</v>
      </c>
      <c r="H1051" s="9" t="s">
        <v>39</v>
      </c>
      <c r="I1051" s="9">
        <v>1434234010</v>
      </c>
      <c r="J1051" s="9">
        <v>1431642010</v>
      </c>
      <c r="K1051" s="9" t="b">
        <v>0</v>
      </c>
      <c r="L1051" s="9">
        <v>20</v>
      </c>
      <c r="M1051" s="9" t="b">
        <v>1</v>
      </c>
      <c r="N1051" s="9" t="s">
        <v>2247</v>
      </c>
      <c r="O1051" s="9">
        <f t="shared" si="64"/>
        <v>100</v>
      </c>
      <c r="P1051" s="12">
        <f t="shared" si="65"/>
        <v>100</v>
      </c>
      <c r="Q1051" s="9" t="s">
        <v>41</v>
      </c>
      <c r="R1051" s="9" t="s">
        <v>2248</v>
      </c>
      <c r="S1051" s="13">
        <f t="shared" si="66"/>
        <v>42138.930671296301</v>
      </c>
      <c r="T1051" s="13">
        <f t="shared" si="67"/>
        <v>42168.930671296301</v>
      </c>
    </row>
    <row r="1052" spans="1:20" ht="128" x14ac:dyDescent="0.2">
      <c r="A1052" s="9">
        <v>3771</v>
      </c>
      <c r="B1052" s="10" t="s">
        <v>2748</v>
      </c>
      <c r="C1052" s="10" t="s">
        <v>2749</v>
      </c>
      <c r="D1052" s="9">
        <v>1000</v>
      </c>
      <c r="E1052" s="11">
        <v>1460</v>
      </c>
      <c r="F1052" s="9" t="s">
        <v>37</v>
      </c>
      <c r="G1052" s="9" t="s">
        <v>45</v>
      </c>
      <c r="H1052" s="9" t="s">
        <v>46</v>
      </c>
      <c r="I1052" s="9">
        <v>1463529600</v>
      </c>
      <c r="J1052" s="9">
        <v>1462307652</v>
      </c>
      <c r="K1052" s="9" t="b">
        <v>0</v>
      </c>
      <c r="L1052" s="9">
        <v>38</v>
      </c>
      <c r="M1052" s="9" t="b">
        <v>1</v>
      </c>
      <c r="N1052" s="9" t="s">
        <v>2247</v>
      </c>
      <c r="O1052" s="9">
        <f t="shared" si="64"/>
        <v>146</v>
      </c>
      <c r="P1052" s="12">
        <f t="shared" si="65"/>
        <v>38.42</v>
      </c>
      <c r="Q1052" s="9" t="s">
        <v>41</v>
      </c>
      <c r="R1052" s="9" t="s">
        <v>2248</v>
      </c>
      <c r="S1052" s="13">
        <f t="shared" si="66"/>
        <v>42493.857083333336</v>
      </c>
      <c r="T1052" s="13">
        <f t="shared" si="67"/>
        <v>42508</v>
      </c>
    </row>
    <row r="1053" spans="1:20" ht="192" x14ac:dyDescent="0.2">
      <c r="A1053" s="9">
        <v>3772</v>
      </c>
      <c r="B1053" s="10" t="s">
        <v>2750</v>
      </c>
      <c r="C1053" s="10" t="s">
        <v>2751</v>
      </c>
      <c r="D1053" s="9">
        <v>5000</v>
      </c>
      <c r="E1053" s="11">
        <v>5510</v>
      </c>
      <c r="F1053" s="9" t="s">
        <v>37</v>
      </c>
      <c r="G1053" s="9" t="s">
        <v>45</v>
      </c>
      <c r="H1053" s="9" t="s">
        <v>46</v>
      </c>
      <c r="I1053" s="9">
        <v>1480399200</v>
      </c>
      <c r="J1053" s="9">
        <v>1478616506</v>
      </c>
      <c r="K1053" s="9" t="b">
        <v>0</v>
      </c>
      <c r="L1053" s="9">
        <v>33</v>
      </c>
      <c r="M1053" s="9" t="b">
        <v>1</v>
      </c>
      <c r="N1053" s="9" t="s">
        <v>2247</v>
      </c>
      <c r="O1053" s="9">
        <f t="shared" si="64"/>
        <v>110</v>
      </c>
      <c r="P1053" s="12">
        <f t="shared" si="65"/>
        <v>166.97</v>
      </c>
      <c r="Q1053" s="9" t="s">
        <v>41</v>
      </c>
      <c r="R1053" s="9" t="s">
        <v>2248</v>
      </c>
      <c r="S1053" s="13">
        <f t="shared" si="66"/>
        <v>42682.616967592592</v>
      </c>
      <c r="T1053" s="13">
        <f t="shared" si="67"/>
        <v>42703.25</v>
      </c>
    </row>
    <row r="1054" spans="1:20" ht="128" x14ac:dyDescent="0.2">
      <c r="A1054" s="9">
        <v>3773</v>
      </c>
      <c r="B1054" s="10" t="s">
        <v>2752</v>
      </c>
      <c r="C1054" s="10" t="s">
        <v>2753</v>
      </c>
      <c r="D1054" s="9">
        <v>5000</v>
      </c>
      <c r="E1054" s="11">
        <v>5410</v>
      </c>
      <c r="F1054" s="9" t="s">
        <v>37</v>
      </c>
      <c r="G1054" s="9" t="s">
        <v>45</v>
      </c>
      <c r="H1054" s="9" t="s">
        <v>46</v>
      </c>
      <c r="I1054" s="9">
        <v>1479175680</v>
      </c>
      <c r="J1054" s="9">
        <v>1476317247</v>
      </c>
      <c r="K1054" s="9" t="b">
        <v>0</v>
      </c>
      <c r="L1054" s="9">
        <v>57</v>
      </c>
      <c r="M1054" s="9" t="b">
        <v>1</v>
      </c>
      <c r="N1054" s="9" t="s">
        <v>2247</v>
      </c>
      <c r="O1054" s="9">
        <f t="shared" si="64"/>
        <v>108</v>
      </c>
      <c r="P1054" s="12">
        <f t="shared" si="65"/>
        <v>94.91</v>
      </c>
      <c r="Q1054" s="9" t="s">
        <v>41</v>
      </c>
      <c r="R1054" s="9" t="s">
        <v>2248</v>
      </c>
      <c r="S1054" s="13">
        <f t="shared" si="66"/>
        <v>42656.005173611105</v>
      </c>
      <c r="T1054" s="13">
        <f t="shared" si="67"/>
        <v>42689.088888888888</v>
      </c>
    </row>
    <row r="1055" spans="1:20" ht="208" x14ac:dyDescent="0.2">
      <c r="A1055" s="9">
        <v>3774</v>
      </c>
      <c r="B1055" s="10" t="s">
        <v>2754</v>
      </c>
      <c r="C1055" s="10" t="s">
        <v>2755</v>
      </c>
      <c r="D1055" s="9">
        <v>2500</v>
      </c>
      <c r="E1055" s="11">
        <v>2500</v>
      </c>
      <c r="F1055" s="9" t="s">
        <v>37</v>
      </c>
      <c r="G1055" s="9" t="s">
        <v>63</v>
      </c>
      <c r="H1055" s="9" t="s">
        <v>64</v>
      </c>
      <c r="I1055" s="9">
        <v>1428606055</v>
      </c>
      <c r="J1055" s="9">
        <v>1427223655</v>
      </c>
      <c r="K1055" s="9" t="b">
        <v>0</v>
      </c>
      <c r="L1055" s="9">
        <v>25</v>
      </c>
      <c r="M1055" s="9" t="b">
        <v>1</v>
      </c>
      <c r="N1055" s="9" t="s">
        <v>2247</v>
      </c>
      <c r="O1055" s="9">
        <f t="shared" si="64"/>
        <v>100</v>
      </c>
      <c r="P1055" s="12">
        <f t="shared" si="65"/>
        <v>100</v>
      </c>
      <c r="Q1055" s="9" t="s">
        <v>41</v>
      </c>
      <c r="R1055" s="9" t="s">
        <v>2248</v>
      </c>
      <c r="S1055" s="13">
        <f t="shared" si="66"/>
        <v>42087.792303240742</v>
      </c>
      <c r="T1055" s="13">
        <f t="shared" si="67"/>
        <v>42103.792303240742</v>
      </c>
    </row>
    <row r="1056" spans="1:20" ht="192" x14ac:dyDescent="0.2">
      <c r="A1056" s="9">
        <v>3775</v>
      </c>
      <c r="B1056" s="10" t="s">
        <v>2756</v>
      </c>
      <c r="C1056" s="10" t="s">
        <v>2757</v>
      </c>
      <c r="D1056" s="9">
        <v>2000</v>
      </c>
      <c r="E1056" s="11">
        <v>2005</v>
      </c>
      <c r="F1056" s="9" t="s">
        <v>37</v>
      </c>
      <c r="G1056" s="9" t="s">
        <v>45</v>
      </c>
      <c r="H1056" s="9" t="s">
        <v>46</v>
      </c>
      <c r="I1056" s="9">
        <v>1428552000</v>
      </c>
      <c r="J1056" s="9">
        <v>1426199843</v>
      </c>
      <c r="K1056" s="9" t="b">
        <v>0</v>
      </c>
      <c r="L1056" s="9">
        <v>14</v>
      </c>
      <c r="M1056" s="9" t="b">
        <v>1</v>
      </c>
      <c r="N1056" s="9" t="s">
        <v>2247</v>
      </c>
      <c r="O1056" s="9">
        <f t="shared" si="64"/>
        <v>100</v>
      </c>
      <c r="P1056" s="12">
        <f t="shared" si="65"/>
        <v>143.21</v>
      </c>
      <c r="Q1056" s="9" t="s">
        <v>41</v>
      </c>
      <c r="R1056" s="9" t="s">
        <v>2248</v>
      </c>
      <c r="S1056" s="13">
        <f t="shared" si="66"/>
        <v>42075.942627314813</v>
      </c>
      <c r="T1056" s="13">
        <f t="shared" si="67"/>
        <v>42103.166666666672</v>
      </c>
    </row>
    <row r="1057" spans="1:20" ht="224" x14ac:dyDescent="0.2">
      <c r="A1057" s="9">
        <v>3776</v>
      </c>
      <c r="B1057" s="10" t="s">
        <v>2758</v>
      </c>
      <c r="C1057" s="10" t="s">
        <v>2759</v>
      </c>
      <c r="D1057" s="9">
        <v>8000</v>
      </c>
      <c r="E1057" s="11">
        <v>8537</v>
      </c>
      <c r="F1057" s="9" t="s">
        <v>37</v>
      </c>
      <c r="G1057" s="9" t="s">
        <v>45</v>
      </c>
      <c r="H1057" s="9" t="s">
        <v>46</v>
      </c>
      <c r="I1057" s="9">
        <v>1406854800</v>
      </c>
      <c r="J1057" s="9">
        <v>1403599778</v>
      </c>
      <c r="K1057" s="9" t="b">
        <v>0</v>
      </c>
      <c r="L1057" s="9">
        <v>94</v>
      </c>
      <c r="M1057" s="9" t="b">
        <v>1</v>
      </c>
      <c r="N1057" s="9" t="s">
        <v>2247</v>
      </c>
      <c r="O1057" s="9">
        <f t="shared" si="64"/>
        <v>107</v>
      </c>
      <c r="P1057" s="12">
        <f t="shared" si="65"/>
        <v>90.82</v>
      </c>
      <c r="Q1057" s="9" t="s">
        <v>41</v>
      </c>
      <c r="R1057" s="9" t="s">
        <v>2248</v>
      </c>
      <c r="S1057" s="13">
        <f t="shared" si="66"/>
        <v>41814.367800925924</v>
      </c>
      <c r="T1057" s="13">
        <f t="shared" si="67"/>
        <v>41852.041666666664</v>
      </c>
    </row>
    <row r="1058" spans="1:20" ht="176" x14ac:dyDescent="0.2">
      <c r="A1058" s="9">
        <v>3777</v>
      </c>
      <c r="B1058" s="10" t="s">
        <v>2760</v>
      </c>
      <c r="C1058" s="10" t="s">
        <v>2761</v>
      </c>
      <c r="D1058" s="9">
        <v>2000</v>
      </c>
      <c r="E1058" s="11">
        <v>2864</v>
      </c>
      <c r="F1058" s="9" t="s">
        <v>37</v>
      </c>
      <c r="G1058" s="9" t="s">
        <v>45</v>
      </c>
      <c r="H1058" s="9" t="s">
        <v>46</v>
      </c>
      <c r="I1058" s="9">
        <v>1411790400</v>
      </c>
      <c r="J1058" s="9">
        <v>1409884821</v>
      </c>
      <c r="K1058" s="9" t="b">
        <v>0</v>
      </c>
      <c r="L1058" s="9">
        <v>59</v>
      </c>
      <c r="M1058" s="9" t="b">
        <v>1</v>
      </c>
      <c r="N1058" s="9" t="s">
        <v>2247</v>
      </c>
      <c r="O1058" s="9">
        <f t="shared" si="64"/>
        <v>143</v>
      </c>
      <c r="P1058" s="12">
        <f t="shared" si="65"/>
        <v>48.54</v>
      </c>
      <c r="Q1058" s="9" t="s">
        <v>41</v>
      </c>
      <c r="R1058" s="9" t="s">
        <v>2248</v>
      </c>
      <c r="S1058" s="13">
        <f t="shared" si="66"/>
        <v>41887.111354166671</v>
      </c>
      <c r="T1058" s="13">
        <f t="shared" si="67"/>
        <v>41909.166666666664</v>
      </c>
    </row>
    <row r="1059" spans="1:20" ht="112" x14ac:dyDescent="0.2">
      <c r="A1059" s="9">
        <v>3778</v>
      </c>
      <c r="B1059" s="10" t="s">
        <v>2762</v>
      </c>
      <c r="C1059" s="10" t="s">
        <v>2763</v>
      </c>
      <c r="D1059" s="9">
        <v>2400</v>
      </c>
      <c r="E1059" s="11">
        <v>2521</v>
      </c>
      <c r="F1059" s="9" t="s">
        <v>37</v>
      </c>
      <c r="G1059" s="9" t="s">
        <v>45</v>
      </c>
      <c r="H1059" s="9" t="s">
        <v>46</v>
      </c>
      <c r="I1059" s="9">
        <v>1423942780</v>
      </c>
      <c r="J1059" s="9">
        <v>1418758780</v>
      </c>
      <c r="K1059" s="9" t="b">
        <v>0</v>
      </c>
      <c r="L1059" s="9">
        <v>36</v>
      </c>
      <c r="M1059" s="9" t="b">
        <v>1</v>
      </c>
      <c r="N1059" s="9" t="s">
        <v>2247</v>
      </c>
      <c r="O1059" s="9">
        <f t="shared" si="64"/>
        <v>105</v>
      </c>
      <c r="P1059" s="12">
        <f t="shared" si="65"/>
        <v>70.03</v>
      </c>
      <c r="Q1059" s="9" t="s">
        <v>41</v>
      </c>
      <c r="R1059" s="9" t="s">
        <v>2248</v>
      </c>
      <c r="S1059" s="13">
        <f t="shared" si="66"/>
        <v>41989.819212962961</v>
      </c>
      <c r="T1059" s="13">
        <f t="shared" si="67"/>
        <v>42049.819212962961</v>
      </c>
    </row>
    <row r="1060" spans="1:20" ht="80" x14ac:dyDescent="0.2">
      <c r="A1060" s="9">
        <v>3779</v>
      </c>
      <c r="B1060" s="10" t="s">
        <v>2764</v>
      </c>
      <c r="C1060" s="10" t="s">
        <v>2765</v>
      </c>
      <c r="D1060" s="9">
        <v>15000</v>
      </c>
      <c r="E1060" s="11">
        <v>15597</v>
      </c>
      <c r="F1060" s="9" t="s">
        <v>37</v>
      </c>
      <c r="G1060" s="9" t="s">
        <v>45</v>
      </c>
      <c r="H1060" s="9" t="s">
        <v>46</v>
      </c>
      <c r="I1060" s="9">
        <v>1459010340</v>
      </c>
      <c r="J1060" s="9">
        <v>1456421940</v>
      </c>
      <c r="K1060" s="9" t="b">
        <v>0</v>
      </c>
      <c r="L1060" s="9">
        <v>115</v>
      </c>
      <c r="M1060" s="9" t="b">
        <v>1</v>
      </c>
      <c r="N1060" s="9" t="s">
        <v>2247</v>
      </c>
      <c r="O1060" s="9">
        <f t="shared" si="64"/>
        <v>104</v>
      </c>
      <c r="P1060" s="12">
        <f t="shared" si="65"/>
        <v>135.63</v>
      </c>
      <c r="Q1060" s="9" t="s">
        <v>41</v>
      </c>
      <c r="R1060" s="9" t="s">
        <v>2248</v>
      </c>
      <c r="S1060" s="13">
        <f t="shared" si="66"/>
        <v>42425.735416666663</v>
      </c>
      <c r="T1060" s="13">
        <f t="shared" si="67"/>
        <v>42455.693750000006</v>
      </c>
    </row>
    <row r="1061" spans="1:20" ht="208" x14ac:dyDescent="0.2">
      <c r="A1061" s="9">
        <v>3780</v>
      </c>
      <c r="B1061" s="10" t="s">
        <v>2766</v>
      </c>
      <c r="C1061" s="10" t="s">
        <v>2767</v>
      </c>
      <c r="D1061" s="9">
        <v>2500</v>
      </c>
      <c r="E1061" s="11">
        <v>3000</v>
      </c>
      <c r="F1061" s="9" t="s">
        <v>37</v>
      </c>
      <c r="G1061" s="9" t="s">
        <v>45</v>
      </c>
      <c r="H1061" s="9" t="s">
        <v>46</v>
      </c>
      <c r="I1061" s="9">
        <v>1436817960</v>
      </c>
      <c r="J1061" s="9">
        <v>1433999785</v>
      </c>
      <c r="K1061" s="9" t="b">
        <v>0</v>
      </c>
      <c r="L1061" s="9">
        <v>30</v>
      </c>
      <c r="M1061" s="9" t="b">
        <v>1</v>
      </c>
      <c r="N1061" s="9" t="s">
        <v>2247</v>
      </c>
      <c r="O1061" s="9">
        <f t="shared" si="64"/>
        <v>120</v>
      </c>
      <c r="P1061" s="12">
        <f t="shared" si="65"/>
        <v>100</v>
      </c>
      <c r="Q1061" s="9" t="s">
        <v>41</v>
      </c>
      <c r="R1061" s="9" t="s">
        <v>2248</v>
      </c>
      <c r="S1061" s="13">
        <f t="shared" si="66"/>
        <v>42166.219733796301</v>
      </c>
      <c r="T1061" s="13">
        <f t="shared" si="67"/>
        <v>42198.837499999994</v>
      </c>
    </row>
    <row r="1062" spans="1:20" ht="240" x14ac:dyDescent="0.2">
      <c r="A1062" s="9">
        <v>3781</v>
      </c>
      <c r="B1062" s="10" t="s">
        <v>2768</v>
      </c>
      <c r="C1062" s="10" t="s">
        <v>2769</v>
      </c>
      <c r="D1062" s="9">
        <v>4500</v>
      </c>
      <c r="E1062" s="11">
        <v>4935</v>
      </c>
      <c r="F1062" s="9" t="s">
        <v>37</v>
      </c>
      <c r="G1062" s="9" t="s">
        <v>45</v>
      </c>
      <c r="H1062" s="9" t="s">
        <v>46</v>
      </c>
      <c r="I1062" s="9">
        <v>1410210685</v>
      </c>
      <c r="J1062" s="9">
        <v>1408050685</v>
      </c>
      <c r="K1062" s="9" t="b">
        <v>0</v>
      </c>
      <c r="L1062" s="9">
        <v>52</v>
      </c>
      <c r="M1062" s="9" t="b">
        <v>1</v>
      </c>
      <c r="N1062" s="9" t="s">
        <v>2247</v>
      </c>
      <c r="O1062" s="9">
        <f t="shared" si="64"/>
        <v>110</v>
      </c>
      <c r="P1062" s="12">
        <f t="shared" si="65"/>
        <v>94.9</v>
      </c>
      <c r="Q1062" s="9" t="s">
        <v>41</v>
      </c>
      <c r="R1062" s="9" t="s">
        <v>2248</v>
      </c>
      <c r="S1062" s="13">
        <f t="shared" si="66"/>
        <v>41865.882928240739</v>
      </c>
      <c r="T1062" s="13">
        <f t="shared" si="67"/>
        <v>41890.882928240739</v>
      </c>
    </row>
    <row r="1063" spans="1:20" ht="208" x14ac:dyDescent="0.2">
      <c r="A1063" s="9">
        <v>3782</v>
      </c>
      <c r="B1063" s="10" t="s">
        <v>2770</v>
      </c>
      <c r="C1063" s="10" t="s">
        <v>2771</v>
      </c>
      <c r="D1063" s="9">
        <v>2000</v>
      </c>
      <c r="E1063" s="11">
        <v>2035</v>
      </c>
      <c r="F1063" s="9" t="s">
        <v>37</v>
      </c>
      <c r="G1063" s="9" t="s">
        <v>38</v>
      </c>
      <c r="H1063" s="9" t="s">
        <v>39</v>
      </c>
      <c r="I1063" s="9">
        <v>1469401200</v>
      </c>
      <c r="J1063" s="9">
        <v>1466887297</v>
      </c>
      <c r="K1063" s="9" t="b">
        <v>0</v>
      </c>
      <c r="L1063" s="9">
        <v>27</v>
      </c>
      <c r="M1063" s="9" t="b">
        <v>1</v>
      </c>
      <c r="N1063" s="9" t="s">
        <v>2247</v>
      </c>
      <c r="O1063" s="9">
        <f t="shared" si="64"/>
        <v>102</v>
      </c>
      <c r="P1063" s="12">
        <f t="shared" si="65"/>
        <v>75.37</v>
      </c>
      <c r="Q1063" s="9" t="s">
        <v>41</v>
      </c>
      <c r="R1063" s="9" t="s">
        <v>2248</v>
      </c>
      <c r="S1063" s="13">
        <f t="shared" si="66"/>
        <v>42546.862233796302</v>
      </c>
      <c r="T1063" s="13">
        <f t="shared" si="67"/>
        <v>42575.958333333328</v>
      </c>
    </row>
    <row r="1064" spans="1:20" ht="176" x14ac:dyDescent="0.2">
      <c r="A1064" s="9">
        <v>3783</v>
      </c>
      <c r="B1064" s="10" t="s">
        <v>2772</v>
      </c>
      <c r="C1064" s="10" t="s">
        <v>2773</v>
      </c>
      <c r="D1064" s="9">
        <v>1200</v>
      </c>
      <c r="E1064" s="11">
        <v>1547</v>
      </c>
      <c r="F1064" s="9" t="s">
        <v>37</v>
      </c>
      <c r="G1064" s="9" t="s">
        <v>45</v>
      </c>
      <c r="H1064" s="9" t="s">
        <v>46</v>
      </c>
      <c r="I1064" s="9">
        <v>1458057600</v>
      </c>
      <c r="J1064" s="9">
        <v>1455938520</v>
      </c>
      <c r="K1064" s="9" t="b">
        <v>0</v>
      </c>
      <c r="L1064" s="9">
        <v>24</v>
      </c>
      <c r="M1064" s="9" t="b">
        <v>1</v>
      </c>
      <c r="N1064" s="9" t="s">
        <v>2247</v>
      </c>
      <c r="O1064" s="9">
        <f t="shared" si="64"/>
        <v>129</v>
      </c>
      <c r="P1064" s="12">
        <f t="shared" si="65"/>
        <v>64.459999999999994</v>
      </c>
      <c r="Q1064" s="9" t="s">
        <v>41</v>
      </c>
      <c r="R1064" s="9" t="s">
        <v>2248</v>
      </c>
      <c r="S1064" s="13">
        <f t="shared" si="66"/>
        <v>42420.140277777777</v>
      </c>
      <c r="T1064" s="13">
        <f t="shared" si="67"/>
        <v>42444.666666666672</v>
      </c>
    </row>
    <row r="1065" spans="1:20" ht="224" x14ac:dyDescent="0.2">
      <c r="A1065" s="9">
        <v>3784</v>
      </c>
      <c r="B1065" s="10" t="s">
        <v>2774</v>
      </c>
      <c r="C1065" s="10" t="s">
        <v>2775</v>
      </c>
      <c r="D1065" s="9">
        <v>1000</v>
      </c>
      <c r="E1065" s="11">
        <v>1150</v>
      </c>
      <c r="F1065" s="9" t="s">
        <v>37</v>
      </c>
      <c r="G1065" s="9" t="s">
        <v>63</v>
      </c>
      <c r="H1065" s="9" t="s">
        <v>64</v>
      </c>
      <c r="I1065" s="9">
        <v>1468193532</v>
      </c>
      <c r="J1065" s="9">
        <v>1465601532</v>
      </c>
      <c r="K1065" s="9" t="b">
        <v>0</v>
      </c>
      <c r="L1065" s="9">
        <v>10</v>
      </c>
      <c r="M1065" s="9" t="b">
        <v>1</v>
      </c>
      <c r="N1065" s="9" t="s">
        <v>2247</v>
      </c>
      <c r="O1065" s="9">
        <f t="shared" si="64"/>
        <v>115</v>
      </c>
      <c r="P1065" s="12">
        <f t="shared" si="65"/>
        <v>115</v>
      </c>
      <c r="Q1065" s="9" t="s">
        <v>41</v>
      </c>
      <c r="R1065" s="9" t="s">
        <v>2248</v>
      </c>
      <c r="S1065" s="13">
        <f t="shared" si="66"/>
        <v>42531.980694444443</v>
      </c>
      <c r="T1065" s="13">
        <f t="shared" si="67"/>
        <v>42561.980694444443</v>
      </c>
    </row>
    <row r="1066" spans="1:20" ht="208" x14ac:dyDescent="0.2">
      <c r="A1066" s="9">
        <v>3785</v>
      </c>
      <c r="B1066" s="10" t="s">
        <v>2776</v>
      </c>
      <c r="C1066" s="10" t="s">
        <v>2777</v>
      </c>
      <c r="D1066" s="9">
        <v>2000</v>
      </c>
      <c r="E1066" s="11">
        <v>3015</v>
      </c>
      <c r="F1066" s="9" t="s">
        <v>37</v>
      </c>
      <c r="G1066" s="9" t="s">
        <v>38</v>
      </c>
      <c r="H1066" s="9" t="s">
        <v>39</v>
      </c>
      <c r="I1066" s="9">
        <v>1470132180</v>
      </c>
      <c r="J1066" s="9">
        <v>1467040769</v>
      </c>
      <c r="K1066" s="9" t="b">
        <v>0</v>
      </c>
      <c r="L1066" s="9">
        <v>30</v>
      </c>
      <c r="M1066" s="9" t="b">
        <v>1</v>
      </c>
      <c r="N1066" s="9" t="s">
        <v>2247</v>
      </c>
      <c r="O1066" s="9">
        <f t="shared" si="64"/>
        <v>151</v>
      </c>
      <c r="P1066" s="12">
        <f t="shared" si="65"/>
        <v>100.5</v>
      </c>
      <c r="Q1066" s="9" t="s">
        <v>41</v>
      </c>
      <c r="R1066" s="9" t="s">
        <v>2248</v>
      </c>
      <c r="S1066" s="13">
        <f t="shared" si="66"/>
        <v>42548.63853009259</v>
      </c>
      <c r="T1066" s="13">
        <f t="shared" si="67"/>
        <v>42584.418749999997</v>
      </c>
    </row>
    <row r="1067" spans="1:20" ht="176" x14ac:dyDescent="0.2">
      <c r="A1067" s="9">
        <v>3786</v>
      </c>
      <c r="B1067" s="10" t="s">
        <v>2778</v>
      </c>
      <c r="C1067" s="10" t="s">
        <v>2779</v>
      </c>
      <c r="D1067" s="9">
        <v>6000</v>
      </c>
      <c r="E1067" s="11">
        <v>6658</v>
      </c>
      <c r="F1067" s="9" t="s">
        <v>37</v>
      </c>
      <c r="G1067" s="9" t="s">
        <v>45</v>
      </c>
      <c r="H1067" s="9" t="s">
        <v>46</v>
      </c>
      <c r="I1067" s="9">
        <v>1464310475</v>
      </c>
      <c r="J1067" s="9">
        <v>1461718475</v>
      </c>
      <c r="K1067" s="9" t="b">
        <v>0</v>
      </c>
      <c r="L1067" s="9">
        <v>71</v>
      </c>
      <c r="M1067" s="9" t="b">
        <v>1</v>
      </c>
      <c r="N1067" s="9" t="s">
        <v>2247</v>
      </c>
      <c r="O1067" s="9">
        <f t="shared" si="64"/>
        <v>111</v>
      </c>
      <c r="P1067" s="12">
        <f t="shared" si="65"/>
        <v>93.77</v>
      </c>
      <c r="Q1067" s="9" t="s">
        <v>41</v>
      </c>
      <c r="R1067" s="9" t="s">
        <v>2248</v>
      </c>
      <c r="S1067" s="13">
        <f t="shared" si="66"/>
        <v>42487.037905092591</v>
      </c>
      <c r="T1067" s="13">
        <f t="shared" si="67"/>
        <v>42517.037905092591</v>
      </c>
    </row>
    <row r="1068" spans="1:20" ht="208" x14ac:dyDescent="0.2">
      <c r="A1068" s="9">
        <v>3787</v>
      </c>
      <c r="B1068" s="10" t="s">
        <v>2780</v>
      </c>
      <c r="C1068" s="10" t="s">
        <v>2781</v>
      </c>
      <c r="D1068" s="9">
        <v>350</v>
      </c>
      <c r="E1068" s="11">
        <v>351</v>
      </c>
      <c r="F1068" s="9" t="s">
        <v>37</v>
      </c>
      <c r="G1068" s="9" t="s">
        <v>45</v>
      </c>
      <c r="H1068" s="9" t="s">
        <v>46</v>
      </c>
      <c r="I1068" s="9">
        <v>1436587140</v>
      </c>
      <c r="J1068" s="9">
        <v>1434113406</v>
      </c>
      <c r="K1068" s="9" t="b">
        <v>0</v>
      </c>
      <c r="L1068" s="9">
        <v>10</v>
      </c>
      <c r="M1068" s="9" t="b">
        <v>1</v>
      </c>
      <c r="N1068" s="9" t="s">
        <v>2247</v>
      </c>
      <c r="O1068" s="9">
        <f t="shared" si="64"/>
        <v>100</v>
      </c>
      <c r="P1068" s="12">
        <f t="shared" si="65"/>
        <v>35.1</v>
      </c>
      <c r="Q1068" s="9" t="s">
        <v>41</v>
      </c>
      <c r="R1068" s="9" t="s">
        <v>2248</v>
      </c>
      <c r="S1068" s="13">
        <f t="shared" si="66"/>
        <v>42167.534791666665</v>
      </c>
      <c r="T1068" s="13">
        <f t="shared" si="67"/>
        <v>42196.165972222225</v>
      </c>
    </row>
    <row r="1069" spans="1:20" ht="208" x14ac:dyDescent="0.2">
      <c r="A1069" s="9">
        <v>3788</v>
      </c>
      <c r="B1069" s="10" t="s">
        <v>2782</v>
      </c>
      <c r="C1069" s="10" t="s">
        <v>2783</v>
      </c>
      <c r="D1069" s="9">
        <v>75000</v>
      </c>
      <c r="E1069" s="11">
        <v>500</v>
      </c>
      <c r="F1069" s="9" t="s">
        <v>251</v>
      </c>
      <c r="G1069" s="9" t="s">
        <v>45</v>
      </c>
      <c r="H1069" s="9" t="s">
        <v>46</v>
      </c>
      <c r="I1069" s="9">
        <v>1450887480</v>
      </c>
      <c r="J1069" s="9">
        <v>1448469719</v>
      </c>
      <c r="K1069" s="9" t="b">
        <v>0</v>
      </c>
      <c r="L1069" s="9">
        <v>1</v>
      </c>
      <c r="M1069" s="9" t="b">
        <v>0</v>
      </c>
      <c r="N1069" s="9" t="s">
        <v>2247</v>
      </c>
      <c r="O1069" s="9">
        <f t="shared" si="64"/>
        <v>1</v>
      </c>
      <c r="P1069" s="12">
        <f t="shared" si="65"/>
        <v>500</v>
      </c>
      <c r="Q1069" s="9" t="s">
        <v>41</v>
      </c>
      <c r="R1069" s="9" t="s">
        <v>2248</v>
      </c>
      <c r="S1069" s="13">
        <f t="shared" si="66"/>
        <v>42333.695821759262</v>
      </c>
      <c r="T1069" s="13">
        <f t="shared" si="67"/>
        <v>42361.679166666669</v>
      </c>
    </row>
    <row r="1070" spans="1:20" ht="176" x14ac:dyDescent="0.2">
      <c r="A1070" s="9">
        <v>3789</v>
      </c>
      <c r="B1070" s="10" t="s">
        <v>2784</v>
      </c>
      <c r="C1070" s="10" t="s">
        <v>2785</v>
      </c>
      <c r="D1070" s="9">
        <v>3550</v>
      </c>
      <c r="E1070" s="11">
        <v>116</v>
      </c>
      <c r="F1070" s="9" t="s">
        <v>251</v>
      </c>
      <c r="G1070" s="9" t="s">
        <v>38</v>
      </c>
      <c r="H1070" s="9" t="s">
        <v>39</v>
      </c>
      <c r="I1070" s="9">
        <v>1434395418</v>
      </c>
      <c r="J1070" s="9">
        <v>1431630618</v>
      </c>
      <c r="K1070" s="9" t="b">
        <v>0</v>
      </c>
      <c r="L1070" s="9">
        <v>4</v>
      </c>
      <c r="M1070" s="9" t="b">
        <v>0</v>
      </c>
      <c r="N1070" s="9" t="s">
        <v>2247</v>
      </c>
      <c r="O1070" s="9">
        <f t="shared" si="64"/>
        <v>3</v>
      </c>
      <c r="P1070" s="12">
        <f t="shared" si="65"/>
        <v>29</v>
      </c>
      <c r="Q1070" s="9" t="s">
        <v>41</v>
      </c>
      <c r="R1070" s="9" t="s">
        <v>2248</v>
      </c>
      <c r="S1070" s="13">
        <f t="shared" si="66"/>
        <v>42138.798819444448</v>
      </c>
      <c r="T1070" s="13">
        <f t="shared" si="67"/>
        <v>42170.798819444448</v>
      </c>
    </row>
    <row r="1071" spans="1:20" ht="224" x14ac:dyDescent="0.2">
      <c r="A1071" s="9">
        <v>3790</v>
      </c>
      <c r="B1071" s="10" t="s">
        <v>2786</v>
      </c>
      <c r="C1071" s="10" t="s">
        <v>2787</v>
      </c>
      <c r="D1071" s="9">
        <v>15000</v>
      </c>
      <c r="E1071" s="11">
        <v>0</v>
      </c>
      <c r="F1071" s="9" t="s">
        <v>251</v>
      </c>
      <c r="G1071" s="9" t="s">
        <v>45</v>
      </c>
      <c r="H1071" s="9" t="s">
        <v>46</v>
      </c>
      <c r="I1071" s="9">
        <v>1479834023</v>
      </c>
      <c r="J1071" s="9">
        <v>1477238423</v>
      </c>
      <c r="K1071" s="9" t="b">
        <v>0</v>
      </c>
      <c r="L1071" s="9">
        <v>0</v>
      </c>
      <c r="M1071" s="9" t="b">
        <v>0</v>
      </c>
      <c r="N1071" s="9" t="s">
        <v>2247</v>
      </c>
      <c r="O1071" s="9">
        <f t="shared" si="64"/>
        <v>0</v>
      </c>
      <c r="P1071" s="12">
        <f t="shared" si="65"/>
        <v>0</v>
      </c>
      <c r="Q1071" s="9" t="s">
        <v>41</v>
      </c>
      <c r="R1071" s="9" t="s">
        <v>2248</v>
      </c>
      <c r="S1071" s="13">
        <f t="shared" si="66"/>
        <v>42666.666932870372</v>
      </c>
      <c r="T1071" s="13">
        <f t="shared" si="67"/>
        <v>42696.708599537036</v>
      </c>
    </row>
    <row r="1072" spans="1:20" ht="144" x14ac:dyDescent="0.2">
      <c r="A1072" s="9">
        <v>3791</v>
      </c>
      <c r="B1072" s="10" t="s">
        <v>2788</v>
      </c>
      <c r="C1072" s="10" t="s">
        <v>2789</v>
      </c>
      <c r="D1072" s="9">
        <v>1500</v>
      </c>
      <c r="E1072" s="11">
        <v>0</v>
      </c>
      <c r="F1072" s="9" t="s">
        <v>251</v>
      </c>
      <c r="G1072" s="9" t="s">
        <v>45</v>
      </c>
      <c r="H1072" s="9" t="s">
        <v>46</v>
      </c>
      <c r="I1072" s="9">
        <v>1404664592</v>
      </c>
      <c r="J1072" s="9">
        <v>1399480592</v>
      </c>
      <c r="K1072" s="9" t="b">
        <v>0</v>
      </c>
      <c r="L1072" s="9">
        <v>0</v>
      </c>
      <c r="M1072" s="9" t="b">
        <v>0</v>
      </c>
      <c r="N1072" s="9" t="s">
        <v>2247</v>
      </c>
      <c r="O1072" s="9">
        <f t="shared" si="64"/>
        <v>0</v>
      </c>
      <c r="P1072" s="12">
        <f t="shared" si="65"/>
        <v>0</v>
      </c>
      <c r="Q1072" s="9" t="s">
        <v>41</v>
      </c>
      <c r="R1072" s="9" t="s">
        <v>2248</v>
      </c>
      <c r="S1072" s="13">
        <f t="shared" si="66"/>
        <v>41766.692037037035</v>
      </c>
      <c r="T1072" s="13">
        <f t="shared" si="67"/>
        <v>41826.692037037035</v>
      </c>
    </row>
    <row r="1073" spans="1:20" ht="112" x14ac:dyDescent="0.2">
      <c r="A1073" s="9">
        <v>3792</v>
      </c>
      <c r="B1073" s="10" t="s">
        <v>2790</v>
      </c>
      <c r="C1073" s="10" t="s">
        <v>2791</v>
      </c>
      <c r="D1073" s="9">
        <v>12500</v>
      </c>
      <c r="E1073" s="11">
        <v>35</v>
      </c>
      <c r="F1073" s="9" t="s">
        <v>251</v>
      </c>
      <c r="G1073" s="9" t="s">
        <v>45</v>
      </c>
      <c r="H1073" s="9" t="s">
        <v>46</v>
      </c>
      <c r="I1073" s="9">
        <v>1436957022</v>
      </c>
      <c r="J1073" s="9">
        <v>1434365022</v>
      </c>
      <c r="K1073" s="9" t="b">
        <v>0</v>
      </c>
      <c r="L1073" s="9">
        <v>2</v>
      </c>
      <c r="M1073" s="9" t="b">
        <v>0</v>
      </c>
      <c r="N1073" s="9" t="s">
        <v>2247</v>
      </c>
      <c r="O1073" s="9">
        <f t="shared" si="64"/>
        <v>0</v>
      </c>
      <c r="P1073" s="12">
        <f t="shared" si="65"/>
        <v>17.5</v>
      </c>
      <c r="Q1073" s="9" t="s">
        <v>41</v>
      </c>
      <c r="R1073" s="9" t="s">
        <v>2248</v>
      </c>
      <c r="S1073" s="13">
        <f t="shared" si="66"/>
        <v>42170.447013888886</v>
      </c>
      <c r="T1073" s="13">
        <f t="shared" si="67"/>
        <v>42200.447013888886</v>
      </c>
    </row>
    <row r="1074" spans="1:20" ht="224" x14ac:dyDescent="0.2">
      <c r="A1074" s="9">
        <v>3793</v>
      </c>
      <c r="B1074" s="10" t="s">
        <v>2792</v>
      </c>
      <c r="C1074" s="10" t="s">
        <v>2793</v>
      </c>
      <c r="D1074" s="9">
        <v>7000</v>
      </c>
      <c r="E1074" s="11">
        <v>4176</v>
      </c>
      <c r="F1074" s="9" t="s">
        <v>251</v>
      </c>
      <c r="G1074" s="9" t="s">
        <v>45</v>
      </c>
      <c r="H1074" s="9" t="s">
        <v>46</v>
      </c>
      <c r="I1074" s="9">
        <v>1418769129</v>
      </c>
      <c r="J1074" s="9">
        <v>1416954729</v>
      </c>
      <c r="K1074" s="9" t="b">
        <v>0</v>
      </c>
      <c r="L1074" s="9">
        <v>24</v>
      </c>
      <c r="M1074" s="9" t="b">
        <v>0</v>
      </c>
      <c r="N1074" s="9" t="s">
        <v>2247</v>
      </c>
      <c r="O1074" s="9">
        <f t="shared" si="64"/>
        <v>60</v>
      </c>
      <c r="P1074" s="12">
        <f t="shared" si="65"/>
        <v>174</v>
      </c>
      <c r="Q1074" s="9" t="s">
        <v>41</v>
      </c>
      <c r="R1074" s="9" t="s">
        <v>2248</v>
      </c>
      <c r="S1074" s="13">
        <f t="shared" si="66"/>
        <v>41968.938993055555</v>
      </c>
      <c r="T1074" s="13">
        <f t="shared" si="67"/>
        <v>41989.938993055555</v>
      </c>
    </row>
    <row r="1075" spans="1:20" ht="240" x14ac:dyDescent="0.2">
      <c r="A1075" s="9">
        <v>3794</v>
      </c>
      <c r="B1075" s="10" t="s">
        <v>2794</v>
      </c>
      <c r="C1075" s="10" t="s">
        <v>2795</v>
      </c>
      <c r="D1075" s="9">
        <v>5000</v>
      </c>
      <c r="E1075" s="11">
        <v>50</v>
      </c>
      <c r="F1075" s="9" t="s">
        <v>251</v>
      </c>
      <c r="G1075" s="9" t="s">
        <v>38</v>
      </c>
      <c r="H1075" s="9" t="s">
        <v>39</v>
      </c>
      <c r="I1075" s="9">
        <v>1433685354</v>
      </c>
      <c r="J1075" s="9">
        <v>1431093354</v>
      </c>
      <c r="K1075" s="9" t="b">
        <v>0</v>
      </c>
      <c r="L1075" s="9">
        <v>1</v>
      </c>
      <c r="M1075" s="9" t="b">
        <v>0</v>
      </c>
      <c r="N1075" s="9" t="s">
        <v>2247</v>
      </c>
      <c r="O1075" s="9">
        <f t="shared" si="64"/>
        <v>1</v>
      </c>
      <c r="P1075" s="12">
        <f t="shared" si="65"/>
        <v>50</v>
      </c>
      <c r="Q1075" s="9" t="s">
        <v>41</v>
      </c>
      <c r="R1075" s="9" t="s">
        <v>2248</v>
      </c>
      <c r="S1075" s="13">
        <f t="shared" si="66"/>
        <v>42132.58048611111</v>
      </c>
      <c r="T1075" s="13">
        <f t="shared" si="67"/>
        <v>42162.58048611111</v>
      </c>
    </row>
    <row r="1076" spans="1:20" ht="160" x14ac:dyDescent="0.2">
      <c r="A1076" s="9">
        <v>3795</v>
      </c>
      <c r="B1076" s="10" t="s">
        <v>2796</v>
      </c>
      <c r="C1076" s="10" t="s">
        <v>2797</v>
      </c>
      <c r="D1076" s="9">
        <v>600</v>
      </c>
      <c r="E1076" s="11">
        <v>10</v>
      </c>
      <c r="F1076" s="9" t="s">
        <v>251</v>
      </c>
      <c r="G1076" s="9" t="s">
        <v>38</v>
      </c>
      <c r="H1076" s="9" t="s">
        <v>39</v>
      </c>
      <c r="I1076" s="9">
        <v>1440801000</v>
      </c>
      <c r="J1076" s="9">
        <v>1437042490</v>
      </c>
      <c r="K1076" s="9" t="b">
        <v>0</v>
      </c>
      <c r="L1076" s="9">
        <v>2</v>
      </c>
      <c r="M1076" s="9" t="b">
        <v>0</v>
      </c>
      <c r="N1076" s="9" t="s">
        <v>2247</v>
      </c>
      <c r="O1076" s="9">
        <f t="shared" si="64"/>
        <v>2</v>
      </c>
      <c r="P1076" s="12">
        <f t="shared" si="65"/>
        <v>5</v>
      </c>
      <c r="Q1076" s="9" t="s">
        <v>41</v>
      </c>
      <c r="R1076" s="9" t="s">
        <v>2248</v>
      </c>
      <c r="S1076" s="13">
        <f t="shared" si="66"/>
        <v>42201.436226851853</v>
      </c>
      <c r="T1076" s="13">
        <f t="shared" si="67"/>
        <v>42244.9375</v>
      </c>
    </row>
    <row r="1077" spans="1:20" ht="208" x14ac:dyDescent="0.2">
      <c r="A1077" s="9">
        <v>3796</v>
      </c>
      <c r="B1077" s="10" t="s">
        <v>2798</v>
      </c>
      <c r="C1077" s="10" t="s">
        <v>2799</v>
      </c>
      <c r="D1077" s="9">
        <v>22500</v>
      </c>
      <c r="E1077" s="11">
        <v>1</v>
      </c>
      <c r="F1077" s="9" t="s">
        <v>251</v>
      </c>
      <c r="G1077" s="9" t="s">
        <v>45</v>
      </c>
      <c r="H1077" s="9" t="s">
        <v>46</v>
      </c>
      <c r="I1077" s="9">
        <v>1484354556</v>
      </c>
      <c r="J1077" s="9">
        <v>1479170556</v>
      </c>
      <c r="K1077" s="9" t="b">
        <v>0</v>
      </c>
      <c r="L1077" s="9">
        <v>1</v>
      </c>
      <c r="M1077" s="9" t="b">
        <v>0</v>
      </c>
      <c r="N1077" s="9" t="s">
        <v>2247</v>
      </c>
      <c r="O1077" s="9">
        <f t="shared" si="64"/>
        <v>0</v>
      </c>
      <c r="P1077" s="12">
        <f t="shared" si="65"/>
        <v>1</v>
      </c>
      <c r="Q1077" s="9" t="s">
        <v>41</v>
      </c>
      <c r="R1077" s="9" t="s">
        <v>2248</v>
      </c>
      <c r="S1077" s="13">
        <f t="shared" si="66"/>
        <v>42689.029583333337</v>
      </c>
      <c r="T1077" s="13">
        <f t="shared" si="67"/>
        <v>42749.029583333337</v>
      </c>
    </row>
    <row r="1078" spans="1:20" ht="240" x14ac:dyDescent="0.2">
      <c r="A1078" s="9">
        <v>3797</v>
      </c>
      <c r="B1078" s="10" t="s">
        <v>2800</v>
      </c>
      <c r="C1078" s="10" t="s">
        <v>2801</v>
      </c>
      <c r="D1078" s="9">
        <v>6000</v>
      </c>
      <c r="E1078" s="11">
        <v>5380</v>
      </c>
      <c r="F1078" s="9" t="s">
        <v>251</v>
      </c>
      <c r="G1078" s="9" t="s">
        <v>45</v>
      </c>
      <c r="H1078" s="9" t="s">
        <v>46</v>
      </c>
      <c r="I1078" s="9">
        <v>1429564165</v>
      </c>
      <c r="J1078" s="9">
        <v>1426972165</v>
      </c>
      <c r="K1078" s="9" t="b">
        <v>0</v>
      </c>
      <c r="L1078" s="9">
        <v>37</v>
      </c>
      <c r="M1078" s="9" t="b">
        <v>0</v>
      </c>
      <c r="N1078" s="9" t="s">
        <v>2247</v>
      </c>
      <c r="O1078" s="9">
        <f t="shared" si="64"/>
        <v>90</v>
      </c>
      <c r="P1078" s="12">
        <f t="shared" si="65"/>
        <v>145.41</v>
      </c>
      <c r="Q1078" s="9" t="s">
        <v>41</v>
      </c>
      <c r="R1078" s="9" t="s">
        <v>2248</v>
      </c>
      <c r="S1078" s="13">
        <f t="shared" si="66"/>
        <v>42084.881539351853</v>
      </c>
      <c r="T1078" s="13">
        <f t="shared" si="67"/>
        <v>42114.881539351853</v>
      </c>
    </row>
    <row r="1079" spans="1:20" ht="192" x14ac:dyDescent="0.2">
      <c r="A1079" s="9">
        <v>3798</v>
      </c>
      <c r="B1079" s="10" t="s">
        <v>2802</v>
      </c>
      <c r="C1079" s="10" t="s">
        <v>2803</v>
      </c>
      <c r="D1079" s="9">
        <v>70000</v>
      </c>
      <c r="E1079" s="11">
        <v>1025</v>
      </c>
      <c r="F1079" s="9" t="s">
        <v>251</v>
      </c>
      <c r="G1079" s="9" t="s">
        <v>45</v>
      </c>
      <c r="H1079" s="9" t="s">
        <v>46</v>
      </c>
      <c r="I1079" s="9">
        <v>1407691248</v>
      </c>
      <c r="J1079" s="9">
        <v>1405099248</v>
      </c>
      <c r="K1079" s="9" t="b">
        <v>0</v>
      </c>
      <c r="L1079" s="9">
        <v>5</v>
      </c>
      <c r="M1079" s="9" t="b">
        <v>0</v>
      </c>
      <c r="N1079" s="9" t="s">
        <v>2247</v>
      </c>
      <c r="O1079" s="9">
        <f t="shared" si="64"/>
        <v>1</v>
      </c>
      <c r="P1079" s="12">
        <f t="shared" si="65"/>
        <v>205</v>
      </c>
      <c r="Q1079" s="9" t="s">
        <v>41</v>
      </c>
      <c r="R1079" s="9" t="s">
        <v>2248</v>
      </c>
      <c r="S1079" s="13">
        <f t="shared" si="66"/>
        <v>41831.722777777781</v>
      </c>
      <c r="T1079" s="13">
        <f t="shared" si="67"/>
        <v>41861.722777777781</v>
      </c>
    </row>
    <row r="1080" spans="1:20" ht="144" x14ac:dyDescent="0.2">
      <c r="A1080" s="9">
        <v>3799</v>
      </c>
      <c r="B1080" s="10" t="s">
        <v>2804</v>
      </c>
      <c r="C1080" s="10" t="s">
        <v>2805</v>
      </c>
      <c r="D1080" s="9">
        <v>10000</v>
      </c>
      <c r="E1080" s="11">
        <v>402</v>
      </c>
      <c r="F1080" s="9" t="s">
        <v>251</v>
      </c>
      <c r="G1080" s="9" t="s">
        <v>45</v>
      </c>
      <c r="H1080" s="9" t="s">
        <v>46</v>
      </c>
      <c r="I1080" s="9">
        <v>1457734843</v>
      </c>
      <c r="J1080" s="9">
        <v>1455142843</v>
      </c>
      <c r="K1080" s="9" t="b">
        <v>0</v>
      </c>
      <c r="L1080" s="9">
        <v>4</v>
      </c>
      <c r="M1080" s="9" t="b">
        <v>0</v>
      </c>
      <c r="N1080" s="9" t="s">
        <v>2247</v>
      </c>
      <c r="O1080" s="9">
        <f t="shared" si="64"/>
        <v>4</v>
      </c>
      <c r="P1080" s="12">
        <f t="shared" si="65"/>
        <v>100.5</v>
      </c>
      <c r="Q1080" s="9" t="s">
        <v>41</v>
      </c>
      <c r="R1080" s="9" t="s">
        <v>2248</v>
      </c>
      <c r="S1080" s="13">
        <f t="shared" si="66"/>
        <v>42410.93105324074</v>
      </c>
      <c r="T1080" s="13">
        <f t="shared" si="67"/>
        <v>42440.93105324074</v>
      </c>
    </row>
    <row r="1081" spans="1:20" ht="208" x14ac:dyDescent="0.2">
      <c r="A1081" s="9">
        <v>3800</v>
      </c>
      <c r="B1081" s="10" t="s">
        <v>2806</v>
      </c>
      <c r="C1081" s="10" t="s">
        <v>2807</v>
      </c>
      <c r="D1081" s="9">
        <v>22000</v>
      </c>
      <c r="E1081" s="11">
        <v>881</v>
      </c>
      <c r="F1081" s="9" t="s">
        <v>251</v>
      </c>
      <c r="G1081" s="9" t="s">
        <v>45</v>
      </c>
      <c r="H1081" s="9" t="s">
        <v>46</v>
      </c>
      <c r="I1081" s="9">
        <v>1420952340</v>
      </c>
      <c r="J1081" s="9">
        <v>1418146883</v>
      </c>
      <c r="K1081" s="9" t="b">
        <v>0</v>
      </c>
      <c r="L1081" s="9">
        <v>16</v>
      </c>
      <c r="M1081" s="9" t="b">
        <v>0</v>
      </c>
      <c r="N1081" s="9" t="s">
        <v>2247</v>
      </c>
      <c r="O1081" s="9">
        <f t="shared" si="64"/>
        <v>4</v>
      </c>
      <c r="P1081" s="12">
        <f t="shared" si="65"/>
        <v>55.06</v>
      </c>
      <c r="Q1081" s="9" t="s">
        <v>41</v>
      </c>
      <c r="R1081" s="9" t="s">
        <v>2248</v>
      </c>
      <c r="S1081" s="13">
        <f t="shared" si="66"/>
        <v>41982.737071759257</v>
      </c>
      <c r="T1081" s="13">
        <f t="shared" si="67"/>
        <v>42015.207638888889</v>
      </c>
    </row>
    <row r="1082" spans="1:20" ht="192" x14ac:dyDescent="0.2">
      <c r="A1082" s="9">
        <v>3801</v>
      </c>
      <c r="B1082" s="10" t="s">
        <v>2808</v>
      </c>
      <c r="C1082" s="10" t="s">
        <v>2809</v>
      </c>
      <c r="D1082" s="9">
        <v>5000</v>
      </c>
      <c r="E1082" s="11">
        <v>426</v>
      </c>
      <c r="F1082" s="9" t="s">
        <v>251</v>
      </c>
      <c r="G1082" s="9" t="s">
        <v>45</v>
      </c>
      <c r="H1082" s="9" t="s">
        <v>46</v>
      </c>
      <c r="I1082" s="9">
        <v>1420215216</v>
      </c>
      <c r="J1082" s="9">
        <v>1417536816</v>
      </c>
      <c r="K1082" s="9" t="b">
        <v>0</v>
      </c>
      <c r="L1082" s="9">
        <v>9</v>
      </c>
      <c r="M1082" s="9" t="b">
        <v>0</v>
      </c>
      <c r="N1082" s="9" t="s">
        <v>2247</v>
      </c>
      <c r="O1082" s="9">
        <f t="shared" si="64"/>
        <v>9</v>
      </c>
      <c r="P1082" s="12">
        <f t="shared" si="65"/>
        <v>47.33</v>
      </c>
      <c r="Q1082" s="9" t="s">
        <v>41</v>
      </c>
      <c r="R1082" s="9" t="s">
        <v>2248</v>
      </c>
      <c r="S1082" s="13">
        <f t="shared" si="66"/>
        <v>41975.676111111112</v>
      </c>
      <c r="T1082" s="13">
        <f t="shared" si="67"/>
        <v>42006.676111111112</v>
      </c>
    </row>
    <row r="1083" spans="1:20" ht="176" x14ac:dyDescent="0.2">
      <c r="A1083" s="9">
        <v>3802</v>
      </c>
      <c r="B1083" s="10" t="s">
        <v>2810</v>
      </c>
      <c r="C1083" s="10" t="s">
        <v>2811</v>
      </c>
      <c r="D1083" s="9">
        <v>3000</v>
      </c>
      <c r="E1083" s="11">
        <v>0</v>
      </c>
      <c r="F1083" s="9" t="s">
        <v>251</v>
      </c>
      <c r="G1083" s="9" t="s">
        <v>45</v>
      </c>
      <c r="H1083" s="9" t="s">
        <v>46</v>
      </c>
      <c r="I1083" s="9">
        <v>1445482906</v>
      </c>
      <c r="J1083" s="9">
        <v>1442890906</v>
      </c>
      <c r="K1083" s="9" t="b">
        <v>0</v>
      </c>
      <c r="L1083" s="9">
        <v>0</v>
      </c>
      <c r="M1083" s="9" t="b">
        <v>0</v>
      </c>
      <c r="N1083" s="9" t="s">
        <v>2247</v>
      </c>
      <c r="O1083" s="9">
        <f t="shared" si="64"/>
        <v>0</v>
      </c>
      <c r="P1083" s="12">
        <f t="shared" si="65"/>
        <v>0</v>
      </c>
      <c r="Q1083" s="9" t="s">
        <v>41</v>
      </c>
      <c r="R1083" s="9" t="s">
        <v>2248</v>
      </c>
      <c r="S1083" s="13">
        <f t="shared" si="66"/>
        <v>42269.126226851848</v>
      </c>
      <c r="T1083" s="13">
        <f t="shared" si="67"/>
        <v>42299.126226851848</v>
      </c>
    </row>
    <row r="1084" spans="1:20" ht="112" x14ac:dyDescent="0.2">
      <c r="A1084" s="9">
        <v>3803</v>
      </c>
      <c r="B1084" s="10" t="s">
        <v>2812</v>
      </c>
      <c r="C1084" s="10" t="s">
        <v>2813</v>
      </c>
      <c r="D1084" s="9">
        <v>12000</v>
      </c>
      <c r="E1084" s="11">
        <v>2358</v>
      </c>
      <c r="F1084" s="9" t="s">
        <v>251</v>
      </c>
      <c r="G1084" s="9" t="s">
        <v>45</v>
      </c>
      <c r="H1084" s="9" t="s">
        <v>46</v>
      </c>
      <c r="I1084" s="9">
        <v>1457133568</v>
      </c>
      <c r="J1084" s="9">
        <v>1454541568</v>
      </c>
      <c r="K1084" s="9" t="b">
        <v>0</v>
      </c>
      <c r="L1084" s="9">
        <v>40</v>
      </c>
      <c r="M1084" s="9" t="b">
        <v>0</v>
      </c>
      <c r="N1084" s="9" t="s">
        <v>2247</v>
      </c>
      <c r="O1084" s="9">
        <f t="shared" si="64"/>
        <v>20</v>
      </c>
      <c r="P1084" s="12">
        <f t="shared" si="65"/>
        <v>58.95</v>
      </c>
      <c r="Q1084" s="9" t="s">
        <v>41</v>
      </c>
      <c r="R1084" s="9" t="s">
        <v>2248</v>
      </c>
      <c r="S1084" s="13">
        <f t="shared" si="66"/>
        <v>42403.971851851849</v>
      </c>
      <c r="T1084" s="13">
        <f t="shared" si="67"/>
        <v>42433.971851851849</v>
      </c>
    </row>
    <row r="1085" spans="1:20" ht="208" x14ac:dyDescent="0.2">
      <c r="A1085" s="9">
        <v>3804</v>
      </c>
      <c r="B1085" s="10" t="s">
        <v>2814</v>
      </c>
      <c r="C1085" s="10" t="s">
        <v>2815</v>
      </c>
      <c r="D1085" s="9">
        <v>8000</v>
      </c>
      <c r="E1085" s="11">
        <v>0</v>
      </c>
      <c r="F1085" s="9" t="s">
        <v>251</v>
      </c>
      <c r="G1085" s="9" t="s">
        <v>45</v>
      </c>
      <c r="H1085" s="9" t="s">
        <v>46</v>
      </c>
      <c r="I1085" s="9">
        <v>1469948400</v>
      </c>
      <c r="J1085" s="9">
        <v>1465172024</v>
      </c>
      <c r="K1085" s="9" t="b">
        <v>0</v>
      </c>
      <c r="L1085" s="9">
        <v>0</v>
      </c>
      <c r="M1085" s="9" t="b">
        <v>0</v>
      </c>
      <c r="N1085" s="9" t="s">
        <v>2247</v>
      </c>
      <c r="O1085" s="9">
        <f t="shared" si="64"/>
        <v>0</v>
      </c>
      <c r="P1085" s="12">
        <f t="shared" si="65"/>
        <v>0</v>
      </c>
      <c r="Q1085" s="9" t="s">
        <v>41</v>
      </c>
      <c r="R1085" s="9" t="s">
        <v>2248</v>
      </c>
      <c r="S1085" s="13">
        <f t="shared" si="66"/>
        <v>42527.00953703704</v>
      </c>
      <c r="T1085" s="13">
        <f t="shared" si="67"/>
        <v>42582.291666666672</v>
      </c>
    </row>
    <row r="1086" spans="1:20" ht="160" x14ac:dyDescent="0.2">
      <c r="A1086" s="9">
        <v>3805</v>
      </c>
      <c r="B1086" s="10" t="s">
        <v>2816</v>
      </c>
      <c r="C1086" s="10" t="s">
        <v>2817</v>
      </c>
      <c r="D1086" s="9">
        <v>150000</v>
      </c>
      <c r="E1086" s="11">
        <v>3</v>
      </c>
      <c r="F1086" s="9" t="s">
        <v>251</v>
      </c>
      <c r="G1086" s="9" t="s">
        <v>45</v>
      </c>
      <c r="H1086" s="9" t="s">
        <v>46</v>
      </c>
      <c r="I1086" s="9">
        <v>1411852640</v>
      </c>
      <c r="J1086" s="9">
        <v>1406668640</v>
      </c>
      <c r="K1086" s="9" t="b">
        <v>0</v>
      </c>
      <c r="L1086" s="9">
        <v>2</v>
      </c>
      <c r="M1086" s="9" t="b">
        <v>0</v>
      </c>
      <c r="N1086" s="9" t="s">
        <v>2247</v>
      </c>
      <c r="O1086" s="9">
        <f t="shared" si="64"/>
        <v>0</v>
      </c>
      <c r="P1086" s="12">
        <f t="shared" si="65"/>
        <v>1.5</v>
      </c>
      <c r="Q1086" s="9" t="s">
        <v>41</v>
      </c>
      <c r="R1086" s="9" t="s">
        <v>2248</v>
      </c>
      <c r="S1086" s="13">
        <f t="shared" si="66"/>
        <v>41849.887037037035</v>
      </c>
      <c r="T1086" s="13">
        <f t="shared" si="67"/>
        <v>41909.887037037035</v>
      </c>
    </row>
    <row r="1087" spans="1:20" ht="208" x14ac:dyDescent="0.2">
      <c r="A1087" s="9">
        <v>3806</v>
      </c>
      <c r="B1087" s="10" t="s">
        <v>2818</v>
      </c>
      <c r="C1087" s="10" t="s">
        <v>2819</v>
      </c>
      <c r="D1087" s="9">
        <v>7500</v>
      </c>
      <c r="E1087" s="11">
        <v>5</v>
      </c>
      <c r="F1087" s="9" t="s">
        <v>251</v>
      </c>
      <c r="G1087" s="9" t="s">
        <v>153</v>
      </c>
      <c r="H1087" s="9" t="s">
        <v>154</v>
      </c>
      <c r="I1087" s="9">
        <v>1404022381</v>
      </c>
      <c r="J1087" s="9">
        <v>1402294381</v>
      </c>
      <c r="K1087" s="9" t="b">
        <v>0</v>
      </c>
      <c r="L1087" s="9">
        <v>1</v>
      </c>
      <c r="M1087" s="9" t="b">
        <v>0</v>
      </c>
      <c r="N1087" s="9" t="s">
        <v>2247</v>
      </c>
      <c r="O1087" s="9">
        <f t="shared" si="64"/>
        <v>0</v>
      </c>
      <c r="P1087" s="12">
        <f t="shared" si="65"/>
        <v>5</v>
      </c>
      <c r="Q1087" s="9" t="s">
        <v>41</v>
      </c>
      <c r="R1087" s="9" t="s">
        <v>2248</v>
      </c>
      <c r="S1087" s="13">
        <f t="shared" si="66"/>
        <v>41799.259039351848</v>
      </c>
      <c r="T1087" s="13">
        <f t="shared" si="67"/>
        <v>41819.259039351848</v>
      </c>
    </row>
    <row r="1088" spans="1:20" ht="176" x14ac:dyDescent="0.2">
      <c r="A1088" s="9">
        <v>3807</v>
      </c>
      <c r="B1088" s="10" t="s">
        <v>2820</v>
      </c>
      <c r="C1088" s="10" t="s">
        <v>2821</v>
      </c>
      <c r="D1088" s="9">
        <v>1500</v>
      </c>
      <c r="E1088" s="11">
        <v>455</v>
      </c>
      <c r="F1088" s="9" t="s">
        <v>251</v>
      </c>
      <c r="G1088" s="9" t="s">
        <v>45</v>
      </c>
      <c r="H1088" s="9" t="s">
        <v>46</v>
      </c>
      <c r="I1088" s="9">
        <v>1428097739</v>
      </c>
      <c r="J1088" s="9">
        <v>1427492939</v>
      </c>
      <c r="K1088" s="9" t="b">
        <v>0</v>
      </c>
      <c r="L1088" s="9">
        <v>9</v>
      </c>
      <c r="M1088" s="9" t="b">
        <v>0</v>
      </c>
      <c r="N1088" s="9" t="s">
        <v>2247</v>
      </c>
      <c r="O1088" s="9">
        <f t="shared" si="64"/>
        <v>30</v>
      </c>
      <c r="P1088" s="12">
        <f t="shared" si="65"/>
        <v>50.56</v>
      </c>
      <c r="Q1088" s="9" t="s">
        <v>41</v>
      </c>
      <c r="R1088" s="9" t="s">
        <v>2248</v>
      </c>
      <c r="S1088" s="13">
        <f t="shared" si="66"/>
        <v>42090.909016203703</v>
      </c>
      <c r="T1088" s="13">
        <f t="shared" si="67"/>
        <v>42097.909016203703</v>
      </c>
    </row>
    <row r="1089" spans="1:20" ht="192" x14ac:dyDescent="0.2">
      <c r="A1089" s="9">
        <v>3808</v>
      </c>
      <c r="B1089" s="10" t="s">
        <v>1627</v>
      </c>
      <c r="C1089" s="10" t="s">
        <v>1628</v>
      </c>
      <c r="D1089" s="9">
        <v>1000</v>
      </c>
      <c r="E1089" s="11">
        <v>1000</v>
      </c>
      <c r="F1089" s="9" t="s">
        <v>37</v>
      </c>
      <c r="G1089" s="9" t="s">
        <v>38</v>
      </c>
      <c r="H1089" s="9" t="s">
        <v>39</v>
      </c>
      <c r="I1089" s="9">
        <v>1429955619</v>
      </c>
      <c r="J1089" s="9">
        <v>1424775219</v>
      </c>
      <c r="K1089" s="9" t="b">
        <v>0</v>
      </c>
      <c r="L1089" s="9">
        <v>24</v>
      </c>
      <c r="M1089" s="9" t="b">
        <v>1</v>
      </c>
      <c r="N1089" s="9" t="s">
        <v>40</v>
      </c>
      <c r="O1089" s="9">
        <f t="shared" si="64"/>
        <v>100</v>
      </c>
      <c r="P1089" s="12">
        <f t="shared" si="65"/>
        <v>41.67</v>
      </c>
      <c r="Q1089" s="9" t="s">
        <v>41</v>
      </c>
      <c r="R1089" s="9" t="s">
        <v>42</v>
      </c>
      <c r="S1089" s="13">
        <f t="shared" si="66"/>
        <v>42059.453923611116</v>
      </c>
      <c r="T1089" s="13">
        <f t="shared" si="67"/>
        <v>42119.412256944444</v>
      </c>
    </row>
    <row r="1090" spans="1:20" ht="208" x14ac:dyDescent="0.2">
      <c r="A1090" s="9">
        <v>3809</v>
      </c>
      <c r="B1090" s="10" t="s">
        <v>1629</v>
      </c>
      <c r="C1090" s="10" t="s">
        <v>1630</v>
      </c>
      <c r="D1090" s="9">
        <v>2000</v>
      </c>
      <c r="E1090" s="11">
        <v>2025</v>
      </c>
      <c r="F1090" s="9" t="s">
        <v>37</v>
      </c>
      <c r="G1090" s="9" t="s">
        <v>38</v>
      </c>
      <c r="H1090" s="9" t="s">
        <v>39</v>
      </c>
      <c r="I1090" s="9">
        <v>1406761200</v>
      </c>
      <c r="J1090" s="9">
        <v>1402403907</v>
      </c>
      <c r="K1090" s="9" t="b">
        <v>0</v>
      </c>
      <c r="L1090" s="9">
        <v>38</v>
      </c>
      <c r="M1090" s="9" t="b">
        <v>1</v>
      </c>
      <c r="N1090" s="9" t="s">
        <v>40</v>
      </c>
      <c r="O1090" s="9">
        <f t="shared" ref="O1090:O1153" si="68">ROUND(E1090/D1090*100,0)</f>
        <v>101</v>
      </c>
      <c r="P1090" s="12">
        <f t="shared" ref="P1090:P1153" si="69">IFERROR(ROUND(E1090/L1090,2),0)</f>
        <v>53.29</v>
      </c>
      <c r="Q1090" s="9" t="s">
        <v>41</v>
      </c>
      <c r="R1090" s="9" t="s">
        <v>42</v>
      </c>
      <c r="S1090" s="13">
        <f t="shared" ref="S1090:S1153" si="70">(((J1090/60)/60)/24)+DATE(1970,1,1)</f>
        <v>41800.526701388888</v>
      </c>
      <c r="T1090" s="13">
        <f t="shared" ref="T1090:T1153" si="71">(((I1090/60)/60)/24)+DATE(1970,1,1)</f>
        <v>41850.958333333336</v>
      </c>
    </row>
    <row r="1091" spans="1:20" ht="192" x14ac:dyDescent="0.2">
      <c r="A1091" s="9">
        <v>3810</v>
      </c>
      <c r="B1091" s="10" t="s">
        <v>1631</v>
      </c>
      <c r="C1091" s="10" t="s">
        <v>1632</v>
      </c>
      <c r="D1091" s="9">
        <v>1500</v>
      </c>
      <c r="E1091" s="11">
        <v>1826</v>
      </c>
      <c r="F1091" s="9" t="s">
        <v>37</v>
      </c>
      <c r="G1091" s="9" t="s">
        <v>45</v>
      </c>
      <c r="H1091" s="9" t="s">
        <v>46</v>
      </c>
      <c r="I1091" s="9">
        <v>1426965758</v>
      </c>
      <c r="J1091" s="9">
        <v>1424377358</v>
      </c>
      <c r="K1091" s="9" t="b">
        <v>0</v>
      </c>
      <c r="L1091" s="9">
        <v>26</v>
      </c>
      <c r="M1091" s="9" t="b">
        <v>1</v>
      </c>
      <c r="N1091" s="9" t="s">
        <v>40</v>
      </c>
      <c r="O1091" s="9">
        <f t="shared" si="68"/>
        <v>122</v>
      </c>
      <c r="P1091" s="12">
        <f t="shared" si="69"/>
        <v>70.23</v>
      </c>
      <c r="Q1091" s="9" t="s">
        <v>41</v>
      </c>
      <c r="R1091" s="9" t="s">
        <v>42</v>
      </c>
      <c r="S1091" s="13">
        <f t="shared" si="70"/>
        <v>42054.849050925928</v>
      </c>
      <c r="T1091" s="13">
        <f t="shared" si="71"/>
        <v>42084.807384259257</v>
      </c>
    </row>
    <row r="1092" spans="1:20" ht="192" x14ac:dyDescent="0.2">
      <c r="A1092" s="9">
        <v>3811</v>
      </c>
      <c r="B1092" s="10" t="s">
        <v>1633</v>
      </c>
      <c r="C1092" s="10" t="s">
        <v>1634</v>
      </c>
      <c r="D1092" s="9">
        <v>250</v>
      </c>
      <c r="E1092" s="11">
        <v>825</v>
      </c>
      <c r="F1092" s="9" t="s">
        <v>37</v>
      </c>
      <c r="G1092" s="9" t="s">
        <v>38</v>
      </c>
      <c r="H1092" s="9" t="s">
        <v>39</v>
      </c>
      <c r="I1092" s="9">
        <v>1464692400</v>
      </c>
      <c r="J1092" s="9">
        <v>1461769373</v>
      </c>
      <c r="K1092" s="9" t="b">
        <v>0</v>
      </c>
      <c r="L1092" s="9">
        <v>19</v>
      </c>
      <c r="M1092" s="9" t="b">
        <v>1</v>
      </c>
      <c r="N1092" s="9" t="s">
        <v>40</v>
      </c>
      <c r="O1092" s="9">
        <f t="shared" si="68"/>
        <v>330</v>
      </c>
      <c r="P1092" s="12">
        <f t="shared" si="69"/>
        <v>43.42</v>
      </c>
      <c r="Q1092" s="9" t="s">
        <v>41</v>
      </c>
      <c r="R1092" s="9" t="s">
        <v>42</v>
      </c>
      <c r="S1092" s="13">
        <f t="shared" si="70"/>
        <v>42487.62700231481</v>
      </c>
      <c r="T1092" s="13">
        <f t="shared" si="71"/>
        <v>42521.458333333328</v>
      </c>
    </row>
    <row r="1093" spans="1:20" ht="224" x14ac:dyDescent="0.2">
      <c r="A1093" s="9">
        <v>3812</v>
      </c>
      <c r="B1093" s="10" t="s">
        <v>1635</v>
      </c>
      <c r="C1093" s="10" t="s">
        <v>1636</v>
      </c>
      <c r="D1093" s="9">
        <v>2000</v>
      </c>
      <c r="E1093" s="11">
        <v>2191</v>
      </c>
      <c r="F1093" s="9" t="s">
        <v>37</v>
      </c>
      <c r="G1093" s="9" t="s">
        <v>63</v>
      </c>
      <c r="H1093" s="9" t="s">
        <v>64</v>
      </c>
      <c r="I1093" s="9">
        <v>1433131140</v>
      </c>
      <c r="J1093" s="9">
        <v>1429120908</v>
      </c>
      <c r="K1093" s="9" t="b">
        <v>0</v>
      </c>
      <c r="L1093" s="9">
        <v>11</v>
      </c>
      <c r="M1093" s="9" t="b">
        <v>1</v>
      </c>
      <c r="N1093" s="9" t="s">
        <v>40</v>
      </c>
      <c r="O1093" s="9">
        <f t="shared" si="68"/>
        <v>110</v>
      </c>
      <c r="P1093" s="12">
        <f t="shared" si="69"/>
        <v>199.18</v>
      </c>
      <c r="Q1093" s="9" t="s">
        <v>41</v>
      </c>
      <c r="R1093" s="9" t="s">
        <v>42</v>
      </c>
      <c r="S1093" s="13">
        <f t="shared" si="70"/>
        <v>42109.751250000001</v>
      </c>
      <c r="T1093" s="13">
        <f t="shared" si="71"/>
        <v>42156.165972222225</v>
      </c>
    </row>
    <row r="1094" spans="1:20" ht="208" x14ac:dyDescent="0.2">
      <c r="A1094" s="9">
        <v>3813</v>
      </c>
      <c r="B1094" s="10" t="s">
        <v>1637</v>
      </c>
      <c r="C1094" s="10" t="s">
        <v>1638</v>
      </c>
      <c r="D1094" s="9">
        <v>2100</v>
      </c>
      <c r="E1094" s="11">
        <v>2119.9899999999998</v>
      </c>
      <c r="F1094" s="9" t="s">
        <v>37</v>
      </c>
      <c r="G1094" s="9" t="s">
        <v>45</v>
      </c>
      <c r="H1094" s="9" t="s">
        <v>46</v>
      </c>
      <c r="I1094" s="9">
        <v>1465940580</v>
      </c>
      <c r="J1094" s="9">
        <v>1462603021</v>
      </c>
      <c r="K1094" s="9" t="b">
        <v>0</v>
      </c>
      <c r="L1094" s="9">
        <v>27</v>
      </c>
      <c r="M1094" s="9" t="b">
        <v>1</v>
      </c>
      <c r="N1094" s="9" t="s">
        <v>40</v>
      </c>
      <c r="O1094" s="9">
        <f t="shared" si="68"/>
        <v>101</v>
      </c>
      <c r="P1094" s="12">
        <f t="shared" si="69"/>
        <v>78.52</v>
      </c>
      <c r="Q1094" s="9" t="s">
        <v>41</v>
      </c>
      <c r="R1094" s="9" t="s">
        <v>42</v>
      </c>
      <c r="S1094" s="13">
        <f t="shared" si="70"/>
        <v>42497.275706018518</v>
      </c>
      <c r="T1094" s="13">
        <f t="shared" si="71"/>
        <v>42535.904861111107</v>
      </c>
    </row>
    <row r="1095" spans="1:20" ht="208" x14ac:dyDescent="0.2">
      <c r="A1095" s="9">
        <v>3814</v>
      </c>
      <c r="B1095" s="10" t="s">
        <v>1639</v>
      </c>
      <c r="C1095" s="10" t="s">
        <v>1640</v>
      </c>
      <c r="D1095" s="9">
        <v>1500</v>
      </c>
      <c r="E1095" s="11">
        <v>2102</v>
      </c>
      <c r="F1095" s="9" t="s">
        <v>37</v>
      </c>
      <c r="G1095" s="9" t="s">
        <v>45</v>
      </c>
      <c r="H1095" s="9" t="s">
        <v>46</v>
      </c>
      <c r="I1095" s="9">
        <v>1427860740</v>
      </c>
      <c r="J1095" s="9">
        <v>1424727712</v>
      </c>
      <c r="K1095" s="9" t="b">
        <v>0</v>
      </c>
      <c r="L1095" s="9">
        <v>34</v>
      </c>
      <c r="M1095" s="9" t="b">
        <v>1</v>
      </c>
      <c r="N1095" s="9" t="s">
        <v>40</v>
      </c>
      <c r="O1095" s="9">
        <f t="shared" si="68"/>
        <v>140</v>
      </c>
      <c r="P1095" s="12">
        <f t="shared" si="69"/>
        <v>61.82</v>
      </c>
      <c r="Q1095" s="9" t="s">
        <v>41</v>
      </c>
      <c r="R1095" s="9" t="s">
        <v>42</v>
      </c>
      <c r="S1095" s="13">
        <f t="shared" si="70"/>
        <v>42058.904074074075</v>
      </c>
      <c r="T1095" s="13">
        <f t="shared" si="71"/>
        <v>42095.165972222225</v>
      </c>
    </row>
    <row r="1096" spans="1:20" ht="112" x14ac:dyDescent="0.2">
      <c r="A1096" s="9">
        <v>3815</v>
      </c>
      <c r="B1096" s="10" t="s">
        <v>1641</v>
      </c>
      <c r="C1096" s="10" t="s">
        <v>1642</v>
      </c>
      <c r="D1096" s="9">
        <v>1000</v>
      </c>
      <c r="E1096" s="11">
        <v>1000.01</v>
      </c>
      <c r="F1096" s="9" t="s">
        <v>37</v>
      </c>
      <c r="G1096" s="9" t="s">
        <v>38</v>
      </c>
      <c r="H1096" s="9" t="s">
        <v>39</v>
      </c>
      <c r="I1096" s="9">
        <v>1440111600</v>
      </c>
      <c r="J1096" s="9">
        <v>1437545657</v>
      </c>
      <c r="K1096" s="9" t="b">
        <v>0</v>
      </c>
      <c r="L1096" s="9">
        <v>20</v>
      </c>
      <c r="M1096" s="9" t="b">
        <v>1</v>
      </c>
      <c r="N1096" s="9" t="s">
        <v>40</v>
      </c>
      <c r="O1096" s="9">
        <f t="shared" si="68"/>
        <v>100</v>
      </c>
      <c r="P1096" s="12">
        <f t="shared" si="69"/>
        <v>50</v>
      </c>
      <c r="Q1096" s="9" t="s">
        <v>41</v>
      </c>
      <c r="R1096" s="9" t="s">
        <v>42</v>
      </c>
      <c r="S1096" s="13">
        <f t="shared" si="70"/>
        <v>42207.259918981479</v>
      </c>
      <c r="T1096" s="13">
        <f t="shared" si="71"/>
        <v>42236.958333333328</v>
      </c>
    </row>
    <row r="1097" spans="1:20" ht="192" x14ac:dyDescent="0.2">
      <c r="A1097" s="9">
        <v>3816</v>
      </c>
      <c r="B1097" s="10" t="s">
        <v>1643</v>
      </c>
      <c r="C1097" s="10" t="s">
        <v>1644</v>
      </c>
      <c r="D1097" s="9">
        <v>1500</v>
      </c>
      <c r="E1097" s="11">
        <v>1788.57</v>
      </c>
      <c r="F1097" s="9" t="s">
        <v>37</v>
      </c>
      <c r="G1097" s="9" t="s">
        <v>45</v>
      </c>
      <c r="H1097" s="9" t="s">
        <v>46</v>
      </c>
      <c r="I1097" s="9">
        <v>1405614823</v>
      </c>
      <c r="J1097" s="9">
        <v>1403022823</v>
      </c>
      <c r="K1097" s="9" t="b">
        <v>0</v>
      </c>
      <c r="L1097" s="9">
        <v>37</v>
      </c>
      <c r="M1097" s="9" t="b">
        <v>1</v>
      </c>
      <c r="N1097" s="9" t="s">
        <v>40</v>
      </c>
      <c r="O1097" s="9">
        <f t="shared" si="68"/>
        <v>119</v>
      </c>
      <c r="P1097" s="12">
        <f t="shared" si="69"/>
        <v>48.34</v>
      </c>
      <c r="Q1097" s="9" t="s">
        <v>41</v>
      </c>
      <c r="R1097" s="9" t="s">
        <v>42</v>
      </c>
      <c r="S1097" s="13">
        <f t="shared" si="70"/>
        <v>41807.690081018518</v>
      </c>
      <c r="T1097" s="13">
        <f t="shared" si="71"/>
        <v>41837.690081018518</v>
      </c>
    </row>
    <row r="1098" spans="1:20" ht="240" x14ac:dyDescent="0.2">
      <c r="A1098" s="9">
        <v>3817</v>
      </c>
      <c r="B1098" s="10" t="s">
        <v>1645</v>
      </c>
      <c r="C1098" s="10" t="s">
        <v>1646</v>
      </c>
      <c r="D1098" s="9">
        <v>2000</v>
      </c>
      <c r="E1098" s="11">
        <v>2145</v>
      </c>
      <c r="F1098" s="9" t="s">
        <v>37</v>
      </c>
      <c r="G1098" s="9" t="s">
        <v>45</v>
      </c>
      <c r="H1098" s="9" t="s">
        <v>46</v>
      </c>
      <c r="I1098" s="9">
        <v>1445659140</v>
      </c>
      <c r="J1098" s="9">
        <v>1444236216</v>
      </c>
      <c r="K1098" s="9" t="b">
        <v>0</v>
      </c>
      <c r="L1098" s="9">
        <v>20</v>
      </c>
      <c r="M1098" s="9" t="b">
        <v>1</v>
      </c>
      <c r="N1098" s="9" t="s">
        <v>40</v>
      </c>
      <c r="O1098" s="9">
        <f t="shared" si="68"/>
        <v>107</v>
      </c>
      <c r="P1098" s="12">
        <f t="shared" si="69"/>
        <v>107.25</v>
      </c>
      <c r="Q1098" s="9" t="s">
        <v>41</v>
      </c>
      <c r="R1098" s="9" t="s">
        <v>42</v>
      </c>
      <c r="S1098" s="13">
        <f t="shared" si="70"/>
        <v>42284.69694444444</v>
      </c>
      <c r="T1098" s="13">
        <f t="shared" si="71"/>
        <v>42301.165972222225</v>
      </c>
    </row>
    <row r="1099" spans="1:20" ht="208" x14ac:dyDescent="0.2">
      <c r="A1099" s="9">
        <v>3818</v>
      </c>
      <c r="B1099" s="10" t="s">
        <v>1647</v>
      </c>
      <c r="C1099" s="10" t="s">
        <v>1648</v>
      </c>
      <c r="D1099" s="9">
        <v>250</v>
      </c>
      <c r="E1099" s="11">
        <v>570</v>
      </c>
      <c r="F1099" s="9" t="s">
        <v>37</v>
      </c>
      <c r="G1099" s="9" t="s">
        <v>45</v>
      </c>
      <c r="H1099" s="9" t="s">
        <v>46</v>
      </c>
      <c r="I1099" s="9">
        <v>1426187582</v>
      </c>
      <c r="J1099" s="9">
        <v>1423599182</v>
      </c>
      <c r="K1099" s="9" t="b">
        <v>0</v>
      </c>
      <c r="L1099" s="9">
        <v>10</v>
      </c>
      <c r="M1099" s="9" t="b">
        <v>1</v>
      </c>
      <c r="N1099" s="9" t="s">
        <v>40</v>
      </c>
      <c r="O1099" s="9">
        <f t="shared" si="68"/>
        <v>228</v>
      </c>
      <c r="P1099" s="12">
        <f t="shared" si="69"/>
        <v>57</v>
      </c>
      <c r="Q1099" s="9" t="s">
        <v>41</v>
      </c>
      <c r="R1099" s="9" t="s">
        <v>42</v>
      </c>
      <c r="S1099" s="13">
        <f t="shared" si="70"/>
        <v>42045.84238425926</v>
      </c>
      <c r="T1099" s="13">
        <f t="shared" si="71"/>
        <v>42075.800717592589</v>
      </c>
    </row>
    <row r="1100" spans="1:20" ht="144" x14ac:dyDescent="0.2">
      <c r="A1100" s="9">
        <v>3819</v>
      </c>
      <c r="B1100" s="10" t="s">
        <v>1649</v>
      </c>
      <c r="C1100" s="10" t="s">
        <v>1546</v>
      </c>
      <c r="D1100" s="9">
        <v>1000</v>
      </c>
      <c r="E1100" s="11">
        <v>1064</v>
      </c>
      <c r="F1100" s="9" t="s">
        <v>37</v>
      </c>
      <c r="G1100" s="9" t="s">
        <v>45</v>
      </c>
      <c r="H1100" s="9" t="s">
        <v>46</v>
      </c>
      <c r="I1100" s="9">
        <v>1437166920</v>
      </c>
      <c r="J1100" s="9">
        <v>1435554104</v>
      </c>
      <c r="K1100" s="9" t="b">
        <v>0</v>
      </c>
      <c r="L1100" s="9">
        <v>26</v>
      </c>
      <c r="M1100" s="9" t="b">
        <v>1</v>
      </c>
      <c r="N1100" s="9" t="s">
        <v>40</v>
      </c>
      <c r="O1100" s="9">
        <f t="shared" si="68"/>
        <v>106</v>
      </c>
      <c r="P1100" s="12">
        <f t="shared" si="69"/>
        <v>40.92</v>
      </c>
      <c r="Q1100" s="9" t="s">
        <v>41</v>
      </c>
      <c r="R1100" s="9" t="s">
        <v>42</v>
      </c>
      <c r="S1100" s="13">
        <f t="shared" si="70"/>
        <v>42184.209537037037</v>
      </c>
      <c r="T1100" s="13">
        <f t="shared" si="71"/>
        <v>42202.876388888893</v>
      </c>
    </row>
    <row r="1101" spans="1:20" ht="192" x14ac:dyDescent="0.2">
      <c r="A1101" s="9">
        <v>3820</v>
      </c>
      <c r="B1101" s="10" t="s">
        <v>1650</v>
      </c>
      <c r="C1101" s="10" t="s">
        <v>1651</v>
      </c>
      <c r="D1101" s="9">
        <v>300</v>
      </c>
      <c r="E1101" s="11">
        <v>430</v>
      </c>
      <c r="F1101" s="9" t="s">
        <v>37</v>
      </c>
      <c r="G1101" s="9" t="s">
        <v>38</v>
      </c>
      <c r="H1101" s="9" t="s">
        <v>39</v>
      </c>
      <c r="I1101" s="9">
        <v>1436110717</v>
      </c>
      <c r="J1101" s="9">
        <v>1433518717</v>
      </c>
      <c r="K1101" s="9" t="b">
        <v>0</v>
      </c>
      <c r="L1101" s="9">
        <v>20</v>
      </c>
      <c r="M1101" s="9" t="b">
        <v>1</v>
      </c>
      <c r="N1101" s="9" t="s">
        <v>40</v>
      </c>
      <c r="O1101" s="9">
        <f t="shared" si="68"/>
        <v>143</v>
      </c>
      <c r="P1101" s="12">
        <f t="shared" si="69"/>
        <v>21.5</v>
      </c>
      <c r="Q1101" s="9" t="s">
        <v>41</v>
      </c>
      <c r="R1101" s="9" t="s">
        <v>42</v>
      </c>
      <c r="S1101" s="13">
        <f t="shared" si="70"/>
        <v>42160.651817129634</v>
      </c>
      <c r="T1101" s="13">
        <f t="shared" si="71"/>
        <v>42190.651817129634</v>
      </c>
    </row>
    <row r="1102" spans="1:20" ht="224" x14ac:dyDescent="0.2">
      <c r="A1102" s="9">
        <v>3821</v>
      </c>
      <c r="B1102" s="10" t="s">
        <v>1652</v>
      </c>
      <c r="C1102" s="10" t="s">
        <v>1653</v>
      </c>
      <c r="D1102" s="9">
        <v>3500</v>
      </c>
      <c r="E1102" s="11">
        <v>3659</v>
      </c>
      <c r="F1102" s="9" t="s">
        <v>37</v>
      </c>
      <c r="G1102" s="9" t="s">
        <v>45</v>
      </c>
      <c r="H1102" s="9" t="s">
        <v>46</v>
      </c>
      <c r="I1102" s="9">
        <v>1451881207</v>
      </c>
      <c r="J1102" s="9">
        <v>1449116407</v>
      </c>
      <c r="K1102" s="9" t="b">
        <v>0</v>
      </c>
      <c r="L1102" s="9">
        <v>46</v>
      </c>
      <c r="M1102" s="9" t="b">
        <v>1</v>
      </c>
      <c r="N1102" s="9" t="s">
        <v>40</v>
      </c>
      <c r="O1102" s="9">
        <f t="shared" si="68"/>
        <v>105</v>
      </c>
      <c r="P1102" s="12">
        <f t="shared" si="69"/>
        <v>79.540000000000006</v>
      </c>
      <c r="Q1102" s="9" t="s">
        <v>41</v>
      </c>
      <c r="R1102" s="9" t="s">
        <v>42</v>
      </c>
      <c r="S1102" s="13">
        <f t="shared" si="70"/>
        <v>42341.180636574078</v>
      </c>
      <c r="T1102" s="13">
        <f t="shared" si="71"/>
        <v>42373.180636574078</v>
      </c>
    </row>
    <row r="1103" spans="1:20" ht="240" x14ac:dyDescent="0.2">
      <c r="A1103" s="9">
        <v>3822</v>
      </c>
      <c r="B1103" s="10" t="s">
        <v>1654</v>
      </c>
      <c r="C1103" s="10" t="s">
        <v>1655</v>
      </c>
      <c r="D1103" s="9">
        <v>5000</v>
      </c>
      <c r="E1103" s="11">
        <v>5501</v>
      </c>
      <c r="F1103" s="9" t="s">
        <v>37</v>
      </c>
      <c r="G1103" s="9" t="s">
        <v>1255</v>
      </c>
      <c r="H1103" s="9" t="s">
        <v>259</v>
      </c>
      <c r="I1103" s="9">
        <v>1453244340</v>
      </c>
      <c r="J1103" s="9">
        <v>1448136417</v>
      </c>
      <c r="K1103" s="9" t="b">
        <v>0</v>
      </c>
      <c r="L1103" s="9">
        <v>76</v>
      </c>
      <c r="M1103" s="9" t="b">
        <v>1</v>
      </c>
      <c r="N1103" s="9" t="s">
        <v>40</v>
      </c>
      <c r="O1103" s="9">
        <f t="shared" si="68"/>
        <v>110</v>
      </c>
      <c r="P1103" s="12">
        <f t="shared" si="69"/>
        <v>72.38</v>
      </c>
      <c r="Q1103" s="9" t="s">
        <v>41</v>
      </c>
      <c r="R1103" s="9" t="s">
        <v>42</v>
      </c>
      <c r="S1103" s="13">
        <f t="shared" si="70"/>
        <v>42329.838159722218</v>
      </c>
      <c r="T1103" s="13">
        <f t="shared" si="71"/>
        <v>42388.957638888889</v>
      </c>
    </row>
    <row r="1104" spans="1:20" ht="192" x14ac:dyDescent="0.2">
      <c r="A1104" s="9">
        <v>3823</v>
      </c>
      <c r="B1104" s="10" t="s">
        <v>1656</v>
      </c>
      <c r="C1104" s="10" t="s">
        <v>1657</v>
      </c>
      <c r="D1104" s="9">
        <v>2500</v>
      </c>
      <c r="E1104" s="11">
        <v>2650</v>
      </c>
      <c r="F1104" s="9" t="s">
        <v>37</v>
      </c>
      <c r="G1104" s="9" t="s">
        <v>45</v>
      </c>
      <c r="H1104" s="9" t="s">
        <v>46</v>
      </c>
      <c r="I1104" s="9">
        <v>1437364740</v>
      </c>
      <c r="J1104" s="9">
        <v>1434405044</v>
      </c>
      <c r="K1104" s="9" t="b">
        <v>0</v>
      </c>
      <c r="L1104" s="9">
        <v>41</v>
      </c>
      <c r="M1104" s="9" t="b">
        <v>1</v>
      </c>
      <c r="N1104" s="9" t="s">
        <v>40</v>
      </c>
      <c r="O1104" s="9">
        <f t="shared" si="68"/>
        <v>106</v>
      </c>
      <c r="P1104" s="12">
        <f t="shared" si="69"/>
        <v>64.63</v>
      </c>
      <c r="Q1104" s="9" t="s">
        <v>41</v>
      </c>
      <c r="R1104" s="9" t="s">
        <v>42</v>
      </c>
      <c r="S1104" s="13">
        <f t="shared" si="70"/>
        <v>42170.910231481481</v>
      </c>
      <c r="T1104" s="13">
        <f t="shared" si="71"/>
        <v>42205.165972222225</v>
      </c>
    </row>
    <row r="1105" spans="1:20" ht="208" x14ac:dyDescent="0.2">
      <c r="A1105" s="9">
        <v>3824</v>
      </c>
      <c r="B1105" s="10" t="s">
        <v>1658</v>
      </c>
      <c r="C1105" s="10" t="s">
        <v>1659</v>
      </c>
      <c r="D1105" s="9">
        <v>250</v>
      </c>
      <c r="E1105" s="11">
        <v>270</v>
      </c>
      <c r="F1105" s="9" t="s">
        <v>37</v>
      </c>
      <c r="G1105" s="9" t="s">
        <v>38</v>
      </c>
      <c r="H1105" s="9" t="s">
        <v>39</v>
      </c>
      <c r="I1105" s="9">
        <v>1470058860</v>
      </c>
      <c r="J1105" s="9">
        <v>1469026903</v>
      </c>
      <c r="K1105" s="9" t="b">
        <v>0</v>
      </c>
      <c r="L1105" s="9">
        <v>7</v>
      </c>
      <c r="M1105" s="9" t="b">
        <v>1</v>
      </c>
      <c r="N1105" s="9" t="s">
        <v>40</v>
      </c>
      <c r="O1105" s="9">
        <f t="shared" si="68"/>
        <v>108</v>
      </c>
      <c r="P1105" s="12">
        <f t="shared" si="69"/>
        <v>38.57</v>
      </c>
      <c r="Q1105" s="9" t="s">
        <v>41</v>
      </c>
      <c r="R1105" s="9" t="s">
        <v>42</v>
      </c>
      <c r="S1105" s="13">
        <f t="shared" si="70"/>
        <v>42571.626192129625</v>
      </c>
      <c r="T1105" s="13">
        <f t="shared" si="71"/>
        <v>42583.570138888885</v>
      </c>
    </row>
    <row r="1106" spans="1:20" ht="208" x14ac:dyDescent="0.2">
      <c r="A1106" s="9">
        <v>3825</v>
      </c>
      <c r="B1106" s="10" t="s">
        <v>1660</v>
      </c>
      <c r="C1106" s="10" t="s">
        <v>1661</v>
      </c>
      <c r="D1106" s="9">
        <v>5000</v>
      </c>
      <c r="E1106" s="11">
        <v>5271</v>
      </c>
      <c r="F1106" s="9" t="s">
        <v>37</v>
      </c>
      <c r="G1106" s="9" t="s">
        <v>45</v>
      </c>
      <c r="H1106" s="9" t="s">
        <v>46</v>
      </c>
      <c r="I1106" s="9">
        <v>1434505214</v>
      </c>
      <c r="J1106" s="9">
        <v>1432690814</v>
      </c>
      <c r="K1106" s="9" t="b">
        <v>0</v>
      </c>
      <c r="L1106" s="9">
        <v>49</v>
      </c>
      <c r="M1106" s="9" t="b">
        <v>1</v>
      </c>
      <c r="N1106" s="9" t="s">
        <v>40</v>
      </c>
      <c r="O1106" s="9">
        <f t="shared" si="68"/>
        <v>105</v>
      </c>
      <c r="P1106" s="12">
        <f t="shared" si="69"/>
        <v>107.57</v>
      </c>
      <c r="Q1106" s="9" t="s">
        <v>41</v>
      </c>
      <c r="R1106" s="9" t="s">
        <v>42</v>
      </c>
      <c r="S1106" s="13">
        <f t="shared" si="70"/>
        <v>42151.069606481484</v>
      </c>
      <c r="T1106" s="13">
        <f t="shared" si="71"/>
        <v>42172.069606481484</v>
      </c>
    </row>
    <row r="1107" spans="1:20" ht="144" x14ac:dyDescent="0.2">
      <c r="A1107" s="9">
        <v>3826</v>
      </c>
      <c r="B1107" s="10" t="s">
        <v>1662</v>
      </c>
      <c r="C1107" s="10" t="s">
        <v>1663</v>
      </c>
      <c r="D1107" s="9">
        <v>600</v>
      </c>
      <c r="E1107" s="11">
        <v>715</v>
      </c>
      <c r="F1107" s="9" t="s">
        <v>37</v>
      </c>
      <c r="G1107" s="9" t="s">
        <v>38</v>
      </c>
      <c r="H1107" s="9" t="s">
        <v>39</v>
      </c>
      <c r="I1107" s="9">
        <v>1430993394</v>
      </c>
      <c r="J1107" s="9">
        <v>1428401394</v>
      </c>
      <c r="K1107" s="9" t="b">
        <v>0</v>
      </c>
      <c r="L1107" s="9">
        <v>26</v>
      </c>
      <c r="M1107" s="9" t="b">
        <v>1</v>
      </c>
      <c r="N1107" s="9" t="s">
        <v>40</v>
      </c>
      <c r="O1107" s="9">
        <f t="shared" si="68"/>
        <v>119</v>
      </c>
      <c r="P1107" s="12">
        <f t="shared" si="69"/>
        <v>27.5</v>
      </c>
      <c r="Q1107" s="9" t="s">
        <v>41</v>
      </c>
      <c r="R1107" s="9" t="s">
        <v>42</v>
      </c>
      <c r="S1107" s="13">
        <f t="shared" si="70"/>
        <v>42101.423541666663</v>
      </c>
      <c r="T1107" s="13">
        <f t="shared" si="71"/>
        <v>42131.423541666663</v>
      </c>
    </row>
    <row r="1108" spans="1:20" ht="224" x14ac:dyDescent="0.2">
      <c r="A1108" s="9">
        <v>3827</v>
      </c>
      <c r="B1108" s="10" t="s">
        <v>1664</v>
      </c>
      <c r="C1108" s="10" t="s">
        <v>1665</v>
      </c>
      <c r="D1108" s="9">
        <v>3000</v>
      </c>
      <c r="E1108" s="11">
        <v>4580</v>
      </c>
      <c r="F1108" s="9" t="s">
        <v>37</v>
      </c>
      <c r="G1108" s="9" t="s">
        <v>38</v>
      </c>
      <c r="H1108" s="9" t="s">
        <v>39</v>
      </c>
      <c r="I1108" s="9">
        <v>1427414400</v>
      </c>
      <c r="J1108" s="9">
        <v>1422656201</v>
      </c>
      <c r="K1108" s="9" t="b">
        <v>0</v>
      </c>
      <c r="L1108" s="9">
        <v>65</v>
      </c>
      <c r="M1108" s="9" t="b">
        <v>1</v>
      </c>
      <c r="N1108" s="9" t="s">
        <v>40</v>
      </c>
      <c r="O1108" s="9">
        <f t="shared" si="68"/>
        <v>153</v>
      </c>
      <c r="P1108" s="12">
        <f t="shared" si="69"/>
        <v>70.459999999999994</v>
      </c>
      <c r="Q1108" s="9" t="s">
        <v>41</v>
      </c>
      <c r="R1108" s="9" t="s">
        <v>42</v>
      </c>
      <c r="S1108" s="13">
        <f t="shared" si="70"/>
        <v>42034.928252314814</v>
      </c>
      <c r="T1108" s="13">
        <f t="shared" si="71"/>
        <v>42090</v>
      </c>
    </row>
    <row r="1109" spans="1:20" ht="208" x14ac:dyDescent="0.2">
      <c r="A1109" s="9">
        <v>3828</v>
      </c>
      <c r="B1109" s="10" t="s">
        <v>1666</v>
      </c>
      <c r="C1109" s="10" t="s">
        <v>1667</v>
      </c>
      <c r="D1109" s="9">
        <v>5000</v>
      </c>
      <c r="E1109" s="11">
        <v>5000</v>
      </c>
      <c r="F1109" s="9" t="s">
        <v>37</v>
      </c>
      <c r="G1109" s="9" t="s">
        <v>45</v>
      </c>
      <c r="H1109" s="9" t="s">
        <v>46</v>
      </c>
      <c r="I1109" s="9">
        <v>1420033187</v>
      </c>
      <c r="J1109" s="9">
        <v>1414845587</v>
      </c>
      <c r="K1109" s="9" t="b">
        <v>0</v>
      </c>
      <c r="L1109" s="9">
        <v>28</v>
      </c>
      <c r="M1109" s="9" t="b">
        <v>1</v>
      </c>
      <c r="N1109" s="9" t="s">
        <v>40</v>
      </c>
      <c r="O1109" s="9">
        <f t="shared" si="68"/>
        <v>100</v>
      </c>
      <c r="P1109" s="12">
        <f t="shared" si="69"/>
        <v>178.57</v>
      </c>
      <c r="Q1109" s="9" t="s">
        <v>41</v>
      </c>
      <c r="R1109" s="9" t="s">
        <v>42</v>
      </c>
      <c r="S1109" s="13">
        <f t="shared" si="70"/>
        <v>41944.527627314819</v>
      </c>
      <c r="T1109" s="13">
        <f t="shared" si="71"/>
        <v>42004.569293981483</v>
      </c>
    </row>
    <row r="1110" spans="1:20" ht="192" x14ac:dyDescent="0.2">
      <c r="A1110" s="9">
        <v>3829</v>
      </c>
      <c r="B1110" s="10" t="s">
        <v>1668</v>
      </c>
      <c r="C1110" s="10" t="s">
        <v>1669</v>
      </c>
      <c r="D1110" s="9">
        <v>500</v>
      </c>
      <c r="E1110" s="11">
        <v>501</v>
      </c>
      <c r="F1110" s="9" t="s">
        <v>37</v>
      </c>
      <c r="G1110" s="9" t="s">
        <v>45</v>
      </c>
      <c r="H1110" s="9" t="s">
        <v>46</v>
      </c>
      <c r="I1110" s="9">
        <v>1472676371</v>
      </c>
      <c r="J1110" s="9">
        <v>1470948371</v>
      </c>
      <c r="K1110" s="9" t="b">
        <v>0</v>
      </c>
      <c r="L1110" s="9">
        <v>8</v>
      </c>
      <c r="M1110" s="9" t="b">
        <v>1</v>
      </c>
      <c r="N1110" s="9" t="s">
        <v>40</v>
      </c>
      <c r="O1110" s="9">
        <f t="shared" si="68"/>
        <v>100</v>
      </c>
      <c r="P1110" s="12">
        <f t="shared" si="69"/>
        <v>62.63</v>
      </c>
      <c r="Q1110" s="9" t="s">
        <v>41</v>
      </c>
      <c r="R1110" s="9" t="s">
        <v>42</v>
      </c>
      <c r="S1110" s="13">
        <f t="shared" si="70"/>
        <v>42593.865405092598</v>
      </c>
      <c r="T1110" s="13">
        <f t="shared" si="71"/>
        <v>42613.865405092598</v>
      </c>
    </row>
    <row r="1111" spans="1:20" ht="176" x14ac:dyDescent="0.2">
      <c r="A1111" s="9">
        <v>3830</v>
      </c>
      <c r="B1111" s="10" t="s">
        <v>1670</v>
      </c>
      <c r="C1111" s="10" t="s">
        <v>1671</v>
      </c>
      <c r="D1111" s="9">
        <v>100</v>
      </c>
      <c r="E1111" s="11">
        <v>225</v>
      </c>
      <c r="F1111" s="9" t="s">
        <v>37</v>
      </c>
      <c r="G1111" s="9" t="s">
        <v>45</v>
      </c>
      <c r="H1111" s="9" t="s">
        <v>46</v>
      </c>
      <c r="I1111" s="9">
        <v>1464371211</v>
      </c>
      <c r="J1111" s="9">
        <v>1463161611</v>
      </c>
      <c r="K1111" s="9" t="b">
        <v>0</v>
      </c>
      <c r="L1111" s="9">
        <v>3</v>
      </c>
      <c r="M1111" s="9" t="b">
        <v>1</v>
      </c>
      <c r="N1111" s="9" t="s">
        <v>40</v>
      </c>
      <c r="O1111" s="9">
        <f t="shared" si="68"/>
        <v>225</v>
      </c>
      <c r="P1111" s="12">
        <f t="shared" si="69"/>
        <v>75</v>
      </c>
      <c r="Q1111" s="9" t="s">
        <v>41</v>
      </c>
      <c r="R1111" s="9" t="s">
        <v>42</v>
      </c>
      <c r="S1111" s="13">
        <f t="shared" si="70"/>
        <v>42503.740868055553</v>
      </c>
      <c r="T1111" s="13">
        <f t="shared" si="71"/>
        <v>42517.740868055553</v>
      </c>
    </row>
    <row r="1112" spans="1:20" ht="224" x14ac:dyDescent="0.2">
      <c r="A1112" s="9">
        <v>3831</v>
      </c>
      <c r="B1112" s="10" t="s">
        <v>1672</v>
      </c>
      <c r="C1112" s="10" t="s">
        <v>1673</v>
      </c>
      <c r="D1112" s="9">
        <v>500</v>
      </c>
      <c r="E1112" s="11">
        <v>530.11</v>
      </c>
      <c r="F1112" s="9" t="s">
        <v>37</v>
      </c>
      <c r="G1112" s="9" t="s">
        <v>45</v>
      </c>
      <c r="H1112" s="9" t="s">
        <v>46</v>
      </c>
      <c r="I1112" s="9">
        <v>1415222545</v>
      </c>
      <c r="J1112" s="9">
        <v>1413404545</v>
      </c>
      <c r="K1112" s="9" t="b">
        <v>0</v>
      </c>
      <c r="L1112" s="9">
        <v>9</v>
      </c>
      <c r="M1112" s="9" t="b">
        <v>1</v>
      </c>
      <c r="N1112" s="9" t="s">
        <v>40</v>
      </c>
      <c r="O1112" s="9">
        <f t="shared" si="68"/>
        <v>106</v>
      </c>
      <c r="P1112" s="12">
        <f t="shared" si="69"/>
        <v>58.9</v>
      </c>
      <c r="Q1112" s="9" t="s">
        <v>41</v>
      </c>
      <c r="R1112" s="9" t="s">
        <v>42</v>
      </c>
      <c r="S1112" s="13">
        <f t="shared" si="70"/>
        <v>41927.848900462966</v>
      </c>
      <c r="T1112" s="13">
        <f t="shared" si="71"/>
        <v>41948.890567129631</v>
      </c>
    </row>
    <row r="1113" spans="1:20" ht="224" x14ac:dyDescent="0.2">
      <c r="A1113" s="9">
        <v>3832</v>
      </c>
      <c r="B1113" s="10" t="s">
        <v>1674</v>
      </c>
      <c r="C1113" s="10" t="s">
        <v>1675</v>
      </c>
      <c r="D1113" s="9">
        <v>1200</v>
      </c>
      <c r="E1113" s="11">
        <v>1256</v>
      </c>
      <c r="F1113" s="9" t="s">
        <v>37</v>
      </c>
      <c r="G1113" s="9" t="s">
        <v>45</v>
      </c>
      <c r="H1113" s="9" t="s">
        <v>46</v>
      </c>
      <c r="I1113" s="9">
        <v>1455936335</v>
      </c>
      <c r="J1113" s="9">
        <v>1452048335</v>
      </c>
      <c r="K1113" s="9" t="b">
        <v>0</v>
      </c>
      <c r="L1113" s="9">
        <v>9</v>
      </c>
      <c r="M1113" s="9" t="b">
        <v>1</v>
      </c>
      <c r="N1113" s="9" t="s">
        <v>40</v>
      </c>
      <c r="O1113" s="9">
        <f t="shared" si="68"/>
        <v>105</v>
      </c>
      <c r="P1113" s="12">
        <f t="shared" si="69"/>
        <v>139.56</v>
      </c>
      <c r="Q1113" s="9" t="s">
        <v>41</v>
      </c>
      <c r="R1113" s="9" t="s">
        <v>42</v>
      </c>
      <c r="S1113" s="13">
        <f t="shared" si="70"/>
        <v>42375.114988425921</v>
      </c>
      <c r="T1113" s="13">
        <f t="shared" si="71"/>
        <v>42420.114988425921</v>
      </c>
    </row>
    <row r="1114" spans="1:20" ht="208" x14ac:dyDescent="0.2">
      <c r="A1114" s="9">
        <v>3833</v>
      </c>
      <c r="B1114" s="10" t="s">
        <v>1676</v>
      </c>
      <c r="C1114" s="10" t="s">
        <v>1677</v>
      </c>
      <c r="D1114" s="9">
        <v>1200</v>
      </c>
      <c r="E1114" s="11">
        <v>1400</v>
      </c>
      <c r="F1114" s="9" t="s">
        <v>37</v>
      </c>
      <c r="G1114" s="9" t="s">
        <v>63</v>
      </c>
      <c r="H1114" s="9" t="s">
        <v>64</v>
      </c>
      <c r="I1114" s="9">
        <v>1417460940</v>
      </c>
      <c r="J1114" s="9">
        <v>1416516972</v>
      </c>
      <c r="K1114" s="9" t="b">
        <v>0</v>
      </c>
      <c r="L1114" s="9">
        <v>20</v>
      </c>
      <c r="M1114" s="9" t="b">
        <v>1</v>
      </c>
      <c r="N1114" s="9" t="s">
        <v>40</v>
      </c>
      <c r="O1114" s="9">
        <f t="shared" si="68"/>
        <v>117</v>
      </c>
      <c r="P1114" s="12">
        <f t="shared" si="69"/>
        <v>70</v>
      </c>
      <c r="Q1114" s="9" t="s">
        <v>41</v>
      </c>
      <c r="R1114" s="9" t="s">
        <v>42</v>
      </c>
      <c r="S1114" s="13">
        <f t="shared" si="70"/>
        <v>41963.872361111105</v>
      </c>
      <c r="T1114" s="13">
        <f t="shared" si="71"/>
        <v>41974.797916666663</v>
      </c>
    </row>
    <row r="1115" spans="1:20" ht="224" x14ac:dyDescent="0.2">
      <c r="A1115" s="9">
        <v>3834</v>
      </c>
      <c r="B1115" s="10" t="s">
        <v>1678</v>
      </c>
      <c r="C1115" s="10" t="s">
        <v>1679</v>
      </c>
      <c r="D1115" s="9">
        <v>3000</v>
      </c>
      <c r="E1115" s="11">
        <v>3271</v>
      </c>
      <c r="F1115" s="9" t="s">
        <v>37</v>
      </c>
      <c r="G1115" s="9" t="s">
        <v>38</v>
      </c>
      <c r="H1115" s="9" t="s">
        <v>39</v>
      </c>
      <c r="I1115" s="9">
        <v>1434624067</v>
      </c>
      <c r="J1115" s="9">
        <v>1432032067</v>
      </c>
      <c r="K1115" s="9" t="b">
        <v>0</v>
      </c>
      <c r="L1115" s="9">
        <v>57</v>
      </c>
      <c r="M1115" s="9" t="b">
        <v>1</v>
      </c>
      <c r="N1115" s="9" t="s">
        <v>40</v>
      </c>
      <c r="O1115" s="9">
        <f t="shared" si="68"/>
        <v>109</v>
      </c>
      <c r="P1115" s="12">
        <f t="shared" si="69"/>
        <v>57.39</v>
      </c>
      <c r="Q1115" s="9" t="s">
        <v>41</v>
      </c>
      <c r="R1115" s="9" t="s">
        <v>42</v>
      </c>
      <c r="S1115" s="13">
        <f t="shared" si="70"/>
        <v>42143.445219907408</v>
      </c>
      <c r="T1115" s="13">
        <f t="shared" si="71"/>
        <v>42173.445219907408</v>
      </c>
    </row>
    <row r="1116" spans="1:20" ht="224" x14ac:dyDescent="0.2">
      <c r="A1116" s="9">
        <v>3835</v>
      </c>
      <c r="B1116" s="10" t="s">
        <v>1680</v>
      </c>
      <c r="C1116" s="10" t="s">
        <v>1681</v>
      </c>
      <c r="D1116" s="9">
        <v>200</v>
      </c>
      <c r="E1116" s="11">
        <v>320</v>
      </c>
      <c r="F1116" s="9" t="s">
        <v>37</v>
      </c>
      <c r="G1116" s="9" t="s">
        <v>38</v>
      </c>
      <c r="H1116" s="9" t="s">
        <v>39</v>
      </c>
      <c r="I1116" s="9">
        <v>1461278208</v>
      </c>
      <c r="J1116" s="9">
        <v>1459463808</v>
      </c>
      <c r="K1116" s="9" t="b">
        <v>0</v>
      </c>
      <c r="L1116" s="9">
        <v>8</v>
      </c>
      <c r="M1116" s="9" t="b">
        <v>1</v>
      </c>
      <c r="N1116" s="9" t="s">
        <v>40</v>
      </c>
      <c r="O1116" s="9">
        <f t="shared" si="68"/>
        <v>160</v>
      </c>
      <c r="P1116" s="12">
        <f t="shared" si="69"/>
        <v>40</v>
      </c>
      <c r="Q1116" s="9" t="s">
        <v>41</v>
      </c>
      <c r="R1116" s="9" t="s">
        <v>42</v>
      </c>
      <c r="S1116" s="13">
        <f t="shared" si="70"/>
        <v>42460.94222222222</v>
      </c>
      <c r="T1116" s="13">
        <f t="shared" si="71"/>
        <v>42481.94222222222</v>
      </c>
    </row>
    <row r="1117" spans="1:20" ht="160" x14ac:dyDescent="0.2">
      <c r="A1117" s="9">
        <v>3836</v>
      </c>
      <c r="B1117" s="10" t="s">
        <v>1682</v>
      </c>
      <c r="C1117" s="10" t="s">
        <v>1683</v>
      </c>
      <c r="D1117" s="9">
        <v>800</v>
      </c>
      <c r="E1117" s="11">
        <v>900</v>
      </c>
      <c r="F1117" s="9" t="s">
        <v>37</v>
      </c>
      <c r="G1117" s="9" t="s">
        <v>45</v>
      </c>
      <c r="H1117" s="9" t="s">
        <v>46</v>
      </c>
      <c r="I1117" s="9">
        <v>1470197340</v>
      </c>
      <c r="J1117" s="9">
        <v>1467497652</v>
      </c>
      <c r="K1117" s="9" t="b">
        <v>0</v>
      </c>
      <c r="L1117" s="9">
        <v>14</v>
      </c>
      <c r="M1117" s="9" t="b">
        <v>1</v>
      </c>
      <c r="N1117" s="9" t="s">
        <v>40</v>
      </c>
      <c r="O1117" s="9">
        <f t="shared" si="68"/>
        <v>113</v>
      </c>
      <c r="P1117" s="12">
        <f t="shared" si="69"/>
        <v>64.290000000000006</v>
      </c>
      <c r="Q1117" s="9" t="s">
        <v>41</v>
      </c>
      <c r="R1117" s="9" t="s">
        <v>42</v>
      </c>
      <c r="S1117" s="13">
        <f t="shared" si="70"/>
        <v>42553.926527777774</v>
      </c>
      <c r="T1117" s="13">
        <f t="shared" si="71"/>
        <v>42585.172916666663</v>
      </c>
    </row>
    <row r="1118" spans="1:20" ht="96" x14ac:dyDescent="0.2">
      <c r="A1118" s="9">
        <v>3837</v>
      </c>
      <c r="B1118" s="10" t="s">
        <v>1684</v>
      </c>
      <c r="C1118" s="10" t="s">
        <v>1685</v>
      </c>
      <c r="D1118" s="9">
        <v>2000</v>
      </c>
      <c r="E1118" s="11">
        <v>2042</v>
      </c>
      <c r="F1118" s="9" t="s">
        <v>37</v>
      </c>
      <c r="G1118" s="9" t="s">
        <v>38</v>
      </c>
      <c r="H1118" s="9" t="s">
        <v>39</v>
      </c>
      <c r="I1118" s="9">
        <v>1435947758</v>
      </c>
      <c r="J1118" s="9">
        <v>1432837358</v>
      </c>
      <c r="K1118" s="9" t="b">
        <v>0</v>
      </c>
      <c r="L1118" s="9">
        <v>17</v>
      </c>
      <c r="M1118" s="9" t="b">
        <v>1</v>
      </c>
      <c r="N1118" s="9" t="s">
        <v>40</v>
      </c>
      <c r="O1118" s="9">
        <f t="shared" si="68"/>
        <v>102</v>
      </c>
      <c r="P1118" s="12">
        <f t="shared" si="69"/>
        <v>120.12</v>
      </c>
      <c r="Q1118" s="9" t="s">
        <v>41</v>
      </c>
      <c r="R1118" s="9" t="s">
        <v>42</v>
      </c>
      <c r="S1118" s="13">
        <f t="shared" si="70"/>
        <v>42152.765717592592</v>
      </c>
      <c r="T1118" s="13">
        <f t="shared" si="71"/>
        <v>42188.765717592592</v>
      </c>
    </row>
    <row r="1119" spans="1:20" ht="208" x14ac:dyDescent="0.2">
      <c r="A1119" s="9">
        <v>3838</v>
      </c>
      <c r="B1119" s="10" t="s">
        <v>1686</v>
      </c>
      <c r="C1119" s="10" t="s">
        <v>1687</v>
      </c>
      <c r="D1119" s="9">
        <v>100000</v>
      </c>
      <c r="E1119" s="11">
        <v>100824</v>
      </c>
      <c r="F1119" s="9" t="s">
        <v>37</v>
      </c>
      <c r="G1119" s="9" t="s">
        <v>1688</v>
      </c>
      <c r="H1119" s="9" t="s">
        <v>1689</v>
      </c>
      <c r="I1119" s="9">
        <v>1432314209</v>
      </c>
      <c r="J1119" s="9">
        <v>1429722209</v>
      </c>
      <c r="K1119" s="9" t="b">
        <v>0</v>
      </c>
      <c r="L1119" s="9">
        <v>100</v>
      </c>
      <c r="M1119" s="9" t="b">
        <v>1</v>
      </c>
      <c r="N1119" s="9" t="s">
        <v>40</v>
      </c>
      <c r="O1119" s="9">
        <f t="shared" si="68"/>
        <v>101</v>
      </c>
      <c r="P1119" s="12">
        <f t="shared" si="69"/>
        <v>1008.24</v>
      </c>
      <c r="Q1119" s="9" t="s">
        <v>41</v>
      </c>
      <c r="R1119" s="9" t="s">
        <v>42</v>
      </c>
      <c r="S1119" s="13">
        <f t="shared" si="70"/>
        <v>42116.710752314815</v>
      </c>
      <c r="T1119" s="13">
        <f t="shared" si="71"/>
        <v>42146.710752314815</v>
      </c>
    </row>
    <row r="1120" spans="1:20" ht="208" x14ac:dyDescent="0.2">
      <c r="A1120" s="9">
        <v>3839</v>
      </c>
      <c r="B1120" s="10" t="s">
        <v>1690</v>
      </c>
      <c r="C1120" s="10" t="s">
        <v>1691</v>
      </c>
      <c r="D1120" s="9">
        <v>2000</v>
      </c>
      <c r="E1120" s="11">
        <v>2025</v>
      </c>
      <c r="F1120" s="9" t="s">
        <v>37</v>
      </c>
      <c r="G1120" s="9" t="s">
        <v>45</v>
      </c>
      <c r="H1120" s="9" t="s">
        <v>46</v>
      </c>
      <c r="I1120" s="9">
        <v>1438226724</v>
      </c>
      <c r="J1120" s="9">
        <v>1433042724</v>
      </c>
      <c r="K1120" s="9" t="b">
        <v>0</v>
      </c>
      <c r="L1120" s="9">
        <v>32</v>
      </c>
      <c r="M1120" s="9" t="b">
        <v>1</v>
      </c>
      <c r="N1120" s="9" t="s">
        <v>40</v>
      </c>
      <c r="O1120" s="9">
        <f t="shared" si="68"/>
        <v>101</v>
      </c>
      <c r="P1120" s="12">
        <f t="shared" si="69"/>
        <v>63.28</v>
      </c>
      <c r="Q1120" s="9" t="s">
        <v>41</v>
      </c>
      <c r="R1120" s="9" t="s">
        <v>42</v>
      </c>
      <c r="S1120" s="13">
        <f t="shared" si="70"/>
        <v>42155.142638888887</v>
      </c>
      <c r="T1120" s="13">
        <f t="shared" si="71"/>
        <v>42215.142638888887</v>
      </c>
    </row>
    <row r="1121" spans="1:20" ht="176" x14ac:dyDescent="0.2">
      <c r="A1121" s="9">
        <v>3840</v>
      </c>
      <c r="B1121" s="10" t="s">
        <v>1692</v>
      </c>
      <c r="C1121" s="10" t="s">
        <v>1693</v>
      </c>
      <c r="D1121" s="9">
        <v>1</v>
      </c>
      <c r="E1121" s="11">
        <v>65</v>
      </c>
      <c r="F1121" s="9" t="s">
        <v>37</v>
      </c>
      <c r="G1121" s="9" t="s">
        <v>38</v>
      </c>
      <c r="H1121" s="9" t="s">
        <v>39</v>
      </c>
      <c r="I1121" s="9">
        <v>1459180229</v>
      </c>
      <c r="J1121" s="9">
        <v>1457023829</v>
      </c>
      <c r="K1121" s="9" t="b">
        <v>0</v>
      </c>
      <c r="L1121" s="9">
        <v>3</v>
      </c>
      <c r="M1121" s="9" t="b">
        <v>1</v>
      </c>
      <c r="N1121" s="9" t="s">
        <v>40</v>
      </c>
      <c r="O1121" s="9">
        <f t="shared" si="68"/>
        <v>6500</v>
      </c>
      <c r="P1121" s="12">
        <f t="shared" si="69"/>
        <v>21.67</v>
      </c>
      <c r="Q1121" s="9" t="s">
        <v>41</v>
      </c>
      <c r="R1121" s="9" t="s">
        <v>42</v>
      </c>
      <c r="S1121" s="13">
        <f t="shared" si="70"/>
        <v>42432.701724537037</v>
      </c>
      <c r="T1121" s="13">
        <f t="shared" si="71"/>
        <v>42457.660057870366</v>
      </c>
    </row>
    <row r="1122" spans="1:20" ht="208" x14ac:dyDescent="0.2">
      <c r="A1122" s="9">
        <v>3841</v>
      </c>
      <c r="B1122" s="10" t="s">
        <v>1694</v>
      </c>
      <c r="C1122" s="10" t="s">
        <v>1695</v>
      </c>
      <c r="D1122" s="9">
        <v>10000</v>
      </c>
      <c r="E1122" s="11">
        <v>872</v>
      </c>
      <c r="F1122" s="9" t="s">
        <v>251</v>
      </c>
      <c r="G1122" s="9" t="s">
        <v>45</v>
      </c>
      <c r="H1122" s="9" t="s">
        <v>46</v>
      </c>
      <c r="I1122" s="9">
        <v>1405882287</v>
      </c>
      <c r="J1122" s="9">
        <v>1400698287</v>
      </c>
      <c r="K1122" s="9" t="b">
        <v>1</v>
      </c>
      <c r="L1122" s="9">
        <v>34</v>
      </c>
      <c r="M1122" s="9" t="b">
        <v>0</v>
      </c>
      <c r="N1122" s="9" t="s">
        <v>40</v>
      </c>
      <c r="O1122" s="9">
        <f t="shared" si="68"/>
        <v>9</v>
      </c>
      <c r="P1122" s="12">
        <f t="shared" si="69"/>
        <v>25.65</v>
      </c>
      <c r="Q1122" s="9" t="s">
        <v>41</v>
      </c>
      <c r="R1122" s="9" t="s">
        <v>42</v>
      </c>
      <c r="S1122" s="13">
        <f t="shared" si="70"/>
        <v>41780.785729166666</v>
      </c>
      <c r="T1122" s="13">
        <f t="shared" si="71"/>
        <v>41840.785729166666</v>
      </c>
    </row>
    <row r="1123" spans="1:20" ht="192" x14ac:dyDescent="0.2">
      <c r="A1123" s="9">
        <v>3842</v>
      </c>
      <c r="B1123" s="10" t="s">
        <v>1696</v>
      </c>
      <c r="C1123" s="10" t="s">
        <v>1697</v>
      </c>
      <c r="D1123" s="9">
        <v>5000</v>
      </c>
      <c r="E1123" s="11">
        <v>1097</v>
      </c>
      <c r="F1123" s="9" t="s">
        <v>251</v>
      </c>
      <c r="G1123" s="9" t="s">
        <v>38</v>
      </c>
      <c r="H1123" s="9" t="s">
        <v>39</v>
      </c>
      <c r="I1123" s="9">
        <v>1399809052</v>
      </c>
      <c r="J1123" s="9">
        <v>1397217052</v>
      </c>
      <c r="K1123" s="9" t="b">
        <v>1</v>
      </c>
      <c r="L1123" s="9">
        <v>23</v>
      </c>
      <c r="M1123" s="9" t="b">
        <v>0</v>
      </c>
      <c r="N1123" s="9" t="s">
        <v>40</v>
      </c>
      <c r="O1123" s="9">
        <f t="shared" si="68"/>
        <v>22</v>
      </c>
      <c r="P1123" s="12">
        <f t="shared" si="69"/>
        <v>47.7</v>
      </c>
      <c r="Q1123" s="9" t="s">
        <v>41</v>
      </c>
      <c r="R1123" s="9" t="s">
        <v>42</v>
      </c>
      <c r="S1123" s="13">
        <f t="shared" si="70"/>
        <v>41740.493657407409</v>
      </c>
      <c r="T1123" s="13">
        <f t="shared" si="71"/>
        <v>41770.493657407409</v>
      </c>
    </row>
    <row r="1124" spans="1:20" ht="192" x14ac:dyDescent="0.2">
      <c r="A1124" s="9">
        <v>3843</v>
      </c>
      <c r="B1124" s="10" t="s">
        <v>1698</v>
      </c>
      <c r="C1124" s="10" t="s">
        <v>1699</v>
      </c>
      <c r="D1124" s="9">
        <v>5000</v>
      </c>
      <c r="E1124" s="11">
        <v>1065</v>
      </c>
      <c r="F1124" s="9" t="s">
        <v>251</v>
      </c>
      <c r="G1124" s="9" t="s">
        <v>45</v>
      </c>
      <c r="H1124" s="9" t="s">
        <v>46</v>
      </c>
      <c r="I1124" s="9">
        <v>1401587064</v>
      </c>
      <c r="J1124" s="9">
        <v>1399427064</v>
      </c>
      <c r="K1124" s="9" t="b">
        <v>1</v>
      </c>
      <c r="L1124" s="9">
        <v>19</v>
      </c>
      <c r="M1124" s="9" t="b">
        <v>0</v>
      </c>
      <c r="N1124" s="9" t="s">
        <v>40</v>
      </c>
      <c r="O1124" s="9">
        <f t="shared" si="68"/>
        <v>21</v>
      </c>
      <c r="P1124" s="12">
        <f t="shared" si="69"/>
        <v>56.05</v>
      </c>
      <c r="Q1124" s="9" t="s">
        <v>41</v>
      </c>
      <c r="R1124" s="9" t="s">
        <v>42</v>
      </c>
      <c r="S1124" s="13">
        <f t="shared" si="70"/>
        <v>41766.072500000002</v>
      </c>
      <c r="T1124" s="13">
        <f t="shared" si="71"/>
        <v>41791.072500000002</v>
      </c>
    </row>
    <row r="1125" spans="1:20" ht="224" x14ac:dyDescent="0.2">
      <c r="A1125" s="9">
        <v>3844</v>
      </c>
      <c r="B1125" s="10" t="s">
        <v>1700</v>
      </c>
      <c r="C1125" s="10" t="s">
        <v>1701</v>
      </c>
      <c r="D1125" s="9">
        <v>9800</v>
      </c>
      <c r="E1125" s="11">
        <v>4066</v>
      </c>
      <c r="F1125" s="9" t="s">
        <v>251</v>
      </c>
      <c r="G1125" s="9" t="s">
        <v>45</v>
      </c>
      <c r="H1125" s="9" t="s">
        <v>46</v>
      </c>
      <c r="I1125" s="9">
        <v>1401778740</v>
      </c>
      <c r="J1125" s="9">
        <v>1399474134</v>
      </c>
      <c r="K1125" s="9" t="b">
        <v>1</v>
      </c>
      <c r="L1125" s="9">
        <v>50</v>
      </c>
      <c r="M1125" s="9" t="b">
        <v>0</v>
      </c>
      <c r="N1125" s="9" t="s">
        <v>40</v>
      </c>
      <c r="O1125" s="9">
        <f t="shared" si="68"/>
        <v>41</v>
      </c>
      <c r="P1125" s="12">
        <f t="shared" si="69"/>
        <v>81.319999999999993</v>
      </c>
      <c r="Q1125" s="9" t="s">
        <v>41</v>
      </c>
      <c r="R1125" s="9" t="s">
        <v>42</v>
      </c>
      <c r="S1125" s="13">
        <f t="shared" si="70"/>
        <v>41766.617291666669</v>
      </c>
      <c r="T1125" s="13">
        <f t="shared" si="71"/>
        <v>41793.290972222225</v>
      </c>
    </row>
    <row r="1126" spans="1:20" ht="192" x14ac:dyDescent="0.2">
      <c r="A1126" s="9">
        <v>3845</v>
      </c>
      <c r="B1126" s="10" t="s">
        <v>1702</v>
      </c>
      <c r="C1126" s="10" t="s">
        <v>1703</v>
      </c>
      <c r="D1126" s="9">
        <v>40000</v>
      </c>
      <c r="E1126" s="11">
        <v>842</v>
      </c>
      <c r="F1126" s="9" t="s">
        <v>251</v>
      </c>
      <c r="G1126" s="9" t="s">
        <v>45</v>
      </c>
      <c r="H1126" s="9" t="s">
        <v>46</v>
      </c>
      <c r="I1126" s="9">
        <v>1443711774</v>
      </c>
      <c r="J1126" s="9">
        <v>1441119774</v>
      </c>
      <c r="K1126" s="9" t="b">
        <v>1</v>
      </c>
      <c r="L1126" s="9">
        <v>12</v>
      </c>
      <c r="M1126" s="9" t="b">
        <v>0</v>
      </c>
      <c r="N1126" s="9" t="s">
        <v>40</v>
      </c>
      <c r="O1126" s="9">
        <f t="shared" si="68"/>
        <v>2</v>
      </c>
      <c r="P1126" s="12">
        <f t="shared" si="69"/>
        <v>70.17</v>
      </c>
      <c r="Q1126" s="9" t="s">
        <v>41</v>
      </c>
      <c r="R1126" s="9" t="s">
        <v>42</v>
      </c>
      <c r="S1126" s="13">
        <f t="shared" si="70"/>
        <v>42248.627013888887</v>
      </c>
      <c r="T1126" s="13">
        <f t="shared" si="71"/>
        <v>42278.627013888887</v>
      </c>
    </row>
    <row r="1127" spans="1:20" ht="192" x14ac:dyDescent="0.2">
      <c r="A1127" s="9">
        <v>3846</v>
      </c>
      <c r="B1127" s="10" t="s">
        <v>1704</v>
      </c>
      <c r="C1127" s="10" t="s">
        <v>1705</v>
      </c>
      <c r="D1127" s="9">
        <v>7000</v>
      </c>
      <c r="E1127" s="11">
        <v>189</v>
      </c>
      <c r="F1127" s="9" t="s">
        <v>251</v>
      </c>
      <c r="G1127" s="9" t="s">
        <v>45</v>
      </c>
      <c r="H1127" s="9" t="s">
        <v>46</v>
      </c>
      <c r="I1127" s="9">
        <v>1412405940</v>
      </c>
      <c r="J1127" s="9">
        <v>1409721542</v>
      </c>
      <c r="K1127" s="9" t="b">
        <v>1</v>
      </c>
      <c r="L1127" s="9">
        <v>8</v>
      </c>
      <c r="M1127" s="9" t="b">
        <v>0</v>
      </c>
      <c r="N1127" s="9" t="s">
        <v>40</v>
      </c>
      <c r="O1127" s="9">
        <f t="shared" si="68"/>
        <v>3</v>
      </c>
      <c r="P1127" s="12">
        <f t="shared" si="69"/>
        <v>23.63</v>
      </c>
      <c r="Q1127" s="9" t="s">
        <v>41</v>
      </c>
      <c r="R1127" s="9" t="s">
        <v>42</v>
      </c>
      <c r="S1127" s="13">
        <f t="shared" si="70"/>
        <v>41885.221550925926</v>
      </c>
      <c r="T1127" s="13">
        <f t="shared" si="71"/>
        <v>41916.290972222225</v>
      </c>
    </row>
    <row r="1128" spans="1:20" ht="192" x14ac:dyDescent="0.2">
      <c r="A1128" s="9">
        <v>3847</v>
      </c>
      <c r="B1128" s="10" t="s">
        <v>1706</v>
      </c>
      <c r="C1128" s="10" t="s">
        <v>1707</v>
      </c>
      <c r="D1128" s="9">
        <v>10500</v>
      </c>
      <c r="E1128" s="11">
        <v>1697</v>
      </c>
      <c r="F1128" s="9" t="s">
        <v>251</v>
      </c>
      <c r="G1128" s="9" t="s">
        <v>45</v>
      </c>
      <c r="H1128" s="9" t="s">
        <v>46</v>
      </c>
      <c r="I1128" s="9">
        <v>1437283391</v>
      </c>
      <c r="J1128" s="9">
        <v>1433395391</v>
      </c>
      <c r="K1128" s="9" t="b">
        <v>1</v>
      </c>
      <c r="L1128" s="9">
        <v>9</v>
      </c>
      <c r="M1128" s="9" t="b">
        <v>0</v>
      </c>
      <c r="N1128" s="9" t="s">
        <v>40</v>
      </c>
      <c r="O1128" s="9">
        <f t="shared" si="68"/>
        <v>16</v>
      </c>
      <c r="P1128" s="12">
        <f t="shared" si="69"/>
        <v>188.56</v>
      </c>
      <c r="Q1128" s="9" t="s">
        <v>41</v>
      </c>
      <c r="R1128" s="9" t="s">
        <v>42</v>
      </c>
      <c r="S1128" s="13">
        <f t="shared" si="70"/>
        <v>42159.224432870367</v>
      </c>
      <c r="T1128" s="13">
        <f t="shared" si="71"/>
        <v>42204.224432870367</v>
      </c>
    </row>
    <row r="1129" spans="1:20" ht="208" x14ac:dyDescent="0.2">
      <c r="A1129" s="9">
        <v>3848</v>
      </c>
      <c r="B1129" s="10" t="s">
        <v>1708</v>
      </c>
      <c r="C1129" s="10" t="s">
        <v>1709</v>
      </c>
      <c r="D1129" s="9">
        <v>13000</v>
      </c>
      <c r="E1129" s="11">
        <v>2129</v>
      </c>
      <c r="F1129" s="9" t="s">
        <v>251</v>
      </c>
      <c r="G1129" s="9" t="s">
        <v>45</v>
      </c>
      <c r="H1129" s="9" t="s">
        <v>46</v>
      </c>
      <c r="I1129" s="9">
        <v>1445196989</v>
      </c>
      <c r="J1129" s="9">
        <v>1442604989</v>
      </c>
      <c r="K1129" s="9" t="b">
        <v>1</v>
      </c>
      <c r="L1129" s="9">
        <v>43</v>
      </c>
      <c r="M1129" s="9" t="b">
        <v>0</v>
      </c>
      <c r="N1129" s="9" t="s">
        <v>40</v>
      </c>
      <c r="O1129" s="9">
        <f t="shared" si="68"/>
        <v>16</v>
      </c>
      <c r="P1129" s="12">
        <f t="shared" si="69"/>
        <v>49.51</v>
      </c>
      <c r="Q1129" s="9" t="s">
        <v>41</v>
      </c>
      <c r="R1129" s="9" t="s">
        <v>42</v>
      </c>
      <c r="S1129" s="13">
        <f t="shared" si="70"/>
        <v>42265.817002314812</v>
      </c>
      <c r="T1129" s="13">
        <f t="shared" si="71"/>
        <v>42295.817002314812</v>
      </c>
    </row>
    <row r="1130" spans="1:20" ht="272" x14ac:dyDescent="0.2">
      <c r="A1130" s="9">
        <v>3849</v>
      </c>
      <c r="B1130" s="10" t="s">
        <v>1710</v>
      </c>
      <c r="C1130" s="10" t="s">
        <v>1711</v>
      </c>
      <c r="D1130" s="9">
        <v>30000</v>
      </c>
      <c r="E1130" s="11">
        <v>2113</v>
      </c>
      <c r="F1130" s="9" t="s">
        <v>251</v>
      </c>
      <c r="G1130" s="9" t="s">
        <v>1255</v>
      </c>
      <c r="H1130" s="9" t="s">
        <v>259</v>
      </c>
      <c r="I1130" s="9">
        <v>1434047084</v>
      </c>
      <c r="J1130" s="9">
        <v>1431455084</v>
      </c>
      <c r="K1130" s="9" t="b">
        <v>1</v>
      </c>
      <c r="L1130" s="9">
        <v>28</v>
      </c>
      <c r="M1130" s="9" t="b">
        <v>0</v>
      </c>
      <c r="N1130" s="9" t="s">
        <v>40</v>
      </c>
      <c r="O1130" s="9">
        <f t="shared" si="68"/>
        <v>7</v>
      </c>
      <c r="P1130" s="12">
        <f t="shared" si="69"/>
        <v>75.459999999999994</v>
      </c>
      <c r="Q1130" s="9" t="s">
        <v>41</v>
      </c>
      <c r="R1130" s="9" t="s">
        <v>42</v>
      </c>
      <c r="S1130" s="13">
        <f t="shared" si="70"/>
        <v>42136.767175925925</v>
      </c>
      <c r="T1130" s="13">
        <f t="shared" si="71"/>
        <v>42166.767175925925</v>
      </c>
    </row>
    <row r="1131" spans="1:20" ht="144" x14ac:dyDescent="0.2">
      <c r="A1131" s="9">
        <v>3850</v>
      </c>
      <c r="B1131" s="10" t="s">
        <v>1712</v>
      </c>
      <c r="C1131" s="10" t="s">
        <v>1713</v>
      </c>
      <c r="D1131" s="9">
        <v>1000</v>
      </c>
      <c r="E1131" s="11">
        <v>38</v>
      </c>
      <c r="F1131" s="9" t="s">
        <v>251</v>
      </c>
      <c r="G1131" s="9" t="s">
        <v>45</v>
      </c>
      <c r="H1131" s="9" t="s">
        <v>46</v>
      </c>
      <c r="I1131" s="9">
        <v>1420081143</v>
      </c>
      <c r="J1131" s="9">
        <v>1417489143</v>
      </c>
      <c r="K1131" s="9" t="b">
        <v>1</v>
      </c>
      <c r="L1131" s="9">
        <v>4</v>
      </c>
      <c r="M1131" s="9" t="b">
        <v>0</v>
      </c>
      <c r="N1131" s="9" t="s">
        <v>40</v>
      </c>
      <c r="O1131" s="9">
        <f t="shared" si="68"/>
        <v>4</v>
      </c>
      <c r="P1131" s="12">
        <f t="shared" si="69"/>
        <v>9.5</v>
      </c>
      <c r="Q1131" s="9" t="s">
        <v>41</v>
      </c>
      <c r="R1131" s="9" t="s">
        <v>42</v>
      </c>
      <c r="S1131" s="13">
        <f t="shared" si="70"/>
        <v>41975.124340277776</v>
      </c>
      <c r="T1131" s="13">
        <f t="shared" si="71"/>
        <v>42005.124340277776</v>
      </c>
    </row>
    <row r="1132" spans="1:20" ht="176" x14ac:dyDescent="0.2">
      <c r="A1132" s="9">
        <v>3851</v>
      </c>
      <c r="B1132" s="10" t="s">
        <v>1714</v>
      </c>
      <c r="C1132" s="10" t="s">
        <v>1715</v>
      </c>
      <c r="D1132" s="9">
        <v>2500</v>
      </c>
      <c r="E1132" s="11">
        <v>852</v>
      </c>
      <c r="F1132" s="9" t="s">
        <v>251</v>
      </c>
      <c r="G1132" s="9" t="s">
        <v>38</v>
      </c>
      <c r="H1132" s="9" t="s">
        <v>39</v>
      </c>
      <c r="I1132" s="9">
        <v>1437129179</v>
      </c>
      <c r="J1132" s="9">
        <v>1434537179</v>
      </c>
      <c r="K1132" s="9" t="b">
        <v>1</v>
      </c>
      <c r="L1132" s="9">
        <v>24</v>
      </c>
      <c r="M1132" s="9" t="b">
        <v>0</v>
      </c>
      <c r="N1132" s="9" t="s">
        <v>40</v>
      </c>
      <c r="O1132" s="9">
        <f t="shared" si="68"/>
        <v>34</v>
      </c>
      <c r="P1132" s="12">
        <f t="shared" si="69"/>
        <v>35.5</v>
      </c>
      <c r="Q1132" s="9" t="s">
        <v>41</v>
      </c>
      <c r="R1132" s="9" t="s">
        <v>42</v>
      </c>
      <c r="S1132" s="13">
        <f t="shared" si="70"/>
        <v>42172.439571759256</v>
      </c>
      <c r="T1132" s="13">
        <f t="shared" si="71"/>
        <v>42202.439571759256</v>
      </c>
    </row>
    <row r="1133" spans="1:20" ht="176" x14ac:dyDescent="0.2">
      <c r="A1133" s="9">
        <v>3852</v>
      </c>
      <c r="B1133" s="10" t="s">
        <v>1716</v>
      </c>
      <c r="C1133" s="10" t="s">
        <v>1717</v>
      </c>
      <c r="D1133" s="9">
        <v>10000</v>
      </c>
      <c r="E1133" s="11">
        <v>20</v>
      </c>
      <c r="F1133" s="9" t="s">
        <v>251</v>
      </c>
      <c r="G1133" s="9" t="s">
        <v>45</v>
      </c>
      <c r="H1133" s="9" t="s">
        <v>46</v>
      </c>
      <c r="I1133" s="9">
        <v>1427427276</v>
      </c>
      <c r="J1133" s="9">
        <v>1425270876</v>
      </c>
      <c r="K1133" s="9" t="b">
        <v>0</v>
      </c>
      <c r="L1133" s="9">
        <v>2</v>
      </c>
      <c r="M1133" s="9" t="b">
        <v>0</v>
      </c>
      <c r="N1133" s="9" t="s">
        <v>40</v>
      </c>
      <c r="O1133" s="9">
        <f t="shared" si="68"/>
        <v>0</v>
      </c>
      <c r="P1133" s="12">
        <f t="shared" si="69"/>
        <v>10</v>
      </c>
      <c r="Q1133" s="9" t="s">
        <v>41</v>
      </c>
      <c r="R1133" s="9" t="s">
        <v>42</v>
      </c>
      <c r="S1133" s="13">
        <f t="shared" si="70"/>
        <v>42065.190694444449</v>
      </c>
      <c r="T1133" s="13">
        <f t="shared" si="71"/>
        <v>42090.149027777778</v>
      </c>
    </row>
    <row r="1134" spans="1:20" ht="144" x14ac:dyDescent="0.2">
      <c r="A1134" s="9">
        <v>3853</v>
      </c>
      <c r="B1134" s="10" t="s">
        <v>1718</v>
      </c>
      <c r="C1134" s="10" t="s">
        <v>1719</v>
      </c>
      <c r="D1134" s="9">
        <v>100000</v>
      </c>
      <c r="E1134" s="11">
        <v>26</v>
      </c>
      <c r="F1134" s="9" t="s">
        <v>251</v>
      </c>
      <c r="G1134" s="9" t="s">
        <v>45</v>
      </c>
      <c r="H1134" s="9" t="s">
        <v>46</v>
      </c>
      <c r="I1134" s="9">
        <v>1409602178</v>
      </c>
      <c r="J1134" s="9">
        <v>1406578178</v>
      </c>
      <c r="K1134" s="9" t="b">
        <v>0</v>
      </c>
      <c r="L1134" s="9">
        <v>2</v>
      </c>
      <c r="M1134" s="9" t="b">
        <v>0</v>
      </c>
      <c r="N1134" s="9" t="s">
        <v>40</v>
      </c>
      <c r="O1134" s="9">
        <f t="shared" si="68"/>
        <v>0</v>
      </c>
      <c r="P1134" s="12">
        <f t="shared" si="69"/>
        <v>13</v>
      </c>
      <c r="Q1134" s="9" t="s">
        <v>41</v>
      </c>
      <c r="R1134" s="9" t="s">
        <v>42</v>
      </c>
      <c r="S1134" s="13">
        <f t="shared" si="70"/>
        <v>41848.84002314815</v>
      </c>
      <c r="T1134" s="13">
        <f t="shared" si="71"/>
        <v>41883.84002314815</v>
      </c>
    </row>
    <row r="1135" spans="1:20" ht="112" x14ac:dyDescent="0.2">
      <c r="A1135" s="9">
        <v>3854</v>
      </c>
      <c r="B1135" s="10" t="s">
        <v>1720</v>
      </c>
      <c r="C1135" s="10" t="s">
        <v>1721</v>
      </c>
      <c r="D1135" s="9">
        <v>11000</v>
      </c>
      <c r="E1135" s="11">
        <v>1788</v>
      </c>
      <c r="F1135" s="9" t="s">
        <v>251</v>
      </c>
      <c r="G1135" s="9" t="s">
        <v>45</v>
      </c>
      <c r="H1135" s="9" t="s">
        <v>46</v>
      </c>
      <c r="I1135" s="9">
        <v>1431206058</v>
      </c>
      <c r="J1135" s="9">
        <v>1428614058</v>
      </c>
      <c r="K1135" s="9" t="b">
        <v>0</v>
      </c>
      <c r="L1135" s="9">
        <v>20</v>
      </c>
      <c r="M1135" s="9" t="b">
        <v>0</v>
      </c>
      <c r="N1135" s="9" t="s">
        <v>40</v>
      </c>
      <c r="O1135" s="9">
        <f t="shared" si="68"/>
        <v>16</v>
      </c>
      <c r="P1135" s="12">
        <f t="shared" si="69"/>
        <v>89.4</v>
      </c>
      <c r="Q1135" s="9" t="s">
        <v>41</v>
      </c>
      <c r="R1135" s="9" t="s">
        <v>42</v>
      </c>
      <c r="S1135" s="13">
        <f t="shared" si="70"/>
        <v>42103.884930555556</v>
      </c>
      <c r="T1135" s="13">
        <f t="shared" si="71"/>
        <v>42133.884930555556</v>
      </c>
    </row>
    <row r="1136" spans="1:20" ht="224" x14ac:dyDescent="0.2">
      <c r="A1136" s="9">
        <v>3855</v>
      </c>
      <c r="B1136" s="10" t="s">
        <v>1722</v>
      </c>
      <c r="C1136" s="10" t="s">
        <v>1723</v>
      </c>
      <c r="D1136" s="9">
        <v>1000</v>
      </c>
      <c r="E1136" s="11">
        <v>25</v>
      </c>
      <c r="F1136" s="9" t="s">
        <v>251</v>
      </c>
      <c r="G1136" s="9" t="s">
        <v>45</v>
      </c>
      <c r="H1136" s="9" t="s">
        <v>46</v>
      </c>
      <c r="I1136" s="9">
        <v>1427408271</v>
      </c>
      <c r="J1136" s="9">
        <v>1424819871</v>
      </c>
      <c r="K1136" s="9" t="b">
        <v>0</v>
      </c>
      <c r="L1136" s="9">
        <v>1</v>
      </c>
      <c r="M1136" s="9" t="b">
        <v>0</v>
      </c>
      <c r="N1136" s="9" t="s">
        <v>40</v>
      </c>
      <c r="O1136" s="9">
        <f t="shared" si="68"/>
        <v>3</v>
      </c>
      <c r="P1136" s="12">
        <f t="shared" si="69"/>
        <v>25</v>
      </c>
      <c r="Q1136" s="9" t="s">
        <v>41</v>
      </c>
      <c r="R1136" s="9" t="s">
        <v>42</v>
      </c>
      <c r="S1136" s="13">
        <f t="shared" si="70"/>
        <v>42059.970729166671</v>
      </c>
      <c r="T1136" s="13">
        <f t="shared" si="71"/>
        <v>42089.929062499999</v>
      </c>
    </row>
    <row r="1137" spans="1:20" ht="224" x14ac:dyDescent="0.2">
      <c r="A1137" s="9">
        <v>3856</v>
      </c>
      <c r="B1137" s="10" t="s">
        <v>1724</v>
      </c>
      <c r="C1137" s="10" t="s">
        <v>1725</v>
      </c>
      <c r="D1137" s="9">
        <v>5000</v>
      </c>
      <c r="E1137" s="11">
        <v>1</v>
      </c>
      <c r="F1137" s="9" t="s">
        <v>251</v>
      </c>
      <c r="G1137" s="9" t="s">
        <v>45</v>
      </c>
      <c r="H1137" s="9" t="s">
        <v>46</v>
      </c>
      <c r="I1137" s="9">
        <v>1425833403</v>
      </c>
      <c r="J1137" s="9">
        <v>1423245003</v>
      </c>
      <c r="K1137" s="9" t="b">
        <v>0</v>
      </c>
      <c r="L1137" s="9">
        <v>1</v>
      </c>
      <c r="M1137" s="9" t="b">
        <v>0</v>
      </c>
      <c r="N1137" s="9" t="s">
        <v>40</v>
      </c>
      <c r="O1137" s="9">
        <f t="shared" si="68"/>
        <v>0</v>
      </c>
      <c r="P1137" s="12">
        <f t="shared" si="69"/>
        <v>1</v>
      </c>
      <c r="Q1137" s="9" t="s">
        <v>41</v>
      </c>
      <c r="R1137" s="9" t="s">
        <v>42</v>
      </c>
      <c r="S1137" s="13">
        <f t="shared" si="70"/>
        <v>42041.743090277778</v>
      </c>
      <c r="T1137" s="13">
        <f t="shared" si="71"/>
        <v>42071.701423611114</v>
      </c>
    </row>
    <row r="1138" spans="1:20" ht="208" x14ac:dyDescent="0.2">
      <c r="A1138" s="9">
        <v>3857</v>
      </c>
      <c r="B1138" s="10" t="s">
        <v>1726</v>
      </c>
      <c r="C1138" s="10" t="s">
        <v>1727</v>
      </c>
      <c r="D1138" s="9">
        <v>5000</v>
      </c>
      <c r="E1138" s="11">
        <v>260</v>
      </c>
      <c r="F1138" s="9" t="s">
        <v>251</v>
      </c>
      <c r="G1138" s="9" t="s">
        <v>45</v>
      </c>
      <c r="H1138" s="9" t="s">
        <v>46</v>
      </c>
      <c r="I1138" s="9">
        <v>1406913120</v>
      </c>
      <c r="J1138" s="9">
        <v>1404927690</v>
      </c>
      <c r="K1138" s="9" t="b">
        <v>0</v>
      </c>
      <c r="L1138" s="9">
        <v>4</v>
      </c>
      <c r="M1138" s="9" t="b">
        <v>0</v>
      </c>
      <c r="N1138" s="9" t="s">
        <v>40</v>
      </c>
      <c r="O1138" s="9">
        <f t="shared" si="68"/>
        <v>5</v>
      </c>
      <c r="P1138" s="12">
        <f t="shared" si="69"/>
        <v>65</v>
      </c>
      <c r="Q1138" s="9" t="s">
        <v>41</v>
      </c>
      <c r="R1138" s="9" t="s">
        <v>42</v>
      </c>
      <c r="S1138" s="13">
        <f t="shared" si="70"/>
        <v>41829.73715277778</v>
      </c>
      <c r="T1138" s="13">
        <f t="shared" si="71"/>
        <v>41852.716666666667</v>
      </c>
    </row>
    <row r="1139" spans="1:20" ht="208" x14ac:dyDescent="0.2">
      <c r="A1139" s="9">
        <v>3858</v>
      </c>
      <c r="B1139" s="10" t="s">
        <v>1728</v>
      </c>
      <c r="C1139" s="10" t="s">
        <v>1729</v>
      </c>
      <c r="D1139" s="9">
        <v>500</v>
      </c>
      <c r="E1139" s="11">
        <v>10</v>
      </c>
      <c r="F1139" s="9" t="s">
        <v>251</v>
      </c>
      <c r="G1139" s="9" t="s">
        <v>38</v>
      </c>
      <c r="H1139" s="9" t="s">
        <v>39</v>
      </c>
      <c r="I1139" s="9">
        <v>1432328400</v>
      </c>
      <c r="J1139" s="9">
        <v>1430734844</v>
      </c>
      <c r="K1139" s="9" t="b">
        <v>0</v>
      </c>
      <c r="L1139" s="9">
        <v>1</v>
      </c>
      <c r="M1139" s="9" t="b">
        <v>0</v>
      </c>
      <c r="N1139" s="9" t="s">
        <v>40</v>
      </c>
      <c r="O1139" s="9">
        <f t="shared" si="68"/>
        <v>2</v>
      </c>
      <c r="P1139" s="12">
        <f t="shared" si="69"/>
        <v>10</v>
      </c>
      <c r="Q1139" s="9" t="s">
        <v>41</v>
      </c>
      <c r="R1139" s="9" t="s">
        <v>42</v>
      </c>
      <c r="S1139" s="13">
        <f t="shared" si="70"/>
        <v>42128.431064814817</v>
      </c>
      <c r="T1139" s="13">
        <f t="shared" si="71"/>
        <v>42146.875</v>
      </c>
    </row>
    <row r="1140" spans="1:20" ht="192" x14ac:dyDescent="0.2">
      <c r="A1140" s="9">
        <v>3859</v>
      </c>
      <c r="B1140" s="10" t="s">
        <v>1730</v>
      </c>
      <c r="C1140" s="10" t="s">
        <v>1731</v>
      </c>
      <c r="D1140" s="9">
        <v>2500</v>
      </c>
      <c r="E1140" s="11">
        <v>1</v>
      </c>
      <c r="F1140" s="9" t="s">
        <v>251</v>
      </c>
      <c r="G1140" s="9" t="s">
        <v>45</v>
      </c>
      <c r="H1140" s="9" t="s">
        <v>46</v>
      </c>
      <c r="I1140" s="9">
        <v>1403730000</v>
      </c>
      <c r="J1140" s="9">
        <v>1401485207</v>
      </c>
      <c r="K1140" s="9" t="b">
        <v>0</v>
      </c>
      <c r="L1140" s="9">
        <v>1</v>
      </c>
      <c r="M1140" s="9" t="b">
        <v>0</v>
      </c>
      <c r="N1140" s="9" t="s">
        <v>40</v>
      </c>
      <c r="O1140" s="9">
        <f t="shared" si="68"/>
        <v>0</v>
      </c>
      <c r="P1140" s="12">
        <f t="shared" si="69"/>
        <v>1</v>
      </c>
      <c r="Q1140" s="9" t="s">
        <v>41</v>
      </c>
      <c r="R1140" s="9" t="s">
        <v>42</v>
      </c>
      <c r="S1140" s="13">
        <f t="shared" si="70"/>
        <v>41789.893599537041</v>
      </c>
      <c r="T1140" s="13">
        <f t="shared" si="71"/>
        <v>41815.875</v>
      </c>
    </row>
    <row r="1141" spans="1:20" ht="192" x14ac:dyDescent="0.2">
      <c r="A1141" s="9">
        <v>3860</v>
      </c>
      <c r="B1141" s="10" t="s">
        <v>1732</v>
      </c>
      <c r="C1141" s="10" t="s">
        <v>1733</v>
      </c>
      <c r="D1141" s="9">
        <v>6000</v>
      </c>
      <c r="E1141" s="11">
        <v>1060</v>
      </c>
      <c r="F1141" s="9" t="s">
        <v>251</v>
      </c>
      <c r="G1141" s="9" t="s">
        <v>45</v>
      </c>
      <c r="H1141" s="9" t="s">
        <v>46</v>
      </c>
      <c r="I1141" s="9">
        <v>1407858710</v>
      </c>
      <c r="J1141" s="9">
        <v>1405266710</v>
      </c>
      <c r="K1141" s="9" t="b">
        <v>0</v>
      </c>
      <c r="L1141" s="9">
        <v>13</v>
      </c>
      <c r="M1141" s="9" t="b">
        <v>0</v>
      </c>
      <c r="N1141" s="9" t="s">
        <v>40</v>
      </c>
      <c r="O1141" s="9">
        <f t="shared" si="68"/>
        <v>18</v>
      </c>
      <c r="P1141" s="12">
        <f t="shared" si="69"/>
        <v>81.540000000000006</v>
      </c>
      <c r="Q1141" s="9" t="s">
        <v>41</v>
      </c>
      <c r="R1141" s="9" t="s">
        <v>42</v>
      </c>
      <c r="S1141" s="13">
        <f t="shared" si="70"/>
        <v>41833.660995370366</v>
      </c>
      <c r="T1141" s="13">
        <f t="shared" si="71"/>
        <v>41863.660995370366</v>
      </c>
    </row>
    <row r="1142" spans="1:20" ht="48" x14ac:dyDescent="0.2">
      <c r="A1142" s="9">
        <v>3861</v>
      </c>
      <c r="B1142" s="10" t="s">
        <v>1734</v>
      </c>
      <c r="C1142" s="10" t="s">
        <v>1735</v>
      </c>
      <c r="D1142" s="9">
        <v>2000</v>
      </c>
      <c r="E1142" s="11">
        <v>100</v>
      </c>
      <c r="F1142" s="9" t="s">
        <v>251</v>
      </c>
      <c r="G1142" s="9" t="s">
        <v>45</v>
      </c>
      <c r="H1142" s="9" t="s">
        <v>46</v>
      </c>
      <c r="I1142" s="9">
        <v>1415828820</v>
      </c>
      <c r="J1142" s="9">
        <v>1412258977</v>
      </c>
      <c r="K1142" s="9" t="b">
        <v>0</v>
      </c>
      <c r="L1142" s="9">
        <v>1</v>
      </c>
      <c r="M1142" s="9" t="b">
        <v>0</v>
      </c>
      <c r="N1142" s="9" t="s">
        <v>40</v>
      </c>
      <c r="O1142" s="9">
        <f t="shared" si="68"/>
        <v>5</v>
      </c>
      <c r="P1142" s="12">
        <f t="shared" si="69"/>
        <v>100</v>
      </c>
      <c r="Q1142" s="9" t="s">
        <v>41</v>
      </c>
      <c r="R1142" s="9" t="s">
        <v>42</v>
      </c>
      <c r="S1142" s="13">
        <f t="shared" si="70"/>
        <v>41914.590011574073</v>
      </c>
      <c r="T1142" s="13">
        <f t="shared" si="71"/>
        <v>41955.907638888893</v>
      </c>
    </row>
    <row r="1143" spans="1:20" ht="128" x14ac:dyDescent="0.2">
      <c r="A1143" s="9">
        <v>3862</v>
      </c>
      <c r="B1143" s="10" t="s">
        <v>1736</v>
      </c>
      <c r="C1143" s="10" t="s">
        <v>1737</v>
      </c>
      <c r="D1143" s="9">
        <v>7500</v>
      </c>
      <c r="E1143" s="11">
        <v>1</v>
      </c>
      <c r="F1143" s="9" t="s">
        <v>251</v>
      </c>
      <c r="G1143" s="9" t="s">
        <v>45</v>
      </c>
      <c r="H1143" s="9" t="s">
        <v>46</v>
      </c>
      <c r="I1143" s="9">
        <v>1473699540</v>
      </c>
      <c r="J1143" s="9">
        <v>1472451356</v>
      </c>
      <c r="K1143" s="9" t="b">
        <v>0</v>
      </c>
      <c r="L1143" s="9">
        <v>1</v>
      </c>
      <c r="M1143" s="9" t="b">
        <v>0</v>
      </c>
      <c r="N1143" s="9" t="s">
        <v>40</v>
      </c>
      <c r="O1143" s="9">
        <f t="shared" si="68"/>
        <v>0</v>
      </c>
      <c r="P1143" s="12">
        <f t="shared" si="69"/>
        <v>1</v>
      </c>
      <c r="Q1143" s="9" t="s">
        <v>41</v>
      </c>
      <c r="R1143" s="9" t="s">
        <v>42</v>
      </c>
      <c r="S1143" s="13">
        <f t="shared" si="70"/>
        <v>42611.261064814811</v>
      </c>
      <c r="T1143" s="13">
        <f t="shared" si="71"/>
        <v>42625.707638888889</v>
      </c>
    </row>
    <row r="1144" spans="1:20" ht="208" x14ac:dyDescent="0.2">
      <c r="A1144" s="9">
        <v>3863</v>
      </c>
      <c r="B1144" s="10" t="s">
        <v>1738</v>
      </c>
      <c r="C1144" s="10" t="s">
        <v>1739</v>
      </c>
      <c r="D1144" s="9">
        <v>6000</v>
      </c>
      <c r="E1144" s="11">
        <v>0</v>
      </c>
      <c r="F1144" s="9" t="s">
        <v>251</v>
      </c>
      <c r="G1144" s="9" t="s">
        <v>45</v>
      </c>
      <c r="H1144" s="9" t="s">
        <v>46</v>
      </c>
      <c r="I1144" s="9">
        <v>1446739905</v>
      </c>
      <c r="J1144" s="9">
        <v>1441552305</v>
      </c>
      <c r="K1144" s="9" t="b">
        <v>0</v>
      </c>
      <c r="L1144" s="9">
        <v>0</v>
      </c>
      <c r="M1144" s="9" t="b">
        <v>0</v>
      </c>
      <c r="N1144" s="9" t="s">
        <v>40</v>
      </c>
      <c r="O1144" s="9">
        <f t="shared" si="68"/>
        <v>0</v>
      </c>
      <c r="P1144" s="12">
        <f t="shared" si="69"/>
        <v>0</v>
      </c>
      <c r="Q1144" s="9" t="s">
        <v>41</v>
      </c>
      <c r="R1144" s="9" t="s">
        <v>42</v>
      </c>
      <c r="S1144" s="13">
        <f t="shared" si="70"/>
        <v>42253.633159722223</v>
      </c>
      <c r="T1144" s="13">
        <f t="shared" si="71"/>
        <v>42313.674826388888</v>
      </c>
    </row>
    <row r="1145" spans="1:20" ht="208" x14ac:dyDescent="0.2">
      <c r="A1145" s="9">
        <v>3864</v>
      </c>
      <c r="B1145" s="10" t="s">
        <v>1740</v>
      </c>
      <c r="C1145" s="10" t="s">
        <v>1741</v>
      </c>
      <c r="D1145" s="9">
        <v>5000</v>
      </c>
      <c r="E1145" s="11">
        <v>60</v>
      </c>
      <c r="F1145" s="9" t="s">
        <v>251</v>
      </c>
      <c r="G1145" s="9" t="s">
        <v>45</v>
      </c>
      <c r="H1145" s="9" t="s">
        <v>46</v>
      </c>
      <c r="I1145" s="9">
        <v>1447799054</v>
      </c>
      <c r="J1145" s="9">
        <v>1445203454</v>
      </c>
      <c r="K1145" s="9" t="b">
        <v>0</v>
      </c>
      <c r="L1145" s="9">
        <v>3</v>
      </c>
      <c r="M1145" s="9" t="b">
        <v>0</v>
      </c>
      <c r="N1145" s="9" t="s">
        <v>40</v>
      </c>
      <c r="O1145" s="9">
        <f t="shared" si="68"/>
        <v>1</v>
      </c>
      <c r="P1145" s="12">
        <f t="shared" si="69"/>
        <v>20</v>
      </c>
      <c r="Q1145" s="9" t="s">
        <v>41</v>
      </c>
      <c r="R1145" s="9" t="s">
        <v>42</v>
      </c>
      <c r="S1145" s="13">
        <f t="shared" si="70"/>
        <v>42295.891828703709</v>
      </c>
      <c r="T1145" s="13">
        <f t="shared" si="71"/>
        <v>42325.933495370366</v>
      </c>
    </row>
    <row r="1146" spans="1:20" ht="192" x14ac:dyDescent="0.2">
      <c r="A1146" s="9">
        <v>3865</v>
      </c>
      <c r="B1146" s="10" t="s">
        <v>1742</v>
      </c>
      <c r="C1146" s="10" t="s">
        <v>1743</v>
      </c>
      <c r="D1146" s="9">
        <v>2413</v>
      </c>
      <c r="E1146" s="11">
        <v>650</v>
      </c>
      <c r="F1146" s="9" t="s">
        <v>251</v>
      </c>
      <c r="G1146" s="9" t="s">
        <v>63</v>
      </c>
      <c r="H1146" s="9" t="s">
        <v>64</v>
      </c>
      <c r="I1146" s="9">
        <v>1409376600</v>
      </c>
      <c r="J1146" s="9">
        <v>1405957098</v>
      </c>
      <c r="K1146" s="9" t="b">
        <v>0</v>
      </c>
      <c r="L1146" s="9">
        <v>14</v>
      </c>
      <c r="M1146" s="9" t="b">
        <v>0</v>
      </c>
      <c r="N1146" s="9" t="s">
        <v>40</v>
      </c>
      <c r="O1146" s="9">
        <f t="shared" si="68"/>
        <v>27</v>
      </c>
      <c r="P1146" s="12">
        <f t="shared" si="69"/>
        <v>46.43</v>
      </c>
      <c r="Q1146" s="9" t="s">
        <v>41</v>
      </c>
      <c r="R1146" s="9" t="s">
        <v>42</v>
      </c>
      <c r="S1146" s="13">
        <f t="shared" si="70"/>
        <v>41841.651597222226</v>
      </c>
      <c r="T1146" s="13">
        <f t="shared" si="71"/>
        <v>41881.229166666664</v>
      </c>
    </row>
    <row r="1147" spans="1:20" ht="112" x14ac:dyDescent="0.2">
      <c r="A1147" s="9">
        <v>3866</v>
      </c>
      <c r="B1147" s="10" t="s">
        <v>1744</v>
      </c>
      <c r="C1147" s="10" t="s">
        <v>1745</v>
      </c>
      <c r="D1147" s="9">
        <v>2000</v>
      </c>
      <c r="E1147" s="11">
        <v>11</v>
      </c>
      <c r="F1147" s="9" t="s">
        <v>251</v>
      </c>
      <c r="G1147" s="9" t="s">
        <v>45</v>
      </c>
      <c r="H1147" s="9" t="s">
        <v>46</v>
      </c>
      <c r="I1147" s="9">
        <v>1458703740</v>
      </c>
      <c r="J1147" s="9">
        <v>1454453021</v>
      </c>
      <c r="K1147" s="9" t="b">
        <v>0</v>
      </c>
      <c r="L1147" s="9">
        <v>2</v>
      </c>
      <c r="M1147" s="9" t="b">
        <v>0</v>
      </c>
      <c r="N1147" s="9" t="s">
        <v>40</v>
      </c>
      <c r="O1147" s="9">
        <f t="shared" si="68"/>
        <v>1</v>
      </c>
      <c r="P1147" s="12">
        <f t="shared" si="69"/>
        <v>5.5</v>
      </c>
      <c r="Q1147" s="9" t="s">
        <v>41</v>
      </c>
      <c r="R1147" s="9" t="s">
        <v>42</v>
      </c>
      <c r="S1147" s="13">
        <f t="shared" si="70"/>
        <v>42402.947002314817</v>
      </c>
      <c r="T1147" s="13">
        <f t="shared" si="71"/>
        <v>42452.145138888889</v>
      </c>
    </row>
    <row r="1148" spans="1:20" ht="192" x14ac:dyDescent="0.2">
      <c r="A1148" s="9">
        <v>3867</v>
      </c>
      <c r="B1148" s="10" t="s">
        <v>1746</v>
      </c>
      <c r="C1148" s="10" t="s">
        <v>1747</v>
      </c>
      <c r="D1148" s="9">
        <v>2000</v>
      </c>
      <c r="E1148" s="11">
        <v>251</v>
      </c>
      <c r="F1148" s="9" t="s">
        <v>251</v>
      </c>
      <c r="G1148" s="9" t="s">
        <v>45</v>
      </c>
      <c r="H1148" s="9" t="s">
        <v>46</v>
      </c>
      <c r="I1148" s="9">
        <v>1466278339</v>
      </c>
      <c r="J1148" s="9">
        <v>1463686339</v>
      </c>
      <c r="K1148" s="9" t="b">
        <v>0</v>
      </c>
      <c r="L1148" s="9">
        <v>5</v>
      </c>
      <c r="M1148" s="9" t="b">
        <v>0</v>
      </c>
      <c r="N1148" s="9" t="s">
        <v>40</v>
      </c>
      <c r="O1148" s="9">
        <f t="shared" si="68"/>
        <v>13</v>
      </c>
      <c r="P1148" s="12">
        <f t="shared" si="69"/>
        <v>50.2</v>
      </c>
      <c r="Q1148" s="9" t="s">
        <v>41</v>
      </c>
      <c r="R1148" s="9" t="s">
        <v>42</v>
      </c>
      <c r="S1148" s="13">
        <f t="shared" si="70"/>
        <v>42509.814108796301</v>
      </c>
      <c r="T1148" s="13">
        <f t="shared" si="71"/>
        <v>42539.814108796301</v>
      </c>
    </row>
    <row r="1149" spans="1:20" ht="80" x14ac:dyDescent="0.2">
      <c r="A1149" s="9">
        <v>3868</v>
      </c>
      <c r="B1149" s="10" t="s">
        <v>2822</v>
      </c>
      <c r="C1149" s="10" t="s">
        <v>2823</v>
      </c>
      <c r="D1149" s="9">
        <v>5000</v>
      </c>
      <c r="E1149" s="11">
        <v>10</v>
      </c>
      <c r="F1149" s="9" t="s">
        <v>2309</v>
      </c>
      <c r="G1149" s="9" t="s">
        <v>38</v>
      </c>
      <c r="H1149" s="9" t="s">
        <v>39</v>
      </c>
      <c r="I1149" s="9">
        <v>1410191405</v>
      </c>
      <c r="J1149" s="9">
        <v>1408031405</v>
      </c>
      <c r="K1149" s="9" t="b">
        <v>0</v>
      </c>
      <c r="L1149" s="9">
        <v>1</v>
      </c>
      <c r="M1149" s="9" t="b">
        <v>0</v>
      </c>
      <c r="N1149" s="9" t="s">
        <v>2247</v>
      </c>
      <c r="O1149" s="9">
        <f t="shared" si="68"/>
        <v>0</v>
      </c>
      <c r="P1149" s="12">
        <f t="shared" si="69"/>
        <v>10</v>
      </c>
      <c r="Q1149" s="9" t="s">
        <v>41</v>
      </c>
      <c r="R1149" s="9" t="s">
        <v>2248</v>
      </c>
      <c r="S1149" s="13">
        <f t="shared" si="70"/>
        <v>41865.659780092588</v>
      </c>
      <c r="T1149" s="13">
        <f t="shared" si="71"/>
        <v>41890.659780092588</v>
      </c>
    </row>
    <row r="1150" spans="1:20" ht="128" x14ac:dyDescent="0.2">
      <c r="A1150" s="9">
        <v>3869</v>
      </c>
      <c r="B1150" s="10" t="s">
        <v>2824</v>
      </c>
      <c r="C1150" s="10" t="s">
        <v>2825</v>
      </c>
      <c r="D1150" s="9">
        <v>13111</v>
      </c>
      <c r="E1150" s="11">
        <v>452</v>
      </c>
      <c r="F1150" s="9" t="s">
        <v>2309</v>
      </c>
      <c r="G1150" s="9" t="s">
        <v>45</v>
      </c>
      <c r="H1150" s="9" t="s">
        <v>46</v>
      </c>
      <c r="I1150" s="9">
        <v>1426302660</v>
      </c>
      <c r="J1150" s="9">
        <v>1423761792</v>
      </c>
      <c r="K1150" s="9" t="b">
        <v>0</v>
      </c>
      <c r="L1150" s="9">
        <v>15</v>
      </c>
      <c r="M1150" s="9" t="b">
        <v>0</v>
      </c>
      <c r="N1150" s="9" t="s">
        <v>2247</v>
      </c>
      <c r="O1150" s="9">
        <f t="shared" si="68"/>
        <v>3</v>
      </c>
      <c r="P1150" s="12">
        <f t="shared" si="69"/>
        <v>30.13</v>
      </c>
      <c r="Q1150" s="9" t="s">
        <v>41</v>
      </c>
      <c r="R1150" s="9" t="s">
        <v>2248</v>
      </c>
      <c r="S1150" s="13">
        <f t="shared" si="70"/>
        <v>42047.724444444444</v>
      </c>
      <c r="T1150" s="13">
        <f t="shared" si="71"/>
        <v>42077.132638888885</v>
      </c>
    </row>
    <row r="1151" spans="1:20" ht="208" x14ac:dyDescent="0.2">
      <c r="A1151" s="9">
        <v>3870</v>
      </c>
      <c r="B1151" s="10" t="s">
        <v>2826</v>
      </c>
      <c r="C1151" s="10" t="s">
        <v>2827</v>
      </c>
      <c r="D1151" s="9">
        <v>10000</v>
      </c>
      <c r="E1151" s="11">
        <v>1500</v>
      </c>
      <c r="F1151" s="9" t="s">
        <v>2309</v>
      </c>
      <c r="G1151" s="9" t="s">
        <v>45</v>
      </c>
      <c r="H1151" s="9" t="s">
        <v>46</v>
      </c>
      <c r="I1151" s="9">
        <v>1404360478</v>
      </c>
      <c r="J1151" s="9">
        <v>1401768478</v>
      </c>
      <c r="K1151" s="9" t="b">
        <v>0</v>
      </c>
      <c r="L1151" s="9">
        <v>10</v>
      </c>
      <c r="M1151" s="9" t="b">
        <v>0</v>
      </c>
      <c r="N1151" s="9" t="s">
        <v>2247</v>
      </c>
      <c r="O1151" s="9">
        <f t="shared" si="68"/>
        <v>15</v>
      </c>
      <c r="P1151" s="12">
        <f t="shared" si="69"/>
        <v>150</v>
      </c>
      <c r="Q1151" s="9" t="s">
        <v>41</v>
      </c>
      <c r="R1151" s="9" t="s">
        <v>2248</v>
      </c>
      <c r="S1151" s="13">
        <f t="shared" si="70"/>
        <v>41793.17219907407</v>
      </c>
      <c r="T1151" s="13">
        <f t="shared" si="71"/>
        <v>41823.17219907407</v>
      </c>
    </row>
    <row r="1152" spans="1:20" ht="144" x14ac:dyDescent="0.2">
      <c r="A1152" s="9">
        <v>3871</v>
      </c>
      <c r="B1152" s="10" t="s">
        <v>2828</v>
      </c>
      <c r="C1152" s="10" t="s">
        <v>2829</v>
      </c>
      <c r="D1152" s="9">
        <v>1500</v>
      </c>
      <c r="E1152" s="11">
        <v>40</v>
      </c>
      <c r="F1152" s="9" t="s">
        <v>2309</v>
      </c>
      <c r="G1152" s="9" t="s">
        <v>45</v>
      </c>
      <c r="H1152" s="9" t="s">
        <v>46</v>
      </c>
      <c r="I1152" s="9">
        <v>1490809450</v>
      </c>
      <c r="J1152" s="9">
        <v>1485629050</v>
      </c>
      <c r="K1152" s="9" t="b">
        <v>0</v>
      </c>
      <c r="L1152" s="9">
        <v>3</v>
      </c>
      <c r="M1152" s="9" t="b">
        <v>0</v>
      </c>
      <c r="N1152" s="9" t="s">
        <v>2247</v>
      </c>
      <c r="O1152" s="9">
        <f t="shared" si="68"/>
        <v>3</v>
      </c>
      <c r="P1152" s="12">
        <f t="shared" si="69"/>
        <v>13.33</v>
      </c>
      <c r="Q1152" s="9" t="s">
        <v>41</v>
      </c>
      <c r="R1152" s="9" t="s">
        <v>2248</v>
      </c>
      <c r="S1152" s="13">
        <f t="shared" si="70"/>
        <v>42763.780671296292</v>
      </c>
      <c r="T1152" s="13">
        <f t="shared" si="71"/>
        <v>42823.739004629635</v>
      </c>
    </row>
    <row r="1153" spans="1:20" ht="192" x14ac:dyDescent="0.2">
      <c r="A1153" s="9">
        <v>3872</v>
      </c>
      <c r="B1153" s="10" t="s">
        <v>2830</v>
      </c>
      <c r="C1153" s="10" t="s">
        <v>2831</v>
      </c>
      <c r="D1153" s="9">
        <v>15000</v>
      </c>
      <c r="E1153" s="11">
        <v>0</v>
      </c>
      <c r="F1153" s="9" t="s">
        <v>2309</v>
      </c>
      <c r="G1153" s="9" t="s">
        <v>45</v>
      </c>
      <c r="H1153" s="9" t="s">
        <v>46</v>
      </c>
      <c r="I1153" s="9">
        <v>1439522996</v>
      </c>
      <c r="J1153" s="9">
        <v>1435202996</v>
      </c>
      <c r="K1153" s="9" t="b">
        <v>0</v>
      </c>
      <c r="L1153" s="9">
        <v>0</v>
      </c>
      <c r="M1153" s="9" t="b">
        <v>0</v>
      </c>
      <c r="N1153" s="9" t="s">
        <v>2247</v>
      </c>
      <c r="O1153" s="9">
        <f t="shared" si="68"/>
        <v>0</v>
      </c>
      <c r="P1153" s="12">
        <f t="shared" si="69"/>
        <v>0</v>
      </c>
      <c r="Q1153" s="9" t="s">
        <v>41</v>
      </c>
      <c r="R1153" s="9" t="s">
        <v>2248</v>
      </c>
      <c r="S1153" s="13">
        <f t="shared" si="70"/>
        <v>42180.145787037036</v>
      </c>
      <c r="T1153" s="13">
        <f t="shared" si="71"/>
        <v>42230.145787037036</v>
      </c>
    </row>
    <row r="1154" spans="1:20" ht="208" x14ac:dyDescent="0.2">
      <c r="A1154" s="9">
        <v>3873</v>
      </c>
      <c r="B1154" s="10" t="s">
        <v>2832</v>
      </c>
      <c r="C1154" s="10" t="s">
        <v>2833</v>
      </c>
      <c r="D1154" s="9">
        <v>5500</v>
      </c>
      <c r="E1154" s="11">
        <v>0</v>
      </c>
      <c r="F1154" s="9" t="s">
        <v>2309</v>
      </c>
      <c r="G1154" s="9" t="s">
        <v>45</v>
      </c>
      <c r="H1154" s="9" t="s">
        <v>46</v>
      </c>
      <c r="I1154" s="9">
        <v>1444322535</v>
      </c>
      <c r="J1154" s="9">
        <v>1441730535</v>
      </c>
      <c r="K1154" s="9" t="b">
        <v>0</v>
      </c>
      <c r="L1154" s="9">
        <v>0</v>
      </c>
      <c r="M1154" s="9" t="b">
        <v>0</v>
      </c>
      <c r="N1154" s="9" t="s">
        <v>2247</v>
      </c>
      <c r="O1154" s="9">
        <f t="shared" ref="O1154:O1217" si="72">ROUND(E1154/D1154*100,0)</f>
        <v>0</v>
      </c>
      <c r="P1154" s="12">
        <f t="shared" ref="P1154:P1217" si="73">IFERROR(ROUND(E1154/L1154,2),0)</f>
        <v>0</v>
      </c>
      <c r="Q1154" s="9" t="s">
        <v>41</v>
      </c>
      <c r="R1154" s="9" t="s">
        <v>2248</v>
      </c>
      <c r="S1154" s="13">
        <f t="shared" ref="S1154:S1217" si="74">(((J1154/60)/60)/24)+DATE(1970,1,1)</f>
        <v>42255.696006944447</v>
      </c>
      <c r="T1154" s="13">
        <f t="shared" ref="T1154:T1217" si="75">(((I1154/60)/60)/24)+DATE(1970,1,1)</f>
        <v>42285.696006944447</v>
      </c>
    </row>
    <row r="1155" spans="1:20" ht="256" x14ac:dyDescent="0.2">
      <c r="A1155" s="9">
        <v>3874</v>
      </c>
      <c r="B1155" s="10" t="s">
        <v>2834</v>
      </c>
      <c r="C1155" s="10" t="s">
        <v>2835</v>
      </c>
      <c r="D1155" s="9">
        <v>620</v>
      </c>
      <c r="E1155" s="11">
        <v>0</v>
      </c>
      <c r="F1155" s="9" t="s">
        <v>2309</v>
      </c>
      <c r="G1155" s="9" t="s">
        <v>750</v>
      </c>
      <c r="H1155" s="9" t="s">
        <v>751</v>
      </c>
      <c r="I1155" s="9">
        <v>1422061200</v>
      </c>
      <c r="J1155" s="9">
        <v>1420244622</v>
      </c>
      <c r="K1155" s="9" t="b">
        <v>0</v>
      </c>
      <c r="L1155" s="9">
        <v>0</v>
      </c>
      <c r="M1155" s="9" t="b">
        <v>0</v>
      </c>
      <c r="N1155" s="9" t="s">
        <v>2247</v>
      </c>
      <c r="O1155" s="9">
        <f t="shared" si="72"/>
        <v>0</v>
      </c>
      <c r="P1155" s="12">
        <f t="shared" si="73"/>
        <v>0</v>
      </c>
      <c r="Q1155" s="9" t="s">
        <v>41</v>
      </c>
      <c r="R1155" s="9" t="s">
        <v>2248</v>
      </c>
      <c r="S1155" s="13">
        <f t="shared" si="74"/>
        <v>42007.016458333332</v>
      </c>
      <c r="T1155" s="13">
        <f t="shared" si="75"/>
        <v>42028.041666666672</v>
      </c>
    </row>
    <row r="1156" spans="1:20" ht="208" x14ac:dyDescent="0.2">
      <c r="A1156" s="9">
        <v>3875</v>
      </c>
      <c r="B1156" s="10" t="s">
        <v>2836</v>
      </c>
      <c r="C1156" s="10" t="s">
        <v>2837</v>
      </c>
      <c r="D1156" s="9">
        <v>30000</v>
      </c>
      <c r="E1156" s="11">
        <v>0</v>
      </c>
      <c r="F1156" s="9" t="s">
        <v>2309</v>
      </c>
      <c r="G1156" s="9" t="s">
        <v>1445</v>
      </c>
      <c r="H1156" s="9" t="s">
        <v>1446</v>
      </c>
      <c r="I1156" s="9">
        <v>1472896800</v>
      </c>
      <c r="J1156" s="9">
        <v>1472804365</v>
      </c>
      <c r="K1156" s="9" t="b">
        <v>0</v>
      </c>
      <c r="L1156" s="9">
        <v>0</v>
      </c>
      <c r="M1156" s="9" t="b">
        <v>0</v>
      </c>
      <c r="N1156" s="9" t="s">
        <v>2247</v>
      </c>
      <c r="O1156" s="9">
        <f t="shared" si="72"/>
        <v>0</v>
      </c>
      <c r="P1156" s="12">
        <f t="shared" si="73"/>
        <v>0</v>
      </c>
      <c r="Q1156" s="9" t="s">
        <v>41</v>
      </c>
      <c r="R1156" s="9" t="s">
        <v>2248</v>
      </c>
      <c r="S1156" s="13">
        <f t="shared" si="74"/>
        <v>42615.346817129626</v>
      </c>
      <c r="T1156" s="13">
        <f t="shared" si="75"/>
        <v>42616.416666666672</v>
      </c>
    </row>
    <row r="1157" spans="1:20" ht="208" x14ac:dyDescent="0.2">
      <c r="A1157" s="9">
        <v>3876</v>
      </c>
      <c r="B1157" s="10" t="s">
        <v>2838</v>
      </c>
      <c r="C1157" s="10" t="s">
        <v>2839</v>
      </c>
      <c r="D1157" s="9">
        <v>3900</v>
      </c>
      <c r="E1157" s="11">
        <v>2059</v>
      </c>
      <c r="F1157" s="9" t="s">
        <v>2309</v>
      </c>
      <c r="G1157" s="9" t="s">
        <v>38</v>
      </c>
      <c r="H1157" s="9" t="s">
        <v>39</v>
      </c>
      <c r="I1157" s="9">
        <v>1454425128</v>
      </c>
      <c r="J1157" s="9">
        <v>1451833128</v>
      </c>
      <c r="K1157" s="9" t="b">
        <v>0</v>
      </c>
      <c r="L1157" s="9">
        <v>46</v>
      </c>
      <c r="M1157" s="9" t="b">
        <v>0</v>
      </c>
      <c r="N1157" s="9" t="s">
        <v>2247</v>
      </c>
      <c r="O1157" s="9">
        <f t="shared" si="72"/>
        <v>53</v>
      </c>
      <c r="P1157" s="12">
        <f t="shared" si="73"/>
        <v>44.76</v>
      </c>
      <c r="Q1157" s="9" t="s">
        <v>41</v>
      </c>
      <c r="R1157" s="9" t="s">
        <v>2248</v>
      </c>
      <c r="S1157" s="13">
        <f t="shared" si="74"/>
        <v>42372.624166666668</v>
      </c>
      <c r="T1157" s="13">
        <f t="shared" si="75"/>
        <v>42402.624166666668</v>
      </c>
    </row>
    <row r="1158" spans="1:20" ht="224" x14ac:dyDescent="0.2">
      <c r="A1158" s="9">
        <v>3877</v>
      </c>
      <c r="B1158" s="10" t="s">
        <v>2840</v>
      </c>
      <c r="C1158" s="10" t="s">
        <v>2841</v>
      </c>
      <c r="D1158" s="9">
        <v>25000</v>
      </c>
      <c r="E1158" s="11">
        <v>1241</v>
      </c>
      <c r="F1158" s="9" t="s">
        <v>2309</v>
      </c>
      <c r="G1158" s="9" t="s">
        <v>45</v>
      </c>
      <c r="H1158" s="9" t="s">
        <v>46</v>
      </c>
      <c r="I1158" s="9">
        <v>1481213752</v>
      </c>
      <c r="J1158" s="9">
        <v>1478621752</v>
      </c>
      <c r="K1158" s="9" t="b">
        <v>0</v>
      </c>
      <c r="L1158" s="9">
        <v>14</v>
      </c>
      <c r="M1158" s="9" t="b">
        <v>0</v>
      </c>
      <c r="N1158" s="9" t="s">
        <v>2247</v>
      </c>
      <c r="O1158" s="9">
        <f t="shared" si="72"/>
        <v>5</v>
      </c>
      <c r="P1158" s="12">
        <f t="shared" si="73"/>
        <v>88.64</v>
      </c>
      <c r="Q1158" s="9" t="s">
        <v>41</v>
      </c>
      <c r="R1158" s="9" t="s">
        <v>2248</v>
      </c>
      <c r="S1158" s="13">
        <f t="shared" si="74"/>
        <v>42682.67768518519</v>
      </c>
      <c r="T1158" s="13">
        <f t="shared" si="75"/>
        <v>42712.67768518519</v>
      </c>
    </row>
    <row r="1159" spans="1:20" ht="176" x14ac:dyDescent="0.2">
      <c r="A1159" s="9">
        <v>3878</v>
      </c>
      <c r="B1159" s="10" t="s">
        <v>2842</v>
      </c>
      <c r="C1159" s="10" t="s">
        <v>2843</v>
      </c>
      <c r="D1159" s="9">
        <v>18000</v>
      </c>
      <c r="E1159" s="11">
        <v>10</v>
      </c>
      <c r="F1159" s="9" t="s">
        <v>2309</v>
      </c>
      <c r="G1159" s="9" t="s">
        <v>45</v>
      </c>
      <c r="H1159" s="9" t="s">
        <v>46</v>
      </c>
      <c r="I1159" s="9">
        <v>1435636740</v>
      </c>
      <c r="J1159" s="9">
        <v>1433014746</v>
      </c>
      <c r="K1159" s="9" t="b">
        <v>0</v>
      </c>
      <c r="L1159" s="9">
        <v>1</v>
      </c>
      <c r="M1159" s="9" t="b">
        <v>0</v>
      </c>
      <c r="N1159" s="9" t="s">
        <v>2247</v>
      </c>
      <c r="O1159" s="9">
        <f t="shared" si="72"/>
        <v>0</v>
      </c>
      <c r="P1159" s="12">
        <f t="shared" si="73"/>
        <v>10</v>
      </c>
      <c r="Q1159" s="9" t="s">
        <v>41</v>
      </c>
      <c r="R1159" s="9" t="s">
        <v>2248</v>
      </c>
      <c r="S1159" s="13">
        <f t="shared" si="74"/>
        <v>42154.818819444445</v>
      </c>
      <c r="T1159" s="13">
        <f t="shared" si="75"/>
        <v>42185.165972222225</v>
      </c>
    </row>
    <row r="1160" spans="1:20" ht="176" x14ac:dyDescent="0.2">
      <c r="A1160" s="9">
        <v>3879</v>
      </c>
      <c r="B1160" s="10" t="s">
        <v>2844</v>
      </c>
      <c r="C1160" s="10" t="s">
        <v>2845</v>
      </c>
      <c r="D1160" s="9">
        <v>15000</v>
      </c>
      <c r="E1160" s="11">
        <v>0</v>
      </c>
      <c r="F1160" s="9" t="s">
        <v>2309</v>
      </c>
      <c r="G1160" s="9" t="s">
        <v>38</v>
      </c>
      <c r="H1160" s="9" t="s">
        <v>39</v>
      </c>
      <c r="I1160" s="9">
        <v>1422218396</v>
      </c>
      <c r="J1160" s="9">
        <v>1419626396</v>
      </c>
      <c r="K1160" s="9" t="b">
        <v>0</v>
      </c>
      <c r="L1160" s="9">
        <v>0</v>
      </c>
      <c r="M1160" s="9" t="b">
        <v>0</v>
      </c>
      <c r="N1160" s="9" t="s">
        <v>2247</v>
      </c>
      <c r="O1160" s="9">
        <f t="shared" si="72"/>
        <v>0</v>
      </c>
      <c r="P1160" s="12">
        <f t="shared" si="73"/>
        <v>0</v>
      </c>
      <c r="Q1160" s="9" t="s">
        <v>41</v>
      </c>
      <c r="R1160" s="9" t="s">
        <v>2248</v>
      </c>
      <c r="S1160" s="13">
        <f t="shared" si="74"/>
        <v>41999.861064814817</v>
      </c>
      <c r="T1160" s="13">
        <f t="shared" si="75"/>
        <v>42029.861064814817</v>
      </c>
    </row>
    <row r="1161" spans="1:20" ht="208" x14ac:dyDescent="0.2">
      <c r="A1161" s="9">
        <v>3880</v>
      </c>
      <c r="B1161" s="10" t="s">
        <v>2846</v>
      </c>
      <c r="C1161" s="10" t="s">
        <v>2847</v>
      </c>
      <c r="D1161" s="9">
        <v>7500</v>
      </c>
      <c r="E1161" s="11">
        <v>980</v>
      </c>
      <c r="F1161" s="9" t="s">
        <v>2309</v>
      </c>
      <c r="G1161" s="9" t="s">
        <v>38</v>
      </c>
      <c r="H1161" s="9" t="s">
        <v>39</v>
      </c>
      <c r="I1161" s="9">
        <v>1406761200</v>
      </c>
      <c r="J1161" s="9">
        <v>1403724820</v>
      </c>
      <c r="K1161" s="9" t="b">
        <v>0</v>
      </c>
      <c r="L1161" s="9">
        <v>17</v>
      </c>
      <c r="M1161" s="9" t="b">
        <v>0</v>
      </c>
      <c r="N1161" s="9" t="s">
        <v>2247</v>
      </c>
      <c r="O1161" s="9">
        <f t="shared" si="72"/>
        <v>13</v>
      </c>
      <c r="P1161" s="12">
        <f t="shared" si="73"/>
        <v>57.65</v>
      </c>
      <c r="Q1161" s="9" t="s">
        <v>41</v>
      </c>
      <c r="R1161" s="9" t="s">
        <v>2248</v>
      </c>
      <c r="S1161" s="13">
        <f t="shared" si="74"/>
        <v>41815.815046296295</v>
      </c>
      <c r="T1161" s="13">
        <f t="shared" si="75"/>
        <v>41850.958333333336</v>
      </c>
    </row>
    <row r="1162" spans="1:20" ht="144" x14ac:dyDescent="0.2">
      <c r="A1162" s="9">
        <v>3881</v>
      </c>
      <c r="B1162" s="10" t="s">
        <v>2848</v>
      </c>
      <c r="C1162" s="10" t="s">
        <v>2849</v>
      </c>
      <c r="D1162" s="9">
        <v>500</v>
      </c>
      <c r="E1162" s="11">
        <v>25</v>
      </c>
      <c r="F1162" s="9" t="s">
        <v>2309</v>
      </c>
      <c r="G1162" s="9" t="s">
        <v>45</v>
      </c>
      <c r="H1162" s="9" t="s">
        <v>46</v>
      </c>
      <c r="I1162" s="9">
        <v>1487550399</v>
      </c>
      <c r="J1162" s="9">
        <v>1484958399</v>
      </c>
      <c r="K1162" s="9" t="b">
        <v>0</v>
      </c>
      <c r="L1162" s="9">
        <v>1</v>
      </c>
      <c r="M1162" s="9" t="b">
        <v>0</v>
      </c>
      <c r="N1162" s="9" t="s">
        <v>2247</v>
      </c>
      <c r="O1162" s="9">
        <f t="shared" si="72"/>
        <v>5</v>
      </c>
      <c r="P1162" s="12">
        <f t="shared" si="73"/>
        <v>25</v>
      </c>
      <c r="Q1162" s="9" t="s">
        <v>41</v>
      </c>
      <c r="R1162" s="9" t="s">
        <v>2248</v>
      </c>
      <c r="S1162" s="13">
        <f t="shared" si="74"/>
        <v>42756.018506944441</v>
      </c>
      <c r="T1162" s="13">
        <f t="shared" si="75"/>
        <v>42786.018506944441</v>
      </c>
    </row>
    <row r="1163" spans="1:20" ht="192" x14ac:dyDescent="0.2">
      <c r="A1163" s="9">
        <v>3882</v>
      </c>
      <c r="B1163" s="10" t="s">
        <v>2850</v>
      </c>
      <c r="C1163" s="10" t="s">
        <v>2851</v>
      </c>
      <c r="D1163" s="9">
        <v>30000</v>
      </c>
      <c r="E1163" s="11">
        <v>0</v>
      </c>
      <c r="F1163" s="9" t="s">
        <v>2309</v>
      </c>
      <c r="G1163" s="9" t="s">
        <v>153</v>
      </c>
      <c r="H1163" s="9" t="s">
        <v>154</v>
      </c>
      <c r="I1163" s="9">
        <v>1454281380</v>
      </c>
      <c r="J1163" s="9">
        <v>1451950570</v>
      </c>
      <c r="K1163" s="9" t="b">
        <v>0</v>
      </c>
      <c r="L1163" s="9">
        <v>0</v>
      </c>
      <c r="M1163" s="9" t="b">
        <v>0</v>
      </c>
      <c r="N1163" s="9" t="s">
        <v>2247</v>
      </c>
      <c r="O1163" s="9">
        <f t="shared" si="72"/>
        <v>0</v>
      </c>
      <c r="P1163" s="12">
        <f t="shared" si="73"/>
        <v>0</v>
      </c>
      <c r="Q1163" s="9" t="s">
        <v>41</v>
      </c>
      <c r="R1163" s="9" t="s">
        <v>2248</v>
      </c>
      <c r="S1163" s="13">
        <f t="shared" si="74"/>
        <v>42373.983449074076</v>
      </c>
      <c r="T1163" s="13">
        <f t="shared" si="75"/>
        <v>42400.960416666669</v>
      </c>
    </row>
    <row r="1164" spans="1:20" ht="208" x14ac:dyDescent="0.2">
      <c r="A1164" s="9">
        <v>3883</v>
      </c>
      <c r="B1164" s="10" t="s">
        <v>2852</v>
      </c>
      <c r="C1164" s="10" t="s">
        <v>2853</v>
      </c>
      <c r="D1164" s="9">
        <v>15000</v>
      </c>
      <c r="E1164" s="11">
        <v>0</v>
      </c>
      <c r="F1164" s="9" t="s">
        <v>2309</v>
      </c>
      <c r="G1164" s="9" t="s">
        <v>38</v>
      </c>
      <c r="H1164" s="9" t="s">
        <v>39</v>
      </c>
      <c r="I1164" s="9">
        <v>1409668069</v>
      </c>
      <c r="J1164" s="9">
        <v>1407076069</v>
      </c>
      <c r="K1164" s="9" t="b">
        <v>0</v>
      </c>
      <c r="L1164" s="9">
        <v>0</v>
      </c>
      <c r="M1164" s="9" t="b">
        <v>0</v>
      </c>
      <c r="N1164" s="9" t="s">
        <v>2247</v>
      </c>
      <c r="O1164" s="9">
        <f t="shared" si="72"/>
        <v>0</v>
      </c>
      <c r="P1164" s="12">
        <f t="shared" si="73"/>
        <v>0</v>
      </c>
      <c r="Q1164" s="9" t="s">
        <v>41</v>
      </c>
      <c r="R1164" s="9" t="s">
        <v>2248</v>
      </c>
      <c r="S1164" s="13">
        <f t="shared" si="74"/>
        <v>41854.602650462963</v>
      </c>
      <c r="T1164" s="13">
        <f t="shared" si="75"/>
        <v>41884.602650462963</v>
      </c>
    </row>
    <row r="1165" spans="1:20" ht="160" x14ac:dyDescent="0.2">
      <c r="A1165" s="9">
        <v>3884</v>
      </c>
      <c r="B1165" s="10" t="s">
        <v>2854</v>
      </c>
      <c r="C1165" s="10" t="s">
        <v>2855</v>
      </c>
      <c r="D1165" s="9">
        <v>10000</v>
      </c>
      <c r="E1165" s="11">
        <v>0</v>
      </c>
      <c r="F1165" s="9" t="s">
        <v>2309</v>
      </c>
      <c r="G1165" s="9" t="s">
        <v>45</v>
      </c>
      <c r="H1165" s="9" t="s">
        <v>46</v>
      </c>
      <c r="I1165" s="9">
        <v>1427479192</v>
      </c>
      <c r="J1165" s="9">
        <v>1425322792</v>
      </c>
      <c r="K1165" s="9" t="b">
        <v>0</v>
      </c>
      <c r="L1165" s="9">
        <v>0</v>
      </c>
      <c r="M1165" s="9" t="b">
        <v>0</v>
      </c>
      <c r="N1165" s="9" t="s">
        <v>2247</v>
      </c>
      <c r="O1165" s="9">
        <f t="shared" si="72"/>
        <v>0</v>
      </c>
      <c r="P1165" s="12">
        <f t="shared" si="73"/>
        <v>0</v>
      </c>
      <c r="Q1165" s="9" t="s">
        <v>41</v>
      </c>
      <c r="R1165" s="9" t="s">
        <v>2248</v>
      </c>
      <c r="S1165" s="13">
        <f t="shared" si="74"/>
        <v>42065.791574074072</v>
      </c>
      <c r="T1165" s="13">
        <f t="shared" si="75"/>
        <v>42090.749907407408</v>
      </c>
    </row>
    <row r="1166" spans="1:20" ht="176" x14ac:dyDescent="0.2">
      <c r="A1166" s="9">
        <v>3885</v>
      </c>
      <c r="B1166" s="10" t="s">
        <v>2856</v>
      </c>
      <c r="C1166" s="10" t="s">
        <v>2857</v>
      </c>
      <c r="D1166" s="9">
        <v>375000</v>
      </c>
      <c r="E1166" s="11">
        <v>0</v>
      </c>
      <c r="F1166" s="9" t="s">
        <v>2309</v>
      </c>
      <c r="G1166" s="9" t="s">
        <v>45</v>
      </c>
      <c r="H1166" s="9" t="s">
        <v>46</v>
      </c>
      <c r="I1166" s="9">
        <v>1462834191</v>
      </c>
      <c r="J1166" s="9">
        <v>1460242191</v>
      </c>
      <c r="K1166" s="9" t="b">
        <v>0</v>
      </c>
      <c r="L1166" s="9">
        <v>0</v>
      </c>
      <c r="M1166" s="9" t="b">
        <v>0</v>
      </c>
      <c r="N1166" s="9" t="s">
        <v>2247</v>
      </c>
      <c r="O1166" s="9">
        <f t="shared" si="72"/>
        <v>0</v>
      </c>
      <c r="P1166" s="12">
        <f t="shared" si="73"/>
        <v>0</v>
      </c>
      <c r="Q1166" s="9" t="s">
        <v>41</v>
      </c>
      <c r="R1166" s="9" t="s">
        <v>2248</v>
      </c>
      <c r="S1166" s="13">
        <f t="shared" si="74"/>
        <v>42469.951284722221</v>
      </c>
      <c r="T1166" s="13">
        <f t="shared" si="75"/>
        <v>42499.951284722221</v>
      </c>
    </row>
    <row r="1167" spans="1:20" x14ac:dyDescent="0.2">
      <c r="A1167" s="9">
        <v>3886</v>
      </c>
      <c r="B1167" s="10" t="s">
        <v>2858</v>
      </c>
      <c r="C1167" s="10">
        <v>1</v>
      </c>
      <c r="D1167" s="9">
        <v>10000</v>
      </c>
      <c r="E1167" s="11">
        <v>0</v>
      </c>
      <c r="F1167" s="9" t="s">
        <v>2309</v>
      </c>
      <c r="G1167" s="9" t="s">
        <v>153</v>
      </c>
      <c r="H1167" s="9" t="s">
        <v>154</v>
      </c>
      <c r="I1167" s="9">
        <v>1418275702</v>
      </c>
      <c r="J1167" s="9">
        <v>1415683702</v>
      </c>
      <c r="K1167" s="9" t="b">
        <v>0</v>
      </c>
      <c r="L1167" s="9">
        <v>0</v>
      </c>
      <c r="M1167" s="9" t="b">
        <v>0</v>
      </c>
      <c r="N1167" s="9" t="s">
        <v>2247</v>
      </c>
      <c r="O1167" s="9">
        <f t="shared" si="72"/>
        <v>0</v>
      </c>
      <c r="P1167" s="12">
        <f t="shared" si="73"/>
        <v>0</v>
      </c>
      <c r="Q1167" s="9" t="s">
        <v>41</v>
      </c>
      <c r="R1167" s="9" t="s">
        <v>2248</v>
      </c>
      <c r="S1167" s="13">
        <f t="shared" si="74"/>
        <v>41954.228032407409</v>
      </c>
      <c r="T1167" s="13">
        <f t="shared" si="75"/>
        <v>41984.228032407409</v>
      </c>
    </row>
    <row r="1168" spans="1:20" ht="208" x14ac:dyDescent="0.2">
      <c r="A1168" s="9">
        <v>3887</v>
      </c>
      <c r="B1168" s="10" t="s">
        <v>2859</v>
      </c>
      <c r="C1168" s="10" t="s">
        <v>2860</v>
      </c>
      <c r="D1168" s="9">
        <v>2000</v>
      </c>
      <c r="E1168" s="11">
        <v>35</v>
      </c>
      <c r="F1168" s="9" t="s">
        <v>2309</v>
      </c>
      <c r="G1168" s="9" t="s">
        <v>45</v>
      </c>
      <c r="H1168" s="9" t="s">
        <v>46</v>
      </c>
      <c r="I1168" s="9">
        <v>1430517600</v>
      </c>
      <c r="J1168" s="9">
        <v>1426538129</v>
      </c>
      <c r="K1168" s="9" t="b">
        <v>0</v>
      </c>
      <c r="L1168" s="9">
        <v>2</v>
      </c>
      <c r="M1168" s="9" t="b">
        <v>0</v>
      </c>
      <c r="N1168" s="9" t="s">
        <v>2247</v>
      </c>
      <c r="O1168" s="9">
        <f t="shared" si="72"/>
        <v>2</v>
      </c>
      <c r="P1168" s="12">
        <f t="shared" si="73"/>
        <v>17.5</v>
      </c>
      <c r="Q1168" s="9" t="s">
        <v>41</v>
      </c>
      <c r="R1168" s="9" t="s">
        <v>2248</v>
      </c>
      <c r="S1168" s="13">
        <f t="shared" si="74"/>
        <v>42079.857974537037</v>
      </c>
      <c r="T1168" s="13">
        <f t="shared" si="75"/>
        <v>42125.916666666672</v>
      </c>
    </row>
    <row r="1169" spans="1:20" ht="208" x14ac:dyDescent="0.2">
      <c r="A1169" s="9">
        <v>3888</v>
      </c>
      <c r="B1169" s="10" t="s">
        <v>1748</v>
      </c>
      <c r="C1169" s="10" t="s">
        <v>1749</v>
      </c>
      <c r="D1169" s="9">
        <v>2000</v>
      </c>
      <c r="E1169" s="11">
        <v>542</v>
      </c>
      <c r="F1169" s="9" t="s">
        <v>251</v>
      </c>
      <c r="G1169" s="9" t="s">
        <v>38</v>
      </c>
      <c r="H1169" s="9" t="s">
        <v>39</v>
      </c>
      <c r="I1169" s="9">
        <v>1488114358</v>
      </c>
      <c r="J1169" s="9">
        <v>1485522358</v>
      </c>
      <c r="K1169" s="9" t="b">
        <v>0</v>
      </c>
      <c r="L1169" s="9">
        <v>14</v>
      </c>
      <c r="M1169" s="9" t="b">
        <v>0</v>
      </c>
      <c r="N1169" s="9" t="s">
        <v>40</v>
      </c>
      <c r="O1169" s="9">
        <f t="shared" si="72"/>
        <v>27</v>
      </c>
      <c r="P1169" s="12">
        <f t="shared" si="73"/>
        <v>38.71</v>
      </c>
      <c r="Q1169" s="9" t="s">
        <v>41</v>
      </c>
      <c r="R1169" s="9" t="s">
        <v>42</v>
      </c>
      <c r="S1169" s="13">
        <f t="shared" si="74"/>
        <v>42762.545810185184</v>
      </c>
      <c r="T1169" s="13">
        <f t="shared" si="75"/>
        <v>42792.545810185184</v>
      </c>
    </row>
    <row r="1170" spans="1:20" ht="160" x14ac:dyDescent="0.2">
      <c r="A1170" s="9">
        <v>3889</v>
      </c>
      <c r="B1170" s="10" t="s">
        <v>1750</v>
      </c>
      <c r="C1170" s="10" t="s">
        <v>1751</v>
      </c>
      <c r="D1170" s="9">
        <v>8000</v>
      </c>
      <c r="E1170" s="11">
        <v>118</v>
      </c>
      <c r="F1170" s="9" t="s">
        <v>251</v>
      </c>
      <c r="G1170" s="9" t="s">
        <v>45</v>
      </c>
      <c r="H1170" s="9" t="s">
        <v>46</v>
      </c>
      <c r="I1170" s="9">
        <v>1420413960</v>
      </c>
      <c r="J1170" s="9">
        <v>1417651630</v>
      </c>
      <c r="K1170" s="9" t="b">
        <v>0</v>
      </c>
      <c r="L1170" s="9">
        <v>9</v>
      </c>
      <c r="M1170" s="9" t="b">
        <v>0</v>
      </c>
      <c r="N1170" s="9" t="s">
        <v>40</v>
      </c>
      <c r="O1170" s="9">
        <f t="shared" si="72"/>
        <v>1</v>
      </c>
      <c r="P1170" s="12">
        <f t="shared" si="73"/>
        <v>13.11</v>
      </c>
      <c r="Q1170" s="9" t="s">
        <v>41</v>
      </c>
      <c r="R1170" s="9" t="s">
        <v>42</v>
      </c>
      <c r="S1170" s="13">
        <f t="shared" si="74"/>
        <v>41977.004976851851</v>
      </c>
      <c r="T1170" s="13">
        <f t="shared" si="75"/>
        <v>42008.976388888885</v>
      </c>
    </row>
    <row r="1171" spans="1:20" ht="208" x14ac:dyDescent="0.2">
      <c r="A1171" s="9">
        <v>3890</v>
      </c>
      <c r="B1171" s="10" t="s">
        <v>1752</v>
      </c>
      <c r="C1171" s="10" t="s">
        <v>1753</v>
      </c>
      <c r="D1171" s="9">
        <v>15000</v>
      </c>
      <c r="E1171" s="11">
        <v>2524</v>
      </c>
      <c r="F1171" s="9" t="s">
        <v>251</v>
      </c>
      <c r="G1171" s="9" t="s">
        <v>45</v>
      </c>
      <c r="H1171" s="9" t="s">
        <v>46</v>
      </c>
      <c r="I1171" s="9">
        <v>1439662344</v>
      </c>
      <c r="J1171" s="9">
        <v>1434478344</v>
      </c>
      <c r="K1171" s="9" t="b">
        <v>0</v>
      </c>
      <c r="L1171" s="9">
        <v>8</v>
      </c>
      <c r="M1171" s="9" t="b">
        <v>0</v>
      </c>
      <c r="N1171" s="9" t="s">
        <v>40</v>
      </c>
      <c r="O1171" s="9">
        <f t="shared" si="72"/>
        <v>17</v>
      </c>
      <c r="P1171" s="12">
        <f t="shared" si="73"/>
        <v>315.5</v>
      </c>
      <c r="Q1171" s="9" t="s">
        <v>41</v>
      </c>
      <c r="R1171" s="9" t="s">
        <v>42</v>
      </c>
      <c r="S1171" s="13">
        <f t="shared" si="74"/>
        <v>42171.758611111116</v>
      </c>
      <c r="T1171" s="13">
        <f t="shared" si="75"/>
        <v>42231.758611111116</v>
      </c>
    </row>
    <row r="1172" spans="1:20" ht="112" x14ac:dyDescent="0.2">
      <c r="A1172" s="9">
        <v>3891</v>
      </c>
      <c r="B1172" s="10" t="s">
        <v>1754</v>
      </c>
      <c r="C1172" s="10" t="s">
        <v>1755</v>
      </c>
      <c r="D1172" s="9">
        <v>800</v>
      </c>
      <c r="E1172" s="11">
        <v>260</v>
      </c>
      <c r="F1172" s="9" t="s">
        <v>251</v>
      </c>
      <c r="G1172" s="9" t="s">
        <v>45</v>
      </c>
      <c r="H1172" s="9" t="s">
        <v>46</v>
      </c>
      <c r="I1172" s="9">
        <v>1427086740</v>
      </c>
      <c r="J1172" s="9">
        <v>1424488244</v>
      </c>
      <c r="K1172" s="9" t="b">
        <v>0</v>
      </c>
      <c r="L1172" s="9">
        <v>7</v>
      </c>
      <c r="M1172" s="9" t="b">
        <v>0</v>
      </c>
      <c r="N1172" s="9" t="s">
        <v>40</v>
      </c>
      <c r="O1172" s="9">
        <f t="shared" si="72"/>
        <v>33</v>
      </c>
      <c r="P1172" s="12">
        <f t="shared" si="73"/>
        <v>37.14</v>
      </c>
      <c r="Q1172" s="9" t="s">
        <v>41</v>
      </c>
      <c r="R1172" s="9" t="s">
        <v>42</v>
      </c>
      <c r="S1172" s="13">
        <f t="shared" si="74"/>
        <v>42056.1324537037</v>
      </c>
      <c r="T1172" s="13">
        <f t="shared" si="75"/>
        <v>42086.207638888889</v>
      </c>
    </row>
    <row r="1173" spans="1:20" ht="224" x14ac:dyDescent="0.2">
      <c r="A1173" s="9">
        <v>3892</v>
      </c>
      <c r="B1173" s="10" t="s">
        <v>1756</v>
      </c>
      <c r="C1173" s="10" t="s">
        <v>1757</v>
      </c>
      <c r="D1173" s="9">
        <v>1000</v>
      </c>
      <c r="E1173" s="11">
        <v>0</v>
      </c>
      <c r="F1173" s="9" t="s">
        <v>251</v>
      </c>
      <c r="G1173" s="9" t="s">
        <v>45</v>
      </c>
      <c r="H1173" s="9" t="s">
        <v>46</v>
      </c>
      <c r="I1173" s="9">
        <v>1408863600</v>
      </c>
      <c r="J1173" s="9">
        <v>1408203557</v>
      </c>
      <c r="K1173" s="9" t="b">
        <v>0</v>
      </c>
      <c r="L1173" s="9">
        <v>0</v>
      </c>
      <c r="M1173" s="9" t="b">
        <v>0</v>
      </c>
      <c r="N1173" s="9" t="s">
        <v>40</v>
      </c>
      <c r="O1173" s="9">
        <f t="shared" si="72"/>
        <v>0</v>
      </c>
      <c r="P1173" s="12">
        <f t="shared" si="73"/>
        <v>0</v>
      </c>
      <c r="Q1173" s="9" t="s">
        <v>41</v>
      </c>
      <c r="R1173" s="9" t="s">
        <v>42</v>
      </c>
      <c r="S1173" s="13">
        <f t="shared" si="74"/>
        <v>41867.652280092596</v>
      </c>
      <c r="T1173" s="13">
        <f t="shared" si="75"/>
        <v>41875.291666666664</v>
      </c>
    </row>
    <row r="1174" spans="1:20" ht="224" x14ac:dyDescent="0.2">
      <c r="A1174" s="9">
        <v>3893</v>
      </c>
      <c r="B1174" s="10" t="s">
        <v>1758</v>
      </c>
      <c r="C1174" s="10" t="s">
        <v>1759</v>
      </c>
      <c r="D1174" s="9">
        <v>50000</v>
      </c>
      <c r="E1174" s="11">
        <v>10775</v>
      </c>
      <c r="F1174" s="9" t="s">
        <v>251</v>
      </c>
      <c r="G1174" s="9" t="s">
        <v>45</v>
      </c>
      <c r="H1174" s="9" t="s">
        <v>46</v>
      </c>
      <c r="I1174" s="9">
        <v>1404194400</v>
      </c>
      <c r="J1174" s="9">
        <v>1400600840</v>
      </c>
      <c r="K1174" s="9" t="b">
        <v>0</v>
      </c>
      <c r="L1174" s="9">
        <v>84</v>
      </c>
      <c r="M1174" s="9" t="b">
        <v>0</v>
      </c>
      <c r="N1174" s="9" t="s">
        <v>40</v>
      </c>
      <c r="O1174" s="9">
        <f t="shared" si="72"/>
        <v>22</v>
      </c>
      <c r="P1174" s="12">
        <f t="shared" si="73"/>
        <v>128.27000000000001</v>
      </c>
      <c r="Q1174" s="9" t="s">
        <v>41</v>
      </c>
      <c r="R1174" s="9" t="s">
        <v>42</v>
      </c>
      <c r="S1174" s="13">
        <f t="shared" si="74"/>
        <v>41779.657870370371</v>
      </c>
      <c r="T1174" s="13">
        <f t="shared" si="75"/>
        <v>41821.25</v>
      </c>
    </row>
    <row r="1175" spans="1:20" ht="208" x14ac:dyDescent="0.2">
      <c r="A1175" s="9">
        <v>3894</v>
      </c>
      <c r="B1175" s="10" t="s">
        <v>1760</v>
      </c>
      <c r="C1175" s="10" t="s">
        <v>1761</v>
      </c>
      <c r="D1175" s="9">
        <v>15000</v>
      </c>
      <c r="E1175" s="11">
        <v>520</v>
      </c>
      <c r="F1175" s="9" t="s">
        <v>251</v>
      </c>
      <c r="G1175" s="9" t="s">
        <v>45</v>
      </c>
      <c r="H1175" s="9" t="s">
        <v>46</v>
      </c>
      <c r="I1175" s="9">
        <v>1481000340</v>
      </c>
      <c r="J1175" s="9">
        <v>1478386812</v>
      </c>
      <c r="K1175" s="9" t="b">
        <v>0</v>
      </c>
      <c r="L1175" s="9">
        <v>11</v>
      </c>
      <c r="M1175" s="9" t="b">
        <v>0</v>
      </c>
      <c r="N1175" s="9" t="s">
        <v>40</v>
      </c>
      <c r="O1175" s="9">
        <f t="shared" si="72"/>
        <v>3</v>
      </c>
      <c r="P1175" s="12">
        <f t="shared" si="73"/>
        <v>47.27</v>
      </c>
      <c r="Q1175" s="9" t="s">
        <v>41</v>
      </c>
      <c r="R1175" s="9" t="s">
        <v>42</v>
      </c>
      <c r="S1175" s="13">
        <f t="shared" si="74"/>
        <v>42679.958472222221</v>
      </c>
      <c r="T1175" s="13">
        <f t="shared" si="75"/>
        <v>42710.207638888889</v>
      </c>
    </row>
    <row r="1176" spans="1:20" ht="224" x14ac:dyDescent="0.2">
      <c r="A1176" s="9">
        <v>3895</v>
      </c>
      <c r="B1176" s="10" t="s">
        <v>1762</v>
      </c>
      <c r="C1176" s="10" t="s">
        <v>1763</v>
      </c>
      <c r="D1176" s="9">
        <v>1000</v>
      </c>
      <c r="E1176" s="11">
        <v>50</v>
      </c>
      <c r="F1176" s="9" t="s">
        <v>251</v>
      </c>
      <c r="G1176" s="9" t="s">
        <v>45</v>
      </c>
      <c r="H1176" s="9" t="s">
        <v>46</v>
      </c>
      <c r="I1176" s="9">
        <v>1425103218</v>
      </c>
      <c r="J1176" s="9">
        <v>1422424818</v>
      </c>
      <c r="K1176" s="9" t="b">
        <v>0</v>
      </c>
      <c r="L1176" s="9">
        <v>1</v>
      </c>
      <c r="M1176" s="9" t="b">
        <v>0</v>
      </c>
      <c r="N1176" s="9" t="s">
        <v>40</v>
      </c>
      <c r="O1176" s="9">
        <f t="shared" si="72"/>
        <v>5</v>
      </c>
      <c r="P1176" s="12">
        <f t="shared" si="73"/>
        <v>50</v>
      </c>
      <c r="Q1176" s="9" t="s">
        <v>41</v>
      </c>
      <c r="R1176" s="9" t="s">
        <v>42</v>
      </c>
      <c r="S1176" s="13">
        <f t="shared" si="74"/>
        <v>42032.250208333338</v>
      </c>
      <c r="T1176" s="13">
        <f t="shared" si="75"/>
        <v>42063.250208333338</v>
      </c>
    </row>
    <row r="1177" spans="1:20" ht="208" x14ac:dyDescent="0.2">
      <c r="A1177" s="9">
        <v>3896</v>
      </c>
      <c r="B1177" s="10" t="s">
        <v>1764</v>
      </c>
      <c r="C1177" s="10" t="s">
        <v>1765</v>
      </c>
      <c r="D1177" s="9">
        <v>1600</v>
      </c>
      <c r="E1177" s="11">
        <v>170</v>
      </c>
      <c r="F1177" s="9" t="s">
        <v>251</v>
      </c>
      <c r="G1177" s="9" t="s">
        <v>45</v>
      </c>
      <c r="H1177" s="9" t="s">
        <v>46</v>
      </c>
      <c r="I1177" s="9">
        <v>1402979778</v>
      </c>
      <c r="J1177" s="9">
        <v>1401770178</v>
      </c>
      <c r="K1177" s="9" t="b">
        <v>0</v>
      </c>
      <c r="L1177" s="9">
        <v>4</v>
      </c>
      <c r="M1177" s="9" t="b">
        <v>0</v>
      </c>
      <c r="N1177" s="9" t="s">
        <v>40</v>
      </c>
      <c r="O1177" s="9">
        <f t="shared" si="72"/>
        <v>11</v>
      </c>
      <c r="P1177" s="12">
        <f t="shared" si="73"/>
        <v>42.5</v>
      </c>
      <c r="Q1177" s="9" t="s">
        <v>41</v>
      </c>
      <c r="R1177" s="9" t="s">
        <v>42</v>
      </c>
      <c r="S1177" s="13">
        <f t="shared" si="74"/>
        <v>41793.191875000004</v>
      </c>
      <c r="T1177" s="13">
        <f t="shared" si="75"/>
        <v>41807.191875000004</v>
      </c>
    </row>
    <row r="1178" spans="1:20" ht="192" x14ac:dyDescent="0.2">
      <c r="A1178" s="9">
        <v>3897</v>
      </c>
      <c r="B1178" s="10" t="s">
        <v>1766</v>
      </c>
      <c r="C1178" s="10" t="s">
        <v>1767</v>
      </c>
      <c r="D1178" s="9">
        <v>2500</v>
      </c>
      <c r="E1178" s="11">
        <v>440</v>
      </c>
      <c r="F1178" s="9" t="s">
        <v>251</v>
      </c>
      <c r="G1178" s="9" t="s">
        <v>750</v>
      </c>
      <c r="H1178" s="9" t="s">
        <v>751</v>
      </c>
      <c r="I1178" s="9">
        <v>1420750683</v>
      </c>
      <c r="J1178" s="9">
        <v>1418158683</v>
      </c>
      <c r="K1178" s="9" t="b">
        <v>0</v>
      </c>
      <c r="L1178" s="9">
        <v>10</v>
      </c>
      <c r="M1178" s="9" t="b">
        <v>0</v>
      </c>
      <c r="N1178" s="9" t="s">
        <v>40</v>
      </c>
      <c r="O1178" s="9">
        <f t="shared" si="72"/>
        <v>18</v>
      </c>
      <c r="P1178" s="12">
        <f t="shared" si="73"/>
        <v>44</v>
      </c>
      <c r="Q1178" s="9" t="s">
        <v>41</v>
      </c>
      <c r="R1178" s="9" t="s">
        <v>42</v>
      </c>
      <c r="S1178" s="13">
        <f t="shared" si="74"/>
        <v>41982.87364583333</v>
      </c>
      <c r="T1178" s="13">
        <f t="shared" si="75"/>
        <v>42012.87364583333</v>
      </c>
    </row>
    <row r="1179" spans="1:20" ht="208" x14ac:dyDescent="0.2">
      <c r="A1179" s="9">
        <v>3898</v>
      </c>
      <c r="B1179" s="10" t="s">
        <v>1768</v>
      </c>
      <c r="C1179" s="10" t="s">
        <v>1769</v>
      </c>
      <c r="D1179" s="9">
        <v>2500</v>
      </c>
      <c r="E1179" s="11">
        <v>814</v>
      </c>
      <c r="F1179" s="9" t="s">
        <v>251</v>
      </c>
      <c r="G1179" s="9" t="s">
        <v>38</v>
      </c>
      <c r="H1179" s="9" t="s">
        <v>39</v>
      </c>
      <c r="I1179" s="9">
        <v>1439827200</v>
      </c>
      <c r="J1179" s="9">
        <v>1436355270</v>
      </c>
      <c r="K1179" s="9" t="b">
        <v>0</v>
      </c>
      <c r="L1179" s="9">
        <v>16</v>
      </c>
      <c r="M1179" s="9" t="b">
        <v>0</v>
      </c>
      <c r="N1179" s="9" t="s">
        <v>40</v>
      </c>
      <c r="O1179" s="9">
        <f t="shared" si="72"/>
        <v>33</v>
      </c>
      <c r="P1179" s="12">
        <f t="shared" si="73"/>
        <v>50.88</v>
      </c>
      <c r="Q1179" s="9" t="s">
        <v>41</v>
      </c>
      <c r="R1179" s="9" t="s">
        <v>42</v>
      </c>
      <c r="S1179" s="13">
        <f t="shared" si="74"/>
        <v>42193.482291666667</v>
      </c>
      <c r="T1179" s="13">
        <f t="shared" si="75"/>
        <v>42233.666666666672</v>
      </c>
    </row>
    <row r="1180" spans="1:20" ht="160" x14ac:dyDescent="0.2">
      <c r="A1180" s="9">
        <v>3899</v>
      </c>
      <c r="B1180" s="10" t="s">
        <v>1770</v>
      </c>
      <c r="C1180" s="10" t="s">
        <v>1771</v>
      </c>
      <c r="D1180" s="9">
        <v>10000</v>
      </c>
      <c r="E1180" s="11">
        <v>125</v>
      </c>
      <c r="F1180" s="9" t="s">
        <v>251</v>
      </c>
      <c r="G1180" s="9" t="s">
        <v>45</v>
      </c>
      <c r="H1180" s="9" t="s">
        <v>46</v>
      </c>
      <c r="I1180" s="9">
        <v>1407868561</v>
      </c>
      <c r="J1180" s="9">
        <v>1406140561</v>
      </c>
      <c r="K1180" s="9" t="b">
        <v>0</v>
      </c>
      <c r="L1180" s="9">
        <v>2</v>
      </c>
      <c r="M1180" s="9" t="b">
        <v>0</v>
      </c>
      <c r="N1180" s="9" t="s">
        <v>40</v>
      </c>
      <c r="O1180" s="9">
        <f t="shared" si="72"/>
        <v>1</v>
      </c>
      <c r="P1180" s="12">
        <f t="shared" si="73"/>
        <v>62.5</v>
      </c>
      <c r="Q1180" s="9" t="s">
        <v>41</v>
      </c>
      <c r="R1180" s="9" t="s">
        <v>42</v>
      </c>
      <c r="S1180" s="13">
        <f t="shared" si="74"/>
        <v>41843.775011574071</v>
      </c>
      <c r="T1180" s="13">
        <f t="shared" si="75"/>
        <v>41863.775011574071</v>
      </c>
    </row>
    <row r="1181" spans="1:20" ht="144" x14ac:dyDescent="0.2">
      <c r="A1181" s="9">
        <v>3900</v>
      </c>
      <c r="B1181" s="10" t="s">
        <v>1772</v>
      </c>
      <c r="C1181" s="10" t="s">
        <v>1773</v>
      </c>
      <c r="D1181" s="9">
        <v>2500</v>
      </c>
      <c r="E1181" s="11">
        <v>135</v>
      </c>
      <c r="F1181" s="9" t="s">
        <v>251</v>
      </c>
      <c r="G1181" s="9" t="s">
        <v>45</v>
      </c>
      <c r="H1181" s="9" t="s">
        <v>46</v>
      </c>
      <c r="I1181" s="9">
        <v>1433988791</v>
      </c>
      <c r="J1181" s="9">
        <v>1431396791</v>
      </c>
      <c r="K1181" s="9" t="b">
        <v>0</v>
      </c>
      <c r="L1181" s="9">
        <v>5</v>
      </c>
      <c r="M1181" s="9" t="b">
        <v>0</v>
      </c>
      <c r="N1181" s="9" t="s">
        <v>40</v>
      </c>
      <c r="O1181" s="9">
        <f t="shared" si="72"/>
        <v>5</v>
      </c>
      <c r="P1181" s="12">
        <f t="shared" si="73"/>
        <v>27</v>
      </c>
      <c r="Q1181" s="9" t="s">
        <v>41</v>
      </c>
      <c r="R1181" s="9" t="s">
        <v>42</v>
      </c>
      <c r="S1181" s="13">
        <f t="shared" si="74"/>
        <v>42136.092488425929</v>
      </c>
      <c r="T1181" s="13">
        <f t="shared" si="75"/>
        <v>42166.092488425929</v>
      </c>
    </row>
    <row r="1182" spans="1:20" ht="208" x14ac:dyDescent="0.2">
      <c r="A1182" s="9">
        <v>3901</v>
      </c>
      <c r="B1182" s="10" t="s">
        <v>1774</v>
      </c>
      <c r="C1182" s="10" t="s">
        <v>1775</v>
      </c>
      <c r="D1182" s="9">
        <v>3000</v>
      </c>
      <c r="E1182" s="11">
        <v>25</v>
      </c>
      <c r="F1182" s="9" t="s">
        <v>251</v>
      </c>
      <c r="G1182" s="9" t="s">
        <v>45</v>
      </c>
      <c r="H1182" s="9" t="s">
        <v>46</v>
      </c>
      <c r="I1182" s="9">
        <v>1450554599</v>
      </c>
      <c r="J1182" s="9">
        <v>1447098599</v>
      </c>
      <c r="K1182" s="9" t="b">
        <v>0</v>
      </c>
      <c r="L1182" s="9">
        <v>1</v>
      </c>
      <c r="M1182" s="9" t="b">
        <v>0</v>
      </c>
      <c r="N1182" s="9" t="s">
        <v>40</v>
      </c>
      <c r="O1182" s="9">
        <f t="shared" si="72"/>
        <v>1</v>
      </c>
      <c r="P1182" s="12">
        <f t="shared" si="73"/>
        <v>25</v>
      </c>
      <c r="Q1182" s="9" t="s">
        <v>41</v>
      </c>
      <c r="R1182" s="9" t="s">
        <v>42</v>
      </c>
      <c r="S1182" s="13">
        <f t="shared" si="74"/>
        <v>42317.826377314821</v>
      </c>
      <c r="T1182" s="13">
        <f t="shared" si="75"/>
        <v>42357.826377314821</v>
      </c>
    </row>
    <row r="1183" spans="1:20" ht="192" x14ac:dyDescent="0.2">
      <c r="A1183" s="9">
        <v>3902</v>
      </c>
      <c r="B1183" s="10" t="s">
        <v>1776</v>
      </c>
      <c r="C1183" s="10" t="s">
        <v>1777</v>
      </c>
      <c r="D1183" s="9">
        <v>3000</v>
      </c>
      <c r="E1183" s="11">
        <v>1465</v>
      </c>
      <c r="F1183" s="9" t="s">
        <v>251</v>
      </c>
      <c r="G1183" s="9" t="s">
        <v>38</v>
      </c>
      <c r="H1183" s="9" t="s">
        <v>39</v>
      </c>
      <c r="I1183" s="9">
        <v>1479125642</v>
      </c>
      <c r="J1183" s="9">
        <v>1476962042</v>
      </c>
      <c r="K1183" s="9" t="b">
        <v>0</v>
      </c>
      <c r="L1183" s="9">
        <v>31</v>
      </c>
      <c r="M1183" s="9" t="b">
        <v>0</v>
      </c>
      <c r="N1183" s="9" t="s">
        <v>40</v>
      </c>
      <c r="O1183" s="9">
        <f t="shared" si="72"/>
        <v>49</v>
      </c>
      <c r="P1183" s="12">
        <f t="shared" si="73"/>
        <v>47.26</v>
      </c>
      <c r="Q1183" s="9" t="s">
        <v>41</v>
      </c>
      <c r="R1183" s="9" t="s">
        <v>42</v>
      </c>
      <c r="S1183" s="13">
        <f t="shared" si="74"/>
        <v>42663.468078703707</v>
      </c>
      <c r="T1183" s="13">
        <f t="shared" si="75"/>
        <v>42688.509745370371</v>
      </c>
    </row>
    <row r="1184" spans="1:20" ht="240" x14ac:dyDescent="0.2">
      <c r="A1184" s="9">
        <v>3903</v>
      </c>
      <c r="B1184" s="10" t="s">
        <v>1778</v>
      </c>
      <c r="C1184" s="10" t="s">
        <v>1779</v>
      </c>
      <c r="D1184" s="9">
        <v>1500</v>
      </c>
      <c r="E1184" s="11">
        <v>0</v>
      </c>
      <c r="F1184" s="9" t="s">
        <v>251</v>
      </c>
      <c r="G1184" s="9" t="s">
        <v>45</v>
      </c>
      <c r="H1184" s="9" t="s">
        <v>46</v>
      </c>
      <c r="I1184" s="9">
        <v>1439581080</v>
      </c>
      <c r="J1184" s="9">
        <v>1435709765</v>
      </c>
      <c r="K1184" s="9" t="b">
        <v>0</v>
      </c>
      <c r="L1184" s="9">
        <v>0</v>
      </c>
      <c r="M1184" s="9" t="b">
        <v>0</v>
      </c>
      <c r="N1184" s="9" t="s">
        <v>40</v>
      </c>
      <c r="O1184" s="9">
        <f t="shared" si="72"/>
        <v>0</v>
      </c>
      <c r="P1184" s="12">
        <f t="shared" si="73"/>
        <v>0</v>
      </c>
      <c r="Q1184" s="9" t="s">
        <v>41</v>
      </c>
      <c r="R1184" s="9" t="s">
        <v>42</v>
      </c>
      <c r="S1184" s="13">
        <f t="shared" si="74"/>
        <v>42186.01116898148</v>
      </c>
      <c r="T1184" s="13">
        <f t="shared" si="75"/>
        <v>42230.818055555559</v>
      </c>
    </row>
    <row r="1185" spans="1:20" ht="80" x14ac:dyDescent="0.2">
      <c r="A1185" s="9">
        <v>3904</v>
      </c>
      <c r="B1185" s="10" t="s">
        <v>1780</v>
      </c>
      <c r="C1185" s="10" t="s">
        <v>1781</v>
      </c>
      <c r="D1185" s="9">
        <v>10000</v>
      </c>
      <c r="E1185" s="11">
        <v>3</v>
      </c>
      <c r="F1185" s="9" t="s">
        <v>251</v>
      </c>
      <c r="G1185" s="9" t="s">
        <v>45</v>
      </c>
      <c r="H1185" s="9" t="s">
        <v>46</v>
      </c>
      <c r="I1185" s="9">
        <v>1429074240</v>
      </c>
      <c r="J1185" s="9">
        <v>1427866200</v>
      </c>
      <c r="K1185" s="9" t="b">
        <v>0</v>
      </c>
      <c r="L1185" s="9">
        <v>2</v>
      </c>
      <c r="M1185" s="9" t="b">
        <v>0</v>
      </c>
      <c r="N1185" s="9" t="s">
        <v>40</v>
      </c>
      <c r="O1185" s="9">
        <f t="shared" si="72"/>
        <v>0</v>
      </c>
      <c r="P1185" s="12">
        <f t="shared" si="73"/>
        <v>1.5</v>
      </c>
      <c r="Q1185" s="9" t="s">
        <v>41</v>
      </c>
      <c r="R1185" s="9" t="s">
        <v>42</v>
      </c>
      <c r="S1185" s="13">
        <f t="shared" si="74"/>
        <v>42095.229166666672</v>
      </c>
      <c r="T1185" s="13">
        <f t="shared" si="75"/>
        <v>42109.211111111115</v>
      </c>
    </row>
    <row r="1186" spans="1:20" ht="208" x14ac:dyDescent="0.2">
      <c r="A1186" s="9">
        <v>3905</v>
      </c>
      <c r="B1186" s="10" t="s">
        <v>1782</v>
      </c>
      <c r="C1186" s="10" t="s">
        <v>1783</v>
      </c>
      <c r="D1186" s="9">
        <v>1500</v>
      </c>
      <c r="E1186" s="11">
        <v>173</v>
      </c>
      <c r="F1186" s="9" t="s">
        <v>251</v>
      </c>
      <c r="G1186" s="9" t="s">
        <v>38</v>
      </c>
      <c r="H1186" s="9" t="s">
        <v>39</v>
      </c>
      <c r="I1186" s="9">
        <v>1434063600</v>
      </c>
      <c r="J1186" s="9">
        <v>1430405903</v>
      </c>
      <c r="K1186" s="9" t="b">
        <v>0</v>
      </c>
      <c r="L1186" s="9">
        <v>7</v>
      </c>
      <c r="M1186" s="9" t="b">
        <v>0</v>
      </c>
      <c r="N1186" s="9" t="s">
        <v>40</v>
      </c>
      <c r="O1186" s="9">
        <f t="shared" si="72"/>
        <v>12</v>
      </c>
      <c r="P1186" s="12">
        <f t="shared" si="73"/>
        <v>24.71</v>
      </c>
      <c r="Q1186" s="9" t="s">
        <v>41</v>
      </c>
      <c r="R1186" s="9" t="s">
        <v>42</v>
      </c>
      <c r="S1186" s="13">
        <f t="shared" si="74"/>
        <v>42124.623877314814</v>
      </c>
      <c r="T1186" s="13">
        <f t="shared" si="75"/>
        <v>42166.958333333328</v>
      </c>
    </row>
    <row r="1187" spans="1:20" ht="192" x14ac:dyDescent="0.2">
      <c r="A1187" s="9">
        <v>3906</v>
      </c>
      <c r="B1187" s="10" t="s">
        <v>1784</v>
      </c>
      <c r="C1187" s="10" t="s">
        <v>1785</v>
      </c>
      <c r="D1187" s="9">
        <v>1500</v>
      </c>
      <c r="E1187" s="11">
        <v>1010</v>
      </c>
      <c r="F1187" s="9" t="s">
        <v>251</v>
      </c>
      <c r="G1187" s="9" t="s">
        <v>38</v>
      </c>
      <c r="H1187" s="9" t="s">
        <v>39</v>
      </c>
      <c r="I1187" s="9">
        <v>1435325100</v>
      </c>
      <c r="J1187" s="9">
        <v>1432072893</v>
      </c>
      <c r="K1187" s="9" t="b">
        <v>0</v>
      </c>
      <c r="L1187" s="9">
        <v>16</v>
      </c>
      <c r="M1187" s="9" t="b">
        <v>0</v>
      </c>
      <c r="N1187" s="9" t="s">
        <v>40</v>
      </c>
      <c r="O1187" s="9">
        <f t="shared" si="72"/>
        <v>67</v>
      </c>
      <c r="P1187" s="12">
        <f t="shared" si="73"/>
        <v>63.13</v>
      </c>
      <c r="Q1187" s="9" t="s">
        <v>41</v>
      </c>
      <c r="R1187" s="9" t="s">
        <v>42</v>
      </c>
      <c r="S1187" s="13">
        <f t="shared" si="74"/>
        <v>42143.917743055557</v>
      </c>
      <c r="T1187" s="13">
        <f t="shared" si="75"/>
        <v>42181.559027777781</v>
      </c>
    </row>
    <row r="1188" spans="1:20" ht="160" x14ac:dyDescent="0.2">
      <c r="A1188" s="9">
        <v>3907</v>
      </c>
      <c r="B1188" s="10" t="s">
        <v>1786</v>
      </c>
      <c r="C1188" s="10" t="s">
        <v>1787</v>
      </c>
      <c r="D1188" s="9">
        <v>1000</v>
      </c>
      <c r="E1188" s="11">
        <v>153</v>
      </c>
      <c r="F1188" s="9" t="s">
        <v>251</v>
      </c>
      <c r="G1188" s="9" t="s">
        <v>45</v>
      </c>
      <c r="H1188" s="9" t="s">
        <v>46</v>
      </c>
      <c r="I1188" s="9">
        <v>1414354080</v>
      </c>
      <c r="J1188" s="9">
        <v>1411587606</v>
      </c>
      <c r="K1188" s="9" t="b">
        <v>0</v>
      </c>
      <c r="L1188" s="9">
        <v>4</v>
      </c>
      <c r="M1188" s="9" t="b">
        <v>0</v>
      </c>
      <c r="N1188" s="9" t="s">
        <v>40</v>
      </c>
      <c r="O1188" s="9">
        <f t="shared" si="72"/>
        <v>15</v>
      </c>
      <c r="P1188" s="12">
        <f t="shared" si="73"/>
        <v>38.25</v>
      </c>
      <c r="Q1188" s="9" t="s">
        <v>41</v>
      </c>
      <c r="R1188" s="9" t="s">
        <v>42</v>
      </c>
      <c r="S1188" s="13">
        <f t="shared" si="74"/>
        <v>41906.819513888891</v>
      </c>
      <c r="T1188" s="13">
        <f t="shared" si="75"/>
        <v>41938.838888888888</v>
      </c>
    </row>
    <row r="1189" spans="1:20" ht="192" x14ac:dyDescent="0.2">
      <c r="A1189" s="9">
        <v>3908</v>
      </c>
      <c r="B1189" s="10" t="s">
        <v>1788</v>
      </c>
      <c r="C1189" s="10" t="s">
        <v>1789</v>
      </c>
      <c r="D1189" s="9">
        <v>750</v>
      </c>
      <c r="E1189" s="11">
        <v>65</v>
      </c>
      <c r="F1189" s="9" t="s">
        <v>251</v>
      </c>
      <c r="G1189" s="9" t="s">
        <v>45</v>
      </c>
      <c r="H1189" s="9" t="s">
        <v>46</v>
      </c>
      <c r="I1189" s="9">
        <v>1406603696</v>
      </c>
      <c r="J1189" s="9">
        <v>1405307696</v>
      </c>
      <c r="K1189" s="9" t="b">
        <v>0</v>
      </c>
      <c r="L1189" s="9">
        <v>4</v>
      </c>
      <c r="M1189" s="9" t="b">
        <v>0</v>
      </c>
      <c r="N1189" s="9" t="s">
        <v>40</v>
      </c>
      <c r="O1189" s="9">
        <f t="shared" si="72"/>
        <v>9</v>
      </c>
      <c r="P1189" s="12">
        <f t="shared" si="73"/>
        <v>16.25</v>
      </c>
      <c r="Q1189" s="9" t="s">
        <v>41</v>
      </c>
      <c r="R1189" s="9" t="s">
        <v>42</v>
      </c>
      <c r="S1189" s="13">
        <f t="shared" si="74"/>
        <v>41834.135370370372</v>
      </c>
      <c r="T1189" s="13">
        <f t="shared" si="75"/>
        <v>41849.135370370372</v>
      </c>
    </row>
    <row r="1190" spans="1:20" ht="192" x14ac:dyDescent="0.2">
      <c r="A1190" s="9">
        <v>3909</v>
      </c>
      <c r="B1190" s="10" t="s">
        <v>1790</v>
      </c>
      <c r="C1190" s="10" t="s">
        <v>1791</v>
      </c>
      <c r="D1190" s="9">
        <v>60000</v>
      </c>
      <c r="E1190" s="11">
        <v>135</v>
      </c>
      <c r="F1190" s="9" t="s">
        <v>251</v>
      </c>
      <c r="G1190" s="9" t="s">
        <v>45</v>
      </c>
      <c r="H1190" s="9" t="s">
        <v>46</v>
      </c>
      <c r="I1190" s="9">
        <v>1410424642</v>
      </c>
      <c r="J1190" s="9">
        <v>1407832642</v>
      </c>
      <c r="K1190" s="9" t="b">
        <v>0</v>
      </c>
      <c r="L1190" s="9">
        <v>4</v>
      </c>
      <c r="M1190" s="9" t="b">
        <v>0</v>
      </c>
      <c r="N1190" s="9" t="s">
        <v>40</v>
      </c>
      <c r="O1190" s="9">
        <f t="shared" si="72"/>
        <v>0</v>
      </c>
      <c r="P1190" s="12">
        <f t="shared" si="73"/>
        <v>33.75</v>
      </c>
      <c r="Q1190" s="9" t="s">
        <v>41</v>
      </c>
      <c r="R1190" s="9" t="s">
        <v>42</v>
      </c>
      <c r="S1190" s="13">
        <f t="shared" si="74"/>
        <v>41863.359282407408</v>
      </c>
      <c r="T1190" s="13">
        <f t="shared" si="75"/>
        <v>41893.359282407408</v>
      </c>
    </row>
    <row r="1191" spans="1:20" ht="192" x14ac:dyDescent="0.2">
      <c r="A1191" s="9">
        <v>3910</v>
      </c>
      <c r="B1191" s="10" t="s">
        <v>1792</v>
      </c>
      <c r="C1191" s="10" t="s">
        <v>1793</v>
      </c>
      <c r="D1191" s="9">
        <v>6000</v>
      </c>
      <c r="E1191" s="11">
        <v>185</v>
      </c>
      <c r="F1191" s="9" t="s">
        <v>251</v>
      </c>
      <c r="G1191" s="9" t="s">
        <v>45</v>
      </c>
      <c r="H1191" s="9" t="s">
        <v>46</v>
      </c>
      <c r="I1191" s="9">
        <v>1441649397</v>
      </c>
      <c r="J1191" s="9">
        <v>1439057397</v>
      </c>
      <c r="K1191" s="9" t="b">
        <v>0</v>
      </c>
      <c r="L1191" s="9">
        <v>3</v>
      </c>
      <c r="M1191" s="9" t="b">
        <v>0</v>
      </c>
      <c r="N1191" s="9" t="s">
        <v>40</v>
      </c>
      <c r="O1191" s="9">
        <f t="shared" si="72"/>
        <v>3</v>
      </c>
      <c r="P1191" s="12">
        <f t="shared" si="73"/>
        <v>61.67</v>
      </c>
      <c r="Q1191" s="9" t="s">
        <v>41</v>
      </c>
      <c r="R1191" s="9" t="s">
        <v>42</v>
      </c>
      <c r="S1191" s="13">
        <f t="shared" si="74"/>
        <v>42224.756909722222</v>
      </c>
      <c r="T1191" s="13">
        <f t="shared" si="75"/>
        <v>42254.756909722222</v>
      </c>
    </row>
    <row r="1192" spans="1:20" ht="176" x14ac:dyDescent="0.2">
      <c r="A1192" s="9">
        <v>3911</v>
      </c>
      <c r="B1192" s="10" t="s">
        <v>1794</v>
      </c>
      <c r="C1192" s="10" t="s">
        <v>1795</v>
      </c>
      <c r="D1192" s="9">
        <v>8000</v>
      </c>
      <c r="E1192" s="11">
        <v>2993</v>
      </c>
      <c r="F1192" s="9" t="s">
        <v>251</v>
      </c>
      <c r="G1192" s="9" t="s">
        <v>45</v>
      </c>
      <c r="H1192" s="9" t="s">
        <v>46</v>
      </c>
      <c r="I1192" s="9">
        <v>1417033777</v>
      </c>
      <c r="J1192" s="9">
        <v>1414438177</v>
      </c>
      <c r="K1192" s="9" t="b">
        <v>0</v>
      </c>
      <c r="L1192" s="9">
        <v>36</v>
      </c>
      <c r="M1192" s="9" t="b">
        <v>0</v>
      </c>
      <c r="N1192" s="9" t="s">
        <v>40</v>
      </c>
      <c r="O1192" s="9">
        <f t="shared" si="72"/>
        <v>37</v>
      </c>
      <c r="P1192" s="12">
        <f t="shared" si="73"/>
        <v>83.14</v>
      </c>
      <c r="Q1192" s="9" t="s">
        <v>41</v>
      </c>
      <c r="R1192" s="9" t="s">
        <v>42</v>
      </c>
      <c r="S1192" s="13">
        <f t="shared" si="74"/>
        <v>41939.8122337963</v>
      </c>
      <c r="T1192" s="13">
        <f t="shared" si="75"/>
        <v>41969.853900462964</v>
      </c>
    </row>
    <row r="1193" spans="1:20" ht="192" x14ac:dyDescent="0.2">
      <c r="A1193" s="9">
        <v>3912</v>
      </c>
      <c r="B1193" s="10" t="s">
        <v>1796</v>
      </c>
      <c r="C1193" s="10" t="s">
        <v>1797</v>
      </c>
      <c r="D1193" s="9">
        <v>15000</v>
      </c>
      <c r="E1193" s="11">
        <v>1</v>
      </c>
      <c r="F1193" s="9" t="s">
        <v>251</v>
      </c>
      <c r="G1193" s="9" t="s">
        <v>45</v>
      </c>
      <c r="H1193" s="9" t="s">
        <v>46</v>
      </c>
      <c r="I1193" s="9">
        <v>1429936500</v>
      </c>
      <c r="J1193" s="9">
        <v>1424759330</v>
      </c>
      <c r="K1193" s="9" t="b">
        <v>0</v>
      </c>
      <c r="L1193" s="9">
        <v>1</v>
      </c>
      <c r="M1193" s="9" t="b">
        <v>0</v>
      </c>
      <c r="N1193" s="9" t="s">
        <v>40</v>
      </c>
      <c r="O1193" s="9">
        <f t="shared" si="72"/>
        <v>0</v>
      </c>
      <c r="P1193" s="12">
        <f t="shared" si="73"/>
        <v>1</v>
      </c>
      <c r="Q1193" s="9" t="s">
        <v>41</v>
      </c>
      <c r="R1193" s="9" t="s">
        <v>42</v>
      </c>
      <c r="S1193" s="13">
        <f t="shared" si="74"/>
        <v>42059.270023148143</v>
      </c>
      <c r="T1193" s="13">
        <f t="shared" si="75"/>
        <v>42119.190972222219</v>
      </c>
    </row>
    <row r="1194" spans="1:20" ht="208" x14ac:dyDescent="0.2">
      <c r="A1194" s="9">
        <v>3913</v>
      </c>
      <c r="B1194" s="10" t="s">
        <v>1798</v>
      </c>
      <c r="C1194" s="10" t="s">
        <v>1799</v>
      </c>
      <c r="D1194" s="9">
        <v>10000</v>
      </c>
      <c r="E1194" s="11">
        <v>1000</v>
      </c>
      <c r="F1194" s="9" t="s">
        <v>251</v>
      </c>
      <c r="G1194" s="9" t="s">
        <v>45</v>
      </c>
      <c r="H1194" s="9" t="s">
        <v>46</v>
      </c>
      <c r="I1194" s="9">
        <v>1448863449</v>
      </c>
      <c r="J1194" s="9">
        <v>1446267849</v>
      </c>
      <c r="K1194" s="9" t="b">
        <v>0</v>
      </c>
      <c r="L1194" s="9">
        <v>7</v>
      </c>
      <c r="M1194" s="9" t="b">
        <v>0</v>
      </c>
      <c r="N1194" s="9" t="s">
        <v>40</v>
      </c>
      <c r="O1194" s="9">
        <f t="shared" si="72"/>
        <v>10</v>
      </c>
      <c r="P1194" s="12">
        <f t="shared" si="73"/>
        <v>142.86000000000001</v>
      </c>
      <c r="Q1194" s="9" t="s">
        <v>41</v>
      </c>
      <c r="R1194" s="9" t="s">
        <v>42</v>
      </c>
      <c r="S1194" s="13">
        <f t="shared" si="74"/>
        <v>42308.211215277777</v>
      </c>
      <c r="T1194" s="13">
        <f t="shared" si="75"/>
        <v>42338.252881944441</v>
      </c>
    </row>
    <row r="1195" spans="1:20" ht="208" x14ac:dyDescent="0.2">
      <c r="A1195" s="9">
        <v>3914</v>
      </c>
      <c r="B1195" s="10" t="s">
        <v>1800</v>
      </c>
      <c r="C1195" s="10" t="s">
        <v>1801</v>
      </c>
      <c r="D1195" s="9">
        <v>2500</v>
      </c>
      <c r="E1195" s="11">
        <v>909</v>
      </c>
      <c r="F1195" s="9" t="s">
        <v>251</v>
      </c>
      <c r="G1195" s="9" t="s">
        <v>38</v>
      </c>
      <c r="H1195" s="9" t="s">
        <v>39</v>
      </c>
      <c r="I1195" s="9">
        <v>1431298740</v>
      </c>
      <c r="J1195" s="9">
        <v>1429558756</v>
      </c>
      <c r="K1195" s="9" t="b">
        <v>0</v>
      </c>
      <c r="L1195" s="9">
        <v>27</v>
      </c>
      <c r="M1195" s="9" t="b">
        <v>0</v>
      </c>
      <c r="N1195" s="9" t="s">
        <v>40</v>
      </c>
      <c r="O1195" s="9">
        <f t="shared" si="72"/>
        <v>36</v>
      </c>
      <c r="P1195" s="12">
        <f t="shared" si="73"/>
        <v>33.67</v>
      </c>
      <c r="Q1195" s="9" t="s">
        <v>41</v>
      </c>
      <c r="R1195" s="9" t="s">
        <v>42</v>
      </c>
      <c r="S1195" s="13">
        <f t="shared" si="74"/>
        <v>42114.818935185183</v>
      </c>
      <c r="T1195" s="13">
        <f t="shared" si="75"/>
        <v>42134.957638888889</v>
      </c>
    </row>
    <row r="1196" spans="1:20" ht="208" x14ac:dyDescent="0.2">
      <c r="A1196" s="9">
        <v>3915</v>
      </c>
      <c r="B1196" s="10" t="s">
        <v>1802</v>
      </c>
      <c r="C1196" s="10" t="s">
        <v>1803</v>
      </c>
      <c r="D1196" s="9">
        <v>1500</v>
      </c>
      <c r="E1196" s="11">
        <v>5</v>
      </c>
      <c r="F1196" s="9" t="s">
        <v>251</v>
      </c>
      <c r="G1196" s="9" t="s">
        <v>38</v>
      </c>
      <c r="H1196" s="9" t="s">
        <v>39</v>
      </c>
      <c r="I1196" s="9">
        <v>1464824309</v>
      </c>
      <c r="J1196" s="9">
        <v>1462232309</v>
      </c>
      <c r="K1196" s="9" t="b">
        <v>0</v>
      </c>
      <c r="L1196" s="9">
        <v>1</v>
      </c>
      <c r="M1196" s="9" t="b">
        <v>0</v>
      </c>
      <c r="N1196" s="9" t="s">
        <v>40</v>
      </c>
      <c r="O1196" s="9">
        <f t="shared" si="72"/>
        <v>0</v>
      </c>
      <c r="P1196" s="12">
        <f t="shared" si="73"/>
        <v>5</v>
      </c>
      <c r="Q1196" s="9" t="s">
        <v>41</v>
      </c>
      <c r="R1196" s="9" t="s">
        <v>42</v>
      </c>
      <c r="S1196" s="13">
        <f t="shared" si="74"/>
        <v>42492.98505787037</v>
      </c>
      <c r="T1196" s="13">
        <f t="shared" si="75"/>
        <v>42522.98505787037</v>
      </c>
    </row>
    <row r="1197" spans="1:20" ht="192" x14ac:dyDescent="0.2">
      <c r="A1197" s="9">
        <v>3916</v>
      </c>
      <c r="B1197" s="10" t="s">
        <v>1804</v>
      </c>
      <c r="C1197" s="10" t="s">
        <v>1805</v>
      </c>
      <c r="D1197" s="9">
        <v>2000</v>
      </c>
      <c r="E1197" s="11">
        <v>0</v>
      </c>
      <c r="F1197" s="9" t="s">
        <v>251</v>
      </c>
      <c r="G1197" s="9" t="s">
        <v>1445</v>
      </c>
      <c r="H1197" s="9" t="s">
        <v>1446</v>
      </c>
      <c r="I1197" s="9">
        <v>1464952752</v>
      </c>
      <c r="J1197" s="9">
        <v>1462360752</v>
      </c>
      <c r="K1197" s="9" t="b">
        <v>0</v>
      </c>
      <c r="L1197" s="9">
        <v>0</v>
      </c>
      <c r="M1197" s="9" t="b">
        <v>0</v>
      </c>
      <c r="N1197" s="9" t="s">
        <v>40</v>
      </c>
      <c r="O1197" s="9">
        <f t="shared" si="72"/>
        <v>0</v>
      </c>
      <c r="P1197" s="12">
        <f t="shared" si="73"/>
        <v>0</v>
      </c>
      <c r="Q1197" s="9" t="s">
        <v>41</v>
      </c>
      <c r="R1197" s="9" t="s">
        <v>42</v>
      </c>
      <c r="S1197" s="13">
        <f t="shared" si="74"/>
        <v>42494.471666666665</v>
      </c>
      <c r="T1197" s="13">
        <f t="shared" si="75"/>
        <v>42524.471666666665</v>
      </c>
    </row>
    <row r="1198" spans="1:20" ht="192" x14ac:dyDescent="0.2">
      <c r="A1198" s="9">
        <v>3917</v>
      </c>
      <c r="B1198" s="10" t="s">
        <v>1806</v>
      </c>
      <c r="C1198" s="10" t="s">
        <v>1807</v>
      </c>
      <c r="D1198" s="9">
        <v>3500</v>
      </c>
      <c r="E1198" s="11">
        <v>10</v>
      </c>
      <c r="F1198" s="9" t="s">
        <v>251</v>
      </c>
      <c r="G1198" s="9" t="s">
        <v>38</v>
      </c>
      <c r="H1198" s="9" t="s">
        <v>39</v>
      </c>
      <c r="I1198" s="9">
        <v>1410439161</v>
      </c>
      <c r="J1198" s="9">
        <v>1407847161</v>
      </c>
      <c r="K1198" s="9" t="b">
        <v>0</v>
      </c>
      <c r="L1198" s="9">
        <v>1</v>
      </c>
      <c r="M1198" s="9" t="b">
        <v>0</v>
      </c>
      <c r="N1198" s="9" t="s">
        <v>40</v>
      </c>
      <c r="O1198" s="9">
        <f t="shared" si="72"/>
        <v>0</v>
      </c>
      <c r="P1198" s="12">
        <f t="shared" si="73"/>
        <v>10</v>
      </c>
      <c r="Q1198" s="9" t="s">
        <v>41</v>
      </c>
      <c r="R1198" s="9" t="s">
        <v>42</v>
      </c>
      <c r="S1198" s="13">
        <f t="shared" si="74"/>
        <v>41863.527326388888</v>
      </c>
      <c r="T1198" s="13">
        <f t="shared" si="75"/>
        <v>41893.527326388888</v>
      </c>
    </row>
    <row r="1199" spans="1:20" ht="224" x14ac:dyDescent="0.2">
      <c r="A1199" s="9">
        <v>3918</v>
      </c>
      <c r="B1199" s="10" t="s">
        <v>1808</v>
      </c>
      <c r="C1199" s="10" t="s">
        <v>1809</v>
      </c>
      <c r="D1199" s="9">
        <v>60000</v>
      </c>
      <c r="E1199" s="11">
        <v>120</v>
      </c>
      <c r="F1199" s="9" t="s">
        <v>251</v>
      </c>
      <c r="G1199" s="9" t="s">
        <v>38</v>
      </c>
      <c r="H1199" s="9" t="s">
        <v>39</v>
      </c>
      <c r="I1199" s="9">
        <v>1407168000</v>
      </c>
      <c r="J1199" s="9">
        <v>1406131023</v>
      </c>
      <c r="K1199" s="9" t="b">
        <v>0</v>
      </c>
      <c r="L1199" s="9">
        <v>3</v>
      </c>
      <c r="M1199" s="9" t="b">
        <v>0</v>
      </c>
      <c r="N1199" s="9" t="s">
        <v>40</v>
      </c>
      <c r="O1199" s="9">
        <f t="shared" si="72"/>
        <v>0</v>
      </c>
      <c r="P1199" s="12">
        <f t="shared" si="73"/>
        <v>40</v>
      </c>
      <c r="Q1199" s="9" t="s">
        <v>41</v>
      </c>
      <c r="R1199" s="9" t="s">
        <v>42</v>
      </c>
      <c r="S1199" s="13">
        <f t="shared" si="74"/>
        <v>41843.664618055554</v>
      </c>
      <c r="T1199" s="13">
        <f t="shared" si="75"/>
        <v>41855.666666666664</v>
      </c>
    </row>
    <row r="1200" spans="1:20" ht="176" x14ac:dyDescent="0.2">
      <c r="A1200" s="9">
        <v>3919</v>
      </c>
      <c r="B1200" s="10" t="s">
        <v>1810</v>
      </c>
      <c r="C1200" s="10" t="s">
        <v>1811</v>
      </c>
      <c r="D1200" s="9">
        <v>5000</v>
      </c>
      <c r="E1200" s="11">
        <v>90</v>
      </c>
      <c r="F1200" s="9" t="s">
        <v>251</v>
      </c>
      <c r="G1200" s="9" t="s">
        <v>38</v>
      </c>
      <c r="H1200" s="9" t="s">
        <v>39</v>
      </c>
      <c r="I1200" s="9">
        <v>1453075200</v>
      </c>
      <c r="J1200" s="9">
        <v>1450628773</v>
      </c>
      <c r="K1200" s="9" t="b">
        <v>0</v>
      </c>
      <c r="L1200" s="9">
        <v>3</v>
      </c>
      <c r="M1200" s="9" t="b">
        <v>0</v>
      </c>
      <c r="N1200" s="9" t="s">
        <v>40</v>
      </c>
      <c r="O1200" s="9">
        <f t="shared" si="72"/>
        <v>2</v>
      </c>
      <c r="P1200" s="12">
        <f t="shared" si="73"/>
        <v>30</v>
      </c>
      <c r="Q1200" s="9" t="s">
        <v>41</v>
      </c>
      <c r="R1200" s="9" t="s">
        <v>42</v>
      </c>
      <c r="S1200" s="13">
        <f t="shared" si="74"/>
        <v>42358.684872685189</v>
      </c>
      <c r="T1200" s="13">
        <f t="shared" si="75"/>
        <v>42387</v>
      </c>
    </row>
    <row r="1201" spans="1:20" ht="208" x14ac:dyDescent="0.2">
      <c r="A1201" s="9">
        <v>3920</v>
      </c>
      <c r="B1201" s="10" t="s">
        <v>1812</v>
      </c>
      <c r="C1201" s="10" t="s">
        <v>1813</v>
      </c>
      <c r="D1201" s="9">
        <v>2500</v>
      </c>
      <c r="E1201" s="11">
        <v>135</v>
      </c>
      <c r="F1201" s="9" t="s">
        <v>251</v>
      </c>
      <c r="G1201" s="9" t="s">
        <v>38</v>
      </c>
      <c r="H1201" s="9" t="s">
        <v>39</v>
      </c>
      <c r="I1201" s="9">
        <v>1479032260</v>
      </c>
      <c r="J1201" s="9">
        <v>1476436660</v>
      </c>
      <c r="K1201" s="9" t="b">
        <v>0</v>
      </c>
      <c r="L1201" s="9">
        <v>3</v>
      </c>
      <c r="M1201" s="9" t="b">
        <v>0</v>
      </c>
      <c r="N1201" s="9" t="s">
        <v>40</v>
      </c>
      <c r="O1201" s="9">
        <f t="shared" si="72"/>
        <v>5</v>
      </c>
      <c r="P1201" s="12">
        <f t="shared" si="73"/>
        <v>45</v>
      </c>
      <c r="Q1201" s="9" t="s">
        <v>41</v>
      </c>
      <c r="R1201" s="9" t="s">
        <v>42</v>
      </c>
      <c r="S1201" s="13">
        <f t="shared" si="74"/>
        <v>42657.38726851852</v>
      </c>
      <c r="T1201" s="13">
        <f t="shared" si="75"/>
        <v>42687.428935185191</v>
      </c>
    </row>
    <row r="1202" spans="1:20" ht="192" x14ac:dyDescent="0.2">
      <c r="A1202" s="9">
        <v>3921</v>
      </c>
      <c r="B1202" s="10" t="s">
        <v>1814</v>
      </c>
      <c r="C1202" s="10" t="s">
        <v>1815</v>
      </c>
      <c r="D1202" s="9">
        <v>3000</v>
      </c>
      <c r="E1202" s="11">
        <v>0</v>
      </c>
      <c r="F1202" s="9" t="s">
        <v>251</v>
      </c>
      <c r="G1202" s="9" t="s">
        <v>38</v>
      </c>
      <c r="H1202" s="9" t="s">
        <v>39</v>
      </c>
      <c r="I1202" s="9">
        <v>1414346400</v>
      </c>
      <c r="J1202" s="9">
        <v>1413291655</v>
      </c>
      <c r="K1202" s="9" t="b">
        <v>0</v>
      </c>
      <c r="L1202" s="9">
        <v>0</v>
      </c>
      <c r="M1202" s="9" t="b">
        <v>0</v>
      </c>
      <c r="N1202" s="9" t="s">
        <v>40</v>
      </c>
      <c r="O1202" s="9">
        <f t="shared" si="72"/>
        <v>0</v>
      </c>
      <c r="P1202" s="12">
        <f t="shared" si="73"/>
        <v>0</v>
      </c>
      <c r="Q1202" s="9" t="s">
        <v>41</v>
      </c>
      <c r="R1202" s="9" t="s">
        <v>42</v>
      </c>
      <c r="S1202" s="13">
        <f t="shared" si="74"/>
        <v>41926.542303240742</v>
      </c>
      <c r="T1202" s="13">
        <f t="shared" si="75"/>
        <v>41938.75</v>
      </c>
    </row>
    <row r="1203" spans="1:20" ht="208" x14ac:dyDescent="0.2">
      <c r="A1203" s="9">
        <v>3922</v>
      </c>
      <c r="B1203" s="10" t="s">
        <v>1816</v>
      </c>
      <c r="C1203" s="10" t="s">
        <v>1817</v>
      </c>
      <c r="D1203" s="9">
        <v>750</v>
      </c>
      <c r="E1203" s="11">
        <v>61</v>
      </c>
      <c r="F1203" s="9" t="s">
        <v>251</v>
      </c>
      <c r="G1203" s="9" t="s">
        <v>45</v>
      </c>
      <c r="H1203" s="9" t="s">
        <v>46</v>
      </c>
      <c r="I1203" s="9">
        <v>1425337200</v>
      </c>
      <c r="J1203" s="9">
        <v>1421432810</v>
      </c>
      <c r="K1203" s="9" t="b">
        <v>0</v>
      </c>
      <c r="L1203" s="9">
        <v>6</v>
      </c>
      <c r="M1203" s="9" t="b">
        <v>0</v>
      </c>
      <c r="N1203" s="9" t="s">
        <v>40</v>
      </c>
      <c r="O1203" s="9">
        <f t="shared" si="72"/>
        <v>8</v>
      </c>
      <c r="P1203" s="12">
        <f t="shared" si="73"/>
        <v>10.17</v>
      </c>
      <c r="Q1203" s="9" t="s">
        <v>41</v>
      </c>
      <c r="R1203" s="9" t="s">
        <v>42</v>
      </c>
      <c r="S1203" s="13">
        <f t="shared" si="74"/>
        <v>42020.768634259264</v>
      </c>
      <c r="T1203" s="13">
        <f t="shared" si="75"/>
        <v>42065.958333333328</v>
      </c>
    </row>
    <row r="1204" spans="1:20" ht="224" x14ac:dyDescent="0.2">
      <c r="A1204" s="9">
        <v>3923</v>
      </c>
      <c r="B1204" s="10" t="s">
        <v>1818</v>
      </c>
      <c r="C1204" s="10" t="s">
        <v>1819</v>
      </c>
      <c r="D1204" s="9">
        <v>11500</v>
      </c>
      <c r="E1204" s="11">
        <v>1384</v>
      </c>
      <c r="F1204" s="9" t="s">
        <v>251</v>
      </c>
      <c r="G1204" s="9" t="s">
        <v>38</v>
      </c>
      <c r="H1204" s="9" t="s">
        <v>39</v>
      </c>
      <c r="I1204" s="9">
        <v>1428622271</v>
      </c>
      <c r="J1204" s="9">
        <v>1426203071</v>
      </c>
      <c r="K1204" s="9" t="b">
        <v>0</v>
      </c>
      <c r="L1204" s="9">
        <v>17</v>
      </c>
      <c r="M1204" s="9" t="b">
        <v>0</v>
      </c>
      <c r="N1204" s="9" t="s">
        <v>40</v>
      </c>
      <c r="O1204" s="9">
        <f t="shared" si="72"/>
        <v>12</v>
      </c>
      <c r="P1204" s="12">
        <f t="shared" si="73"/>
        <v>81.41</v>
      </c>
      <c r="Q1204" s="9" t="s">
        <v>41</v>
      </c>
      <c r="R1204" s="9" t="s">
        <v>42</v>
      </c>
      <c r="S1204" s="13">
        <f t="shared" si="74"/>
        <v>42075.979988425926</v>
      </c>
      <c r="T1204" s="13">
        <f t="shared" si="75"/>
        <v>42103.979988425926</v>
      </c>
    </row>
    <row r="1205" spans="1:20" ht="224" x14ac:dyDescent="0.2">
      <c r="A1205" s="9">
        <v>3924</v>
      </c>
      <c r="B1205" s="10" t="s">
        <v>1820</v>
      </c>
      <c r="C1205" s="10" t="s">
        <v>1821</v>
      </c>
      <c r="D1205" s="9">
        <v>15000</v>
      </c>
      <c r="E1205" s="11">
        <v>2290</v>
      </c>
      <c r="F1205" s="9" t="s">
        <v>251</v>
      </c>
      <c r="G1205" s="9" t="s">
        <v>45</v>
      </c>
      <c r="H1205" s="9" t="s">
        <v>46</v>
      </c>
      <c r="I1205" s="9">
        <v>1403823722</v>
      </c>
      <c r="J1205" s="9">
        <v>1401231722</v>
      </c>
      <c r="K1205" s="9" t="b">
        <v>0</v>
      </c>
      <c r="L1205" s="9">
        <v>40</v>
      </c>
      <c r="M1205" s="9" t="b">
        <v>0</v>
      </c>
      <c r="N1205" s="9" t="s">
        <v>40</v>
      </c>
      <c r="O1205" s="9">
        <f t="shared" si="72"/>
        <v>15</v>
      </c>
      <c r="P1205" s="12">
        <f t="shared" si="73"/>
        <v>57.25</v>
      </c>
      <c r="Q1205" s="9" t="s">
        <v>41</v>
      </c>
      <c r="R1205" s="9" t="s">
        <v>42</v>
      </c>
      <c r="S1205" s="13">
        <f t="shared" si="74"/>
        <v>41786.959745370368</v>
      </c>
      <c r="T1205" s="13">
        <f t="shared" si="75"/>
        <v>41816.959745370368</v>
      </c>
    </row>
    <row r="1206" spans="1:20" ht="176" x14ac:dyDescent="0.2">
      <c r="A1206" s="9">
        <v>3925</v>
      </c>
      <c r="B1206" s="10" t="s">
        <v>1822</v>
      </c>
      <c r="C1206" s="10" t="s">
        <v>1823</v>
      </c>
      <c r="D1206" s="9">
        <v>150</v>
      </c>
      <c r="E1206" s="11">
        <v>15</v>
      </c>
      <c r="F1206" s="9" t="s">
        <v>251</v>
      </c>
      <c r="G1206" s="9" t="s">
        <v>45</v>
      </c>
      <c r="H1206" s="9" t="s">
        <v>46</v>
      </c>
      <c r="I1206" s="9">
        <v>1406753639</v>
      </c>
      <c r="J1206" s="9">
        <v>1404161639</v>
      </c>
      <c r="K1206" s="9" t="b">
        <v>0</v>
      </c>
      <c r="L1206" s="9">
        <v>3</v>
      </c>
      <c r="M1206" s="9" t="b">
        <v>0</v>
      </c>
      <c r="N1206" s="9" t="s">
        <v>40</v>
      </c>
      <c r="O1206" s="9">
        <f t="shared" si="72"/>
        <v>10</v>
      </c>
      <c r="P1206" s="12">
        <f t="shared" si="73"/>
        <v>5</v>
      </c>
      <c r="Q1206" s="9" t="s">
        <v>41</v>
      </c>
      <c r="R1206" s="9" t="s">
        <v>42</v>
      </c>
      <c r="S1206" s="13">
        <f t="shared" si="74"/>
        <v>41820.870821759258</v>
      </c>
      <c r="T1206" s="13">
        <f t="shared" si="75"/>
        <v>41850.870821759258</v>
      </c>
    </row>
    <row r="1207" spans="1:20" ht="160" x14ac:dyDescent="0.2">
      <c r="A1207" s="9">
        <v>3926</v>
      </c>
      <c r="B1207" s="10" t="s">
        <v>1824</v>
      </c>
      <c r="C1207" s="10" t="s">
        <v>1825</v>
      </c>
      <c r="D1207" s="9">
        <v>5000</v>
      </c>
      <c r="E1207" s="11">
        <v>15</v>
      </c>
      <c r="F1207" s="9" t="s">
        <v>251</v>
      </c>
      <c r="G1207" s="9" t="s">
        <v>153</v>
      </c>
      <c r="H1207" s="9" t="s">
        <v>154</v>
      </c>
      <c r="I1207" s="9">
        <v>1419645748</v>
      </c>
      <c r="J1207" s="9">
        <v>1417053748</v>
      </c>
      <c r="K1207" s="9" t="b">
        <v>0</v>
      </c>
      <c r="L1207" s="9">
        <v>1</v>
      </c>
      <c r="M1207" s="9" t="b">
        <v>0</v>
      </c>
      <c r="N1207" s="9" t="s">
        <v>40</v>
      </c>
      <c r="O1207" s="9">
        <f t="shared" si="72"/>
        <v>0</v>
      </c>
      <c r="P1207" s="12">
        <f t="shared" si="73"/>
        <v>15</v>
      </c>
      <c r="Q1207" s="9" t="s">
        <v>41</v>
      </c>
      <c r="R1207" s="9" t="s">
        <v>42</v>
      </c>
      <c r="S1207" s="13">
        <f t="shared" si="74"/>
        <v>41970.085046296299</v>
      </c>
      <c r="T1207" s="13">
        <f t="shared" si="75"/>
        <v>42000.085046296299</v>
      </c>
    </row>
    <row r="1208" spans="1:20" ht="224" x14ac:dyDescent="0.2">
      <c r="A1208" s="9">
        <v>3927</v>
      </c>
      <c r="B1208" s="10" t="s">
        <v>1826</v>
      </c>
      <c r="C1208" s="10" t="s">
        <v>1827</v>
      </c>
      <c r="D1208" s="9">
        <v>2500</v>
      </c>
      <c r="E1208" s="11">
        <v>25</v>
      </c>
      <c r="F1208" s="9" t="s">
        <v>251</v>
      </c>
      <c r="G1208" s="9" t="s">
        <v>38</v>
      </c>
      <c r="H1208" s="9" t="s">
        <v>39</v>
      </c>
      <c r="I1208" s="9">
        <v>1407565504</v>
      </c>
      <c r="J1208" s="9">
        <v>1404973504</v>
      </c>
      <c r="K1208" s="9" t="b">
        <v>0</v>
      </c>
      <c r="L1208" s="9">
        <v>2</v>
      </c>
      <c r="M1208" s="9" t="b">
        <v>0</v>
      </c>
      <c r="N1208" s="9" t="s">
        <v>40</v>
      </c>
      <c r="O1208" s="9">
        <f t="shared" si="72"/>
        <v>1</v>
      </c>
      <c r="P1208" s="12">
        <f t="shared" si="73"/>
        <v>12.5</v>
      </c>
      <c r="Q1208" s="9" t="s">
        <v>41</v>
      </c>
      <c r="R1208" s="9" t="s">
        <v>42</v>
      </c>
      <c r="S1208" s="13">
        <f t="shared" si="74"/>
        <v>41830.267407407409</v>
      </c>
      <c r="T1208" s="13">
        <f t="shared" si="75"/>
        <v>41860.267407407409</v>
      </c>
    </row>
    <row r="1209" spans="1:20" ht="224" x14ac:dyDescent="0.2">
      <c r="A1209" s="9">
        <v>3928</v>
      </c>
      <c r="B1209" s="10" t="s">
        <v>1828</v>
      </c>
      <c r="C1209" s="10" t="s">
        <v>1829</v>
      </c>
      <c r="D1209" s="9">
        <v>5000</v>
      </c>
      <c r="E1209" s="11">
        <v>651</v>
      </c>
      <c r="F1209" s="9" t="s">
        <v>251</v>
      </c>
      <c r="G1209" s="9" t="s">
        <v>45</v>
      </c>
      <c r="H1209" s="9" t="s">
        <v>46</v>
      </c>
      <c r="I1209" s="9">
        <v>1444971540</v>
      </c>
      <c r="J1209" s="9">
        <v>1442593427</v>
      </c>
      <c r="K1209" s="9" t="b">
        <v>0</v>
      </c>
      <c r="L1209" s="9">
        <v>7</v>
      </c>
      <c r="M1209" s="9" t="b">
        <v>0</v>
      </c>
      <c r="N1209" s="9" t="s">
        <v>40</v>
      </c>
      <c r="O1209" s="9">
        <f t="shared" si="72"/>
        <v>13</v>
      </c>
      <c r="P1209" s="12">
        <f t="shared" si="73"/>
        <v>93</v>
      </c>
      <c r="Q1209" s="9" t="s">
        <v>41</v>
      </c>
      <c r="R1209" s="9" t="s">
        <v>42</v>
      </c>
      <c r="S1209" s="13">
        <f t="shared" si="74"/>
        <v>42265.683182870373</v>
      </c>
      <c r="T1209" s="13">
        <f t="shared" si="75"/>
        <v>42293.207638888889</v>
      </c>
    </row>
    <row r="1210" spans="1:20" ht="192" x14ac:dyDescent="0.2">
      <c r="A1210" s="9">
        <v>3929</v>
      </c>
      <c r="B1210" s="10" t="s">
        <v>1830</v>
      </c>
      <c r="C1210" s="10" t="s">
        <v>1831</v>
      </c>
      <c r="D1210" s="9">
        <v>20000</v>
      </c>
      <c r="E1210" s="11">
        <v>453</v>
      </c>
      <c r="F1210" s="9" t="s">
        <v>251</v>
      </c>
      <c r="G1210" s="9" t="s">
        <v>45</v>
      </c>
      <c r="H1210" s="9" t="s">
        <v>46</v>
      </c>
      <c r="I1210" s="9">
        <v>1474228265</v>
      </c>
      <c r="J1210" s="9">
        <v>1471636265</v>
      </c>
      <c r="K1210" s="9" t="b">
        <v>0</v>
      </c>
      <c r="L1210" s="9">
        <v>14</v>
      </c>
      <c r="M1210" s="9" t="b">
        <v>0</v>
      </c>
      <c r="N1210" s="9" t="s">
        <v>40</v>
      </c>
      <c r="O1210" s="9">
        <f t="shared" si="72"/>
        <v>2</v>
      </c>
      <c r="P1210" s="12">
        <f t="shared" si="73"/>
        <v>32.36</v>
      </c>
      <c r="Q1210" s="9" t="s">
        <v>41</v>
      </c>
      <c r="R1210" s="9" t="s">
        <v>42</v>
      </c>
      <c r="S1210" s="13">
        <f t="shared" si="74"/>
        <v>42601.827141203699</v>
      </c>
      <c r="T1210" s="13">
        <f t="shared" si="75"/>
        <v>42631.827141203699</v>
      </c>
    </row>
    <row r="1211" spans="1:20" ht="208" x14ac:dyDescent="0.2">
      <c r="A1211" s="9">
        <v>3930</v>
      </c>
      <c r="B1211" s="10" t="s">
        <v>1832</v>
      </c>
      <c r="C1211" s="10" t="s">
        <v>1833</v>
      </c>
      <c r="D1211" s="9">
        <v>10000</v>
      </c>
      <c r="E1211" s="11">
        <v>0</v>
      </c>
      <c r="F1211" s="9" t="s">
        <v>251</v>
      </c>
      <c r="G1211" s="9" t="s">
        <v>153</v>
      </c>
      <c r="H1211" s="9" t="s">
        <v>154</v>
      </c>
      <c r="I1211" s="9">
        <v>1459490400</v>
      </c>
      <c r="J1211" s="9">
        <v>1457078868</v>
      </c>
      <c r="K1211" s="9" t="b">
        <v>0</v>
      </c>
      <c r="L1211" s="9">
        <v>0</v>
      </c>
      <c r="M1211" s="9" t="b">
        <v>0</v>
      </c>
      <c r="N1211" s="9" t="s">
        <v>40</v>
      </c>
      <c r="O1211" s="9">
        <f t="shared" si="72"/>
        <v>0</v>
      </c>
      <c r="P1211" s="12">
        <f t="shared" si="73"/>
        <v>0</v>
      </c>
      <c r="Q1211" s="9" t="s">
        <v>41</v>
      </c>
      <c r="R1211" s="9" t="s">
        <v>42</v>
      </c>
      <c r="S1211" s="13">
        <f t="shared" si="74"/>
        <v>42433.338749999995</v>
      </c>
      <c r="T1211" s="13">
        <f t="shared" si="75"/>
        <v>42461.25</v>
      </c>
    </row>
    <row r="1212" spans="1:20" ht="208" x14ac:dyDescent="0.2">
      <c r="A1212" s="9">
        <v>3931</v>
      </c>
      <c r="B1212" s="10" t="s">
        <v>1834</v>
      </c>
      <c r="C1212" s="10" t="s">
        <v>1835</v>
      </c>
      <c r="D1212" s="9">
        <v>8000</v>
      </c>
      <c r="E1212" s="11">
        <v>0</v>
      </c>
      <c r="F1212" s="9" t="s">
        <v>251</v>
      </c>
      <c r="G1212" s="9" t="s">
        <v>45</v>
      </c>
      <c r="H1212" s="9" t="s">
        <v>46</v>
      </c>
      <c r="I1212" s="9">
        <v>1441510707</v>
      </c>
      <c r="J1212" s="9">
        <v>1439350707</v>
      </c>
      <c r="K1212" s="9" t="b">
        <v>0</v>
      </c>
      <c r="L1212" s="9">
        <v>0</v>
      </c>
      <c r="M1212" s="9" t="b">
        <v>0</v>
      </c>
      <c r="N1212" s="9" t="s">
        <v>40</v>
      </c>
      <c r="O1212" s="9">
        <f t="shared" si="72"/>
        <v>0</v>
      </c>
      <c r="P1212" s="12">
        <f t="shared" si="73"/>
        <v>0</v>
      </c>
      <c r="Q1212" s="9" t="s">
        <v>41</v>
      </c>
      <c r="R1212" s="9" t="s">
        <v>42</v>
      </c>
      <c r="S1212" s="13">
        <f t="shared" si="74"/>
        <v>42228.151701388888</v>
      </c>
      <c r="T1212" s="13">
        <f t="shared" si="75"/>
        <v>42253.151701388888</v>
      </c>
    </row>
    <row r="1213" spans="1:20" ht="192" x14ac:dyDescent="0.2">
      <c r="A1213" s="9">
        <v>3932</v>
      </c>
      <c r="B1213" s="10" t="s">
        <v>1836</v>
      </c>
      <c r="C1213" s="10" t="s">
        <v>1837</v>
      </c>
      <c r="D1213" s="9">
        <v>12000</v>
      </c>
      <c r="E1213" s="11">
        <v>1</v>
      </c>
      <c r="F1213" s="9" t="s">
        <v>251</v>
      </c>
      <c r="G1213" s="9" t="s">
        <v>45</v>
      </c>
      <c r="H1213" s="9" t="s">
        <v>46</v>
      </c>
      <c r="I1213" s="9">
        <v>1458097364</v>
      </c>
      <c r="J1213" s="9">
        <v>1455508964</v>
      </c>
      <c r="K1213" s="9" t="b">
        <v>0</v>
      </c>
      <c r="L1213" s="9">
        <v>1</v>
      </c>
      <c r="M1213" s="9" t="b">
        <v>0</v>
      </c>
      <c r="N1213" s="9" t="s">
        <v>40</v>
      </c>
      <c r="O1213" s="9">
        <f t="shared" si="72"/>
        <v>0</v>
      </c>
      <c r="P1213" s="12">
        <f t="shared" si="73"/>
        <v>1</v>
      </c>
      <c r="Q1213" s="9" t="s">
        <v>41</v>
      </c>
      <c r="R1213" s="9" t="s">
        <v>42</v>
      </c>
      <c r="S1213" s="13">
        <f t="shared" si="74"/>
        <v>42415.168564814812</v>
      </c>
      <c r="T1213" s="13">
        <f t="shared" si="75"/>
        <v>42445.126898148148</v>
      </c>
    </row>
    <row r="1214" spans="1:20" ht="192" x14ac:dyDescent="0.2">
      <c r="A1214" s="9">
        <v>3933</v>
      </c>
      <c r="B1214" s="10" t="s">
        <v>1838</v>
      </c>
      <c r="C1214" s="10" t="s">
        <v>1839</v>
      </c>
      <c r="D1214" s="9">
        <v>7000</v>
      </c>
      <c r="E1214" s="11">
        <v>1102</v>
      </c>
      <c r="F1214" s="9" t="s">
        <v>251</v>
      </c>
      <c r="G1214" s="9" t="s">
        <v>45</v>
      </c>
      <c r="H1214" s="9" t="s">
        <v>46</v>
      </c>
      <c r="I1214" s="9">
        <v>1468716180</v>
      </c>
      <c r="J1214" s="9">
        <v>1466205262</v>
      </c>
      <c r="K1214" s="9" t="b">
        <v>0</v>
      </c>
      <c r="L1214" s="9">
        <v>12</v>
      </c>
      <c r="M1214" s="9" t="b">
        <v>0</v>
      </c>
      <c r="N1214" s="9" t="s">
        <v>40</v>
      </c>
      <c r="O1214" s="9">
        <f t="shared" si="72"/>
        <v>16</v>
      </c>
      <c r="P1214" s="12">
        <f t="shared" si="73"/>
        <v>91.83</v>
      </c>
      <c r="Q1214" s="9" t="s">
        <v>41</v>
      </c>
      <c r="R1214" s="9" t="s">
        <v>42</v>
      </c>
      <c r="S1214" s="13">
        <f t="shared" si="74"/>
        <v>42538.968310185184</v>
      </c>
      <c r="T1214" s="13">
        <f t="shared" si="75"/>
        <v>42568.029861111107</v>
      </c>
    </row>
    <row r="1215" spans="1:20" ht="208" x14ac:dyDescent="0.2">
      <c r="A1215" s="9">
        <v>3934</v>
      </c>
      <c r="B1215" s="10" t="s">
        <v>1840</v>
      </c>
      <c r="C1215" s="10" t="s">
        <v>1841</v>
      </c>
      <c r="D1215" s="9">
        <v>5000</v>
      </c>
      <c r="E1215" s="11">
        <v>550</v>
      </c>
      <c r="F1215" s="9" t="s">
        <v>251</v>
      </c>
      <c r="G1215" s="9" t="s">
        <v>45</v>
      </c>
      <c r="H1215" s="9" t="s">
        <v>46</v>
      </c>
      <c r="I1215" s="9">
        <v>1443704400</v>
      </c>
      <c r="J1215" s="9">
        <v>1439827639</v>
      </c>
      <c r="K1215" s="9" t="b">
        <v>0</v>
      </c>
      <c r="L1215" s="9">
        <v>12</v>
      </c>
      <c r="M1215" s="9" t="b">
        <v>0</v>
      </c>
      <c r="N1215" s="9" t="s">
        <v>40</v>
      </c>
      <c r="O1215" s="9">
        <f t="shared" si="72"/>
        <v>11</v>
      </c>
      <c r="P1215" s="12">
        <f t="shared" si="73"/>
        <v>45.83</v>
      </c>
      <c r="Q1215" s="9" t="s">
        <v>41</v>
      </c>
      <c r="R1215" s="9" t="s">
        <v>42</v>
      </c>
      <c r="S1215" s="13">
        <f t="shared" si="74"/>
        <v>42233.671747685185</v>
      </c>
      <c r="T1215" s="13">
        <f t="shared" si="75"/>
        <v>42278.541666666672</v>
      </c>
    </row>
    <row r="1216" spans="1:20" ht="208" x14ac:dyDescent="0.2">
      <c r="A1216" s="9">
        <v>3935</v>
      </c>
      <c r="B1216" s="10" t="s">
        <v>1842</v>
      </c>
      <c r="C1216" s="10" t="s">
        <v>1843</v>
      </c>
      <c r="D1216" s="9">
        <v>3000</v>
      </c>
      <c r="E1216" s="11">
        <v>1315</v>
      </c>
      <c r="F1216" s="9" t="s">
        <v>251</v>
      </c>
      <c r="G1216" s="9" t="s">
        <v>38</v>
      </c>
      <c r="H1216" s="9" t="s">
        <v>39</v>
      </c>
      <c r="I1216" s="9">
        <v>1443973546</v>
      </c>
      <c r="J1216" s="9">
        <v>1438789546</v>
      </c>
      <c r="K1216" s="9" t="b">
        <v>0</v>
      </c>
      <c r="L1216" s="9">
        <v>23</v>
      </c>
      <c r="M1216" s="9" t="b">
        <v>0</v>
      </c>
      <c r="N1216" s="9" t="s">
        <v>40</v>
      </c>
      <c r="O1216" s="9">
        <f t="shared" si="72"/>
        <v>44</v>
      </c>
      <c r="P1216" s="12">
        <f t="shared" si="73"/>
        <v>57.17</v>
      </c>
      <c r="Q1216" s="9" t="s">
        <v>41</v>
      </c>
      <c r="R1216" s="9" t="s">
        <v>42</v>
      </c>
      <c r="S1216" s="13">
        <f t="shared" si="74"/>
        <v>42221.656782407401</v>
      </c>
      <c r="T1216" s="13">
        <f t="shared" si="75"/>
        <v>42281.656782407401</v>
      </c>
    </row>
    <row r="1217" spans="1:20" ht="208" x14ac:dyDescent="0.2">
      <c r="A1217" s="9">
        <v>3936</v>
      </c>
      <c r="B1217" s="10" t="s">
        <v>1844</v>
      </c>
      <c r="C1217" s="10" t="s">
        <v>1845</v>
      </c>
      <c r="D1217" s="9">
        <v>20000</v>
      </c>
      <c r="E1217" s="11">
        <v>0</v>
      </c>
      <c r="F1217" s="9" t="s">
        <v>251</v>
      </c>
      <c r="G1217" s="9" t="s">
        <v>45</v>
      </c>
      <c r="H1217" s="9" t="s">
        <v>46</v>
      </c>
      <c r="I1217" s="9">
        <v>1480576720</v>
      </c>
      <c r="J1217" s="9">
        <v>1477981120</v>
      </c>
      <c r="K1217" s="9" t="b">
        <v>0</v>
      </c>
      <c r="L1217" s="9">
        <v>0</v>
      </c>
      <c r="M1217" s="9" t="b">
        <v>0</v>
      </c>
      <c r="N1217" s="9" t="s">
        <v>40</v>
      </c>
      <c r="O1217" s="9">
        <f t="shared" si="72"/>
        <v>0</v>
      </c>
      <c r="P1217" s="12">
        <f t="shared" si="73"/>
        <v>0</v>
      </c>
      <c r="Q1217" s="9" t="s">
        <v>41</v>
      </c>
      <c r="R1217" s="9" t="s">
        <v>42</v>
      </c>
      <c r="S1217" s="13">
        <f t="shared" si="74"/>
        <v>42675.262962962966</v>
      </c>
      <c r="T1217" s="13">
        <f t="shared" si="75"/>
        <v>42705.304629629631</v>
      </c>
    </row>
    <row r="1218" spans="1:20" ht="176" x14ac:dyDescent="0.2">
      <c r="A1218" s="9">
        <v>3937</v>
      </c>
      <c r="B1218" s="10" t="s">
        <v>1846</v>
      </c>
      <c r="C1218" s="10" t="s">
        <v>1847</v>
      </c>
      <c r="D1218" s="9">
        <v>2885</v>
      </c>
      <c r="E1218" s="11">
        <v>2485</v>
      </c>
      <c r="F1218" s="9" t="s">
        <v>251</v>
      </c>
      <c r="G1218" s="9" t="s">
        <v>45</v>
      </c>
      <c r="H1218" s="9" t="s">
        <v>46</v>
      </c>
      <c r="I1218" s="9">
        <v>1468249760</v>
      </c>
      <c r="J1218" s="9">
        <v>1465830560</v>
      </c>
      <c r="K1218" s="9" t="b">
        <v>0</v>
      </c>
      <c r="L1218" s="9">
        <v>10</v>
      </c>
      <c r="M1218" s="9" t="b">
        <v>0</v>
      </c>
      <c r="N1218" s="9" t="s">
        <v>40</v>
      </c>
      <c r="O1218" s="9">
        <f t="shared" ref="O1218:O1281" si="76">ROUND(E1218/D1218*100,0)</f>
        <v>86</v>
      </c>
      <c r="P1218" s="12">
        <f t="shared" ref="P1218:P1281" si="77">IFERROR(ROUND(E1218/L1218,2),0)</f>
        <v>248.5</v>
      </c>
      <c r="Q1218" s="9" t="s">
        <v>41</v>
      </c>
      <c r="R1218" s="9" t="s">
        <v>42</v>
      </c>
      <c r="S1218" s="13">
        <f t="shared" ref="S1218:S1281" si="78">(((J1218/60)/60)/24)+DATE(1970,1,1)</f>
        <v>42534.631481481483</v>
      </c>
      <c r="T1218" s="13">
        <f t="shared" ref="T1218:T1281" si="79">(((I1218/60)/60)/24)+DATE(1970,1,1)</f>
        <v>42562.631481481483</v>
      </c>
    </row>
    <row r="1219" spans="1:20" ht="192" x14ac:dyDescent="0.2">
      <c r="A1219" s="9">
        <v>3938</v>
      </c>
      <c r="B1219" s="10" t="s">
        <v>1848</v>
      </c>
      <c r="C1219" s="10" t="s">
        <v>1849</v>
      </c>
      <c r="D1219" s="9">
        <v>3255</v>
      </c>
      <c r="E1219" s="11">
        <v>397</v>
      </c>
      <c r="F1219" s="9" t="s">
        <v>251</v>
      </c>
      <c r="G1219" s="9" t="s">
        <v>45</v>
      </c>
      <c r="H1219" s="9" t="s">
        <v>46</v>
      </c>
      <c r="I1219" s="9">
        <v>1435441454</v>
      </c>
      <c r="J1219" s="9">
        <v>1432763054</v>
      </c>
      <c r="K1219" s="9" t="b">
        <v>0</v>
      </c>
      <c r="L1219" s="9">
        <v>5</v>
      </c>
      <c r="M1219" s="9" t="b">
        <v>0</v>
      </c>
      <c r="N1219" s="9" t="s">
        <v>40</v>
      </c>
      <c r="O1219" s="9">
        <f t="shared" si="76"/>
        <v>12</v>
      </c>
      <c r="P1219" s="12">
        <f t="shared" si="77"/>
        <v>79.400000000000006</v>
      </c>
      <c r="Q1219" s="9" t="s">
        <v>41</v>
      </c>
      <c r="R1219" s="9" t="s">
        <v>42</v>
      </c>
      <c r="S1219" s="13">
        <f t="shared" si="78"/>
        <v>42151.905717592599</v>
      </c>
      <c r="T1219" s="13">
        <f t="shared" si="79"/>
        <v>42182.905717592599</v>
      </c>
    </row>
    <row r="1220" spans="1:20" ht="192" x14ac:dyDescent="0.2">
      <c r="A1220" s="9">
        <v>3939</v>
      </c>
      <c r="B1220" s="10" t="s">
        <v>1850</v>
      </c>
      <c r="C1220" s="10" t="s">
        <v>1851</v>
      </c>
      <c r="D1220" s="9">
        <v>5000</v>
      </c>
      <c r="E1220" s="11">
        <v>5</v>
      </c>
      <c r="F1220" s="9" t="s">
        <v>251</v>
      </c>
      <c r="G1220" s="9" t="s">
        <v>153</v>
      </c>
      <c r="H1220" s="9" t="s">
        <v>154</v>
      </c>
      <c r="I1220" s="9">
        <v>1412656200</v>
      </c>
      <c r="J1220" s="9">
        <v>1412328979</v>
      </c>
      <c r="K1220" s="9" t="b">
        <v>0</v>
      </c>
      <c r="L1220" s="9">
        <v>1</v>
      </c>
      <c r="M1220" s="9" t="b">
        <v>0</v>
      </c>
      <c r="N1220" s="9" t="s">
        <v>40</v>
      </c>
      <c r="O1220" s="9">
        <f t="shared" si="76"/>
        <v>0</v>
      </c>
      <c r="P1220" s="12">
        <f t="shared" si="77"/>
        <v>5</v>
      </c>
      <c r="Q1220" s="9" t="s">
        <v>41</v>
      </c>
      <c r="R1220" s="9" t="s">
        <v>42</v>
      </c>
      <c r="S1220" s="13">
        <f t="shared" si="78"/>
        <v>41915.400219907409</v>
      </c>
      <c r="T1220" s="13">
        <f t="shared" si="79"/>
        <v>41919.1875</v>
      </c>
    </row>
    <row r="1221" spans="1:20" ht="208" x14ac:dyDescent="0.2">
      <c r="A1221" s="9">
        <v>3940</v>
      </c>
      <c r="B1221" s="10" t="s">
        <v>1852</v>
      </c>
      <c r="C1221" s="10" t="s">
        <v>1853</v>
      </c>
      <c r="D1221" s="9">
        <v>5000</v>
      </c>
      <c r="E1221" s="11">
        <v>11</v>
      </c>
      <c r="F1221" s="9" t="s">
        <v>251</v>
      </c>
      <c r="G1221" s="9" t="s">
        <v>45</v>
      </c>
      <c r="H1221" s="9" t="s">
        <v>46</v>
      </c>
      <c r="I1221" s="9">
        <v>1420199351</v>
      </c>
      <c r="J1221" s="9">
        <v>1416311351</v>
      </c>
      <c r="K1221" s="9" t="b">
        <v>0</v>
      </c>
      <c r="L1221" s="9">
        <v>2</v>
      </c>
      <c r="M1221" s="9" t="b">
        <v>0</v>
      </c>
      <c r="N1221" s="9" t="s">
        <v>40</v>
      </c>
      <c r="O1221" s="9">
        <f t="shared" si="76"/>
        <v>0</v>
      </c>
      <c r="P1221" s="12">
        <f t="shared" si="77"/>
        <v>5.5</v>
      </c>
      <c r="Q1221" s="9" t="s">
        <v>41</v>
      </c>
      <c r="R1221" s="9" t="s">
        <v>42</v>
      </c>
      <c r="S1221" s="13">
        <f t="shared" si="78"/>
        <v>41961.492488425924</v>
      </c>
      <c r="T1221" s="13">
        <f t="shared" si="79"/>
        <v>42006.492488425924</v>
      </c>
    </row>
    <row r="1222" spans="1:20" ht="224" x14ac:dyDescent="0.2">
      <c r="A1222" s="9">
        <v>3941</v>
      </c>
      <c r="B1222" s="10" t="s">
        <v>1854</v>
      </c>
      <c r="C1222" s="10" t="s">
        <v>1855</v>
      </c>
      <c r="D1222" s="9">
        <v>5500</v>
      </c>
      <c r="E1222" s="11">
        <v>50</v>
      </c>
      <c r="F1222" s="9" t="s">
        <v>251</v>
      </c>
      <c r="G1222" s="9" t="s">
        <v>45</v>
      </c>
      <c r="H1222" s="9" t="s">
        <v>46</v>
      </c>
      <c r="I1222" s="9">
        <v>1416877200</v>
      </c>
      <c r="J1222" s="9">
        <v>1414505137</v>
      </c>
      <c r="K1222" s="9" t="b">
        <v>0</v>
      </c>
      <c r="L1222" s="9">
        <v>2</v>
      </c>
      <c r="M1222" s="9" t="b">
        <v>0</v>
      </c>
      <c r="N1222" s="9" t="s">
        <v>40</v>
      </c>
      <c r="O1222" s="9">
        <f t="shared" si="76"/>
        <v>1</v>
      </c>
      <c r="P1222" s="12">
        <f t="shared" si="77"/>
        <v>25</v>
      </c>
      <c r="Q1222" s="9" t="s">
        <v>41</v>
      </c>
      <c r="R1222" s="9" t="s">
        <v>42</v>
      </c>
      <c r="S1222" s="13">
        <f t="shared" si="78"/>
        <v>41940.587233796294</v>
      </c>
      <c r="T1222" s="13">
        <f t="shared" si="79"/>
        <v>41968.041666666672</v>
      </c>
    </row>
    <row r="1223" spans="1:20" ht="208" x14ac:dyDescent="0.2">
      <c r="A1223" s="9">
        <v>3942</v>
      </c>
      <c r="B1223" s="10" t="s">
        <v>1856</v>
      </c>
      <c r="C1223" s="10" t="s">
        <v>1857</v>
      </c>
      <c r="D1223" s="9">
        <v>1200</v>
      </c>
      <c r="E1223" s="11">
        <v>0</v>
      </c>
      <c r="F1223" s="9" t="s">
        <v>251</v>
      </c>
      <c r="G1223" s="9" t="s">
        <v>45</v>
      </c>
      <c r="H1223" s="9" t="s">
        <v>46</v>
      </c>
      <c r="I1223" s="9">
        <v>1434490914</v>
      </c>
      <c r="J1223" s="9">
        <v>1429306914</v>
      </c>
      <c r="K1223" s="9" t="b">
        <v>0</v>
      </c>
      <c r="L1223" s="9">
        <v>0</v>
      </c>
      <c r="M1223" s="9" t="b">
        <v>0</v>
      </c>
      <c r="N1223" s="9" t="s">
        <v>40</v>
      </c>
      <c r="O1223" s="9">
        <f t="shared" si="76"/>
        <v>0</v>
      </c>
      <c r="P1223" s="12">
        <f t="shared" si="77"/>
        <v>0</v>
      </c>
      <c r="Q1223" s="9" t="s">
        <v>41</v>
      </c>
      <c r="R1223" s="9" t="s">
        <v>42</v>
      </c>
      <c r="S1223" s="13">
        <f t="shared" si="78"/>
        <v>42111.904097222221</v>
      </c>
      <c r="T1223" s="13">
        <f t="shared" si="79"/>
        <v>42171.904097222221</v>
      </c>
    </row>
    <row r="1224" spans="1:20" ht="176" x14ac:dyDescent="0.2">
      <c r="A1224" s="9">
        <v>3943</v>
      </c>
      <c r="B1224" s="10" t="s">
        <v>1858</v>
      </c>
      <c r="C1224" s="10" t="s">
        <v>1859</v>
      </c>
      <c r="D1224" s="9">
        <v>5000</v>
      </c>
      <c r="E1224" s="11">
        <v>1782</v>
      </c>
      <c r="F1224" s="9" t="s">
        <v>251</v>
      </c>
      <c r="G1224" s="9" t="s">
        <v>45</v>
      </c>
      <c r="H1224" s="9" t="s">
        <v>46</v>
      </c>
      <c r="I1224" s="9">
        <v>1446483000</v>
      </c>
      <c r="J1224" s="9">
        <v>1443811268</v>
      </c>
      <c r="K1224" s="9" t="b">
        <v>0</v>
      </c>
      <c r="L1224" s="9">
        <v>13</v>
      </c>
      <c r="M1224" s="9" t="b">
        <v>0</v>
      </c>
      <c r="N1224" s="9" t="s">
        <v>40</v>
      </c>
      <c r="O1224" s="9">
        <f t="shared" si="76"/>
        <v>36</v>
      </c>
      <c r="P1224" s="12">
        <f t="shared" si="77"/>
        <v>137.08000000000001</v>
      </c>
      <c r="Q1224" s="9" t="s">
        <v>41</v>
      </c>
      <c r="R1224" s="9" t="s">
        <v>42</v>
      </c>
      <c r="S1224" s="13">
        <f t="shared" si="78"/>
        <v>42279.778564814813</v>
      </c>
      <c r="T1224" s="13">
        <f t="shared" si="79"/>
        <v>42310.701388888891</v>
      </c>
    </row>
    <row r="1225" spans="1:20" ht="224" x14ac:dyDescent="0.2">
      <c r="A1225" s="9">
        <v>3944</v>
      </c>
      <c r="B1225" s="10" t="s">
        <v>1860</v>
      </c>
      <c r="C1225" s="10" t="s">
        <v>1861</v>
      </c>
      <c r="D1225" s="9">
        <v>5000</v>
      </c>
      <c r="E1225" s="11">
        <v>0</v>
      </c>
      <c r="F1225" s="9" t="s">
        <v>251</v>
      </c>
      <c r="G1225" s="9" t="s">
        <v>45</v>
      </c>
      <c r="H1225" s="9" t="s">
        <v>46</v>
      </c>
      <c r="I1225" s="9">
        <v>1440690875</v>
      </c>
      <c r="J1225" s="9">
        <v>1438098875</v>
      </c>
      <c r="K1225" s="9" t="b">
        <v>0</v>
      </c>
      <c r="L1225" s="9">
        <v>0</v>
      </c>
      <c r="M1225" s="9" t="b">
        <v>0</v>
      </c>
      <c r="N1225" s="9" t="s">
        <v>40</v>
      </c>
      <c r="O1225" s="9">
        <f t="shared" si="76"/>
        <v>0</v>
      </c>
      <c r="P1225" s="12">
        <f t="shared" si="77"/>
        <v>0</v>
      </c>
      <c r="Q1225" s="9" t="s">
        <v>41</v>
      </c>
      <c r="R1225" s="9" t="s">
        <v>42</v>
      </c>
      <c r="S1225" s="13">
        <f t="shared" si="78"/>
        <v>42213.662905092591</v>
      </c>
      <c r="T1225" s="13">
        <f t="shared" si="79"/>
        <v>42243.662905092591</v>
      </c>
    </row>
    <row r="1226" spans="1:20" ht="224" x14ac:dyDescent="0.2">
      <c r="A1226" s="9">
        <v>3945</v>
      </c>
      <c r="B1226" s="10" t="s">
        <v>1862</v>
      </c>
      <c r="C1226" s="10" t="s">
        <v>1863</v>
      </c>
      <c r="D1226" s="9">
        <v>2000</v>
      </c>
      <c r="E1226" s="11">
        <v>5</v>
      </c>
      <c r="F1226" s="9" t="s">
        <v>251</v>
      </c>
      <c r="G1226" s="9" t="s">
        <v>45</v>
      </c>
      <c r="H1226" s="9" t="s">
        <v>46</v>
      </c>
      <c r="I1226" s="9">
        <v>1431717268</v>
      </c>
      <c r="J1226" s="9">
        <v>1429125268</v>
      </c>
      <c r="K1226" s="9" t="b">
        <v>0</v>
      </c>
      <c r="L1226" s="9">
        <v>1</v>
      </c>
      <c r="M1226" s="9" t="b">
        <v>0</v>
      </c>
      <c r="N1226" s="9" t="s">
        <v>40</v>
      </c>
      <c r="O1226" s="9">
        <f t="shared" si="76"/>
        <v>0</v>
      </c>
      <c r="P1226" s="12">
        <f t="shared" si="77"/>
        <v>5</v>
      </c>
      <c r="Q1226" s="9" t="s">
        <v>41</v>
      </c>
      <c r="R1226" s="9" t="s">
        <v>42</v>
      </c>
      <c r="S1226" s="13">
        <f t="shared" si="78"/>
        <v>42109.801712962959</v>
      </c>
      <c r="T1226" s="13">
        <f t="shared" si="79"/>
        <v>42139.801712962959</v>
      </c>
    </row>
    <row r="1227" spans="1:20" ht="128" x14ac:dyDescent="0.2">
      <c r="A1227" s="9">
        <v>3946</v>
      </c>
      <c r="B1227" s="10" t="s">
        <v>1864</v>
      </c>
      <c r="C1227" s="10" t="s">
        <v>1865</v>
      </c>
      <c r="D1227" s="9">
        <v>6000</v>
      </c>
      <c r="E1227" s="11">
        <v>195</v>
      </c>
      <c r="F1227" s="9" t="s">
        <v>251</v>
      </c>
      <c r="G1227" s="9" t="s">
        <v>45</v>
      </c>
      <c r="H1227" s="9" t="s">
        <v>46</v>
      </c>
      <c r="I1227" s="9">
        <v>1425110400</v>
      </c>
      <c r="J1227" s="9">
        <v>1422388822</v>
      </c>
      <c r="K1227" s="9" t="b">
        <v>0</v>
      </c>
      <c r="L1227" s="9">
        <v>5</v>
      </c>
      <c r="M1227" s="9" t="b">
        <v>0</v>
      </c>
      <c r="N1227" s="9" t="s">
        <v>40</v>
      </c>
      <c r="O1227" s="9">
        <f t="shared" si="76"/>
        <v>3</v>
      </c>
      <c r="P1227" s="12">
        <f t="shared" si="77"/>
        <v>39</v>
      </c>
      <c r="Q1227" s="9" t="s">
        <v>41</v>
      </c>
      <c r="R1227" s="9" t="s">
        <v>42</v>
      </c>
      <c r="S1227" s="13">
        <f t="shared" si="78"/>
        <v>42031.833587962959</v>
      </c>
      <c r="T1227" s="13">
        <f t="shared" si="79"/>
        <v>42063.333333333328</v>
      </c>
    </row>
    <row r="1228" spans="1:20" ht="192" x14ac:dyDescent="0.2">
      <c r="A1228" s="9">
        <v>3947</v>
      </c>
      <c r="B1228" s="10" t="s">
        <v>1866</v>
      </c>
      <c r="C1228" s="10" t="s">
        <v>1867</v>
      </c>
      <c r="D1228" s="9">
        <v>3000</v>
      </c>
      <c r="E1228" s="11">
        <v>101</v>
      </c>
      <c r="F1228" s="9" t="s">
        <v>251</v>
      </c>
      <c r="G1228" s="9" t="s">
        <v>45</v>
      </c>
      <c r="H1228" s="9" t="s">
        <v>46</v>
      </c>
      <c r="I1228" s="9">
        <v>1475378744</v>
      </c>
      <c r="J1228" s="9">
        <v>1472786744</v>
      </c>
      <c r="K1228" s="9" t="b">
        <v>0</v>
      </c>
      <c r="L1228" s="9">
        <v>2</v>
      </c>
      <c r="M1228" s="9" t="b">
        <v>0</v>
      </c>
      <c r="N1228" s="9" t="s">
        <v>40</v>
      </c>
      <c r="O1228" s="9">
        <f t="shared" si="76"/>
        <v>3</v>
      </c>
      <c r="P1228" s="12">
        <f t="shared" si="77"/>
        <v>50.5</v>
      </c>
      <c r="Q1228" s="9" t="s">
        <v>41</v>
      </c>
      <c r="R1228" s="9" t="s">
        <v>42</v>
      </c>
      <c r="S1228" s="13">
        <f t="shared" si="78"/>
        <v>42615.142870370371</v>
      </c>
      <c r="T1228" s="13">
        <f t="shared" si="79"/>
        <v>42645.142870370371</v>
      </c>
    </row>
    <row r="1229" spans="1:20" ht="192" x14ac:dyDescent="0.2">
      <c r="A1229" s="9">
        <v>3948</v>
      </c>
      <c r="B1229" s="10" t="s">
        <v>1868</v>
      </c>
      <c r="C1229" s="10" t="s">
        <v>1869</v>
      </c>
      <c r="D1229" s="9">
        <v>30000</v>
      </c>
      <c r="E1229" s="11">
        <v>0</v>
      </c>
      <c r="F1229" s="9" t="s">
        <v>251</v>
      </c>
      <c r="G1229" s="9" t="s">
        <v>153</v>
      </c>
      <c r="H1229" s="9" t="s">
        <v>154</v>
      </c>
      <c r="I1229" s="9">
        <v>1410076123</v>
      </c>
      <c r="J1229" s="9">
        <v>1404892123</v>
      </c>
      <c r="K1229" s="9" t="b">
        <v>0</v>
      </c>
      <c r="L1229" s="9">
        <v>0</v>
      </c>
      <c r="M1229" s="9" t="b">
        <v>0</v>
      </c>
      <c r="N1229" s="9" t="s">
        <v>40</v>
      </c>
      <c r="O1229" s="9">
        <f t="shared" si="76"/>
        <v>0</v>
      </c>
      <c r="P1229" s="12">
        <f t="shared" si="77"/>
        <v>0</v>
      </c>
      <c r="Q1229" s="9" t="s">
        <v>41</v>
      </c>
      <c r="R1229" s="9" t="s">
        <v>42</v>
      </c>
      <c r="S1229" s="13">
        <f t="shared" si="78"/>
        <v>41829.325497685182</v>
      </c>
      <c r="T1229" s="13">
        <f t="shared" si="79"/>
        <v>41889.325497685182</v>
      </c>
    </row>
    <row r="1230" spans="1:20" ht="224" x14ac:dyDescent="0.2">
      <c r="A1230" s="9">
        <v>3949</v>
      </c>
      <c r="B1230" s="10" t="s">
        <v>1870</v>
      </c>
      <c r="C1230" s="10" t="s">
        <v>1871</v>
      </c>
      <c r="D1230" s="9">
        <v>10000</v>
      </c>
      <c r="E1230" s="11">
        <v>1577</v>
      </c>
      <c r="F1230" s="9" t="s">
        <v>251</v>
      </c>
      <c r="G1230" s="9" t="s">
        <v>153</v>
      </c>
      <c r="H1230" s="9" t="s">
        <v>154</v>
      </c>
      <c r="I1230" s="9">
        <v>1423623221</v>
      </c>
      <c r="J1230" s="9">
        <v>1421031221</v>
      </c>
      <c r="K1230" s="9" t="b">
        <v>0</v>
      </c>
      <c r="L1230" s="9">
        <v>32</v>
      </c>
      <c r="M1230" s="9" t="b">
        <v>0</v>
      </c>
      <c r="N1230" s="9" t="s">
        <v>40</v>
      </c>
      <c r="O1230" s="9">
        <f t="shared" si="76"/>
        <v>16</v>
      </c>
      <c r="P1230" s="12">
        <f t="shared" si="77"/>
        <v>49.28</v>
      </c>
      <c r="Q1230" s="9" t="s">
        <v>41</v>
      </c>
      <c r="R1230" s="9" t="s">
        <v>42</v>
      </c>
      <c r="S1230" s="13">
        <f t="shared" si="78"/>
        <v>42016.120613425926</v>
      </c>
      <c r="T1230" s="13">
        <f t="shared" si="79"/>
        <v>42046.120613425926</v>
      </c>
    </row>
    <row r="1231" spans="1:20" ht="240" x14ac:dyDescent="0.2">
      <c r="A1231" s="9">
        <v>3950</v>
      </c>
      <c r="B1231" s="10" t="s">
        <v>1872</v>
      </c>
      <c r="C1231" s="10" t="s">
        <v>1873</v>
      </c>
      <c r="D1231" s="9">
        <v>4000</v>
      </c>
      <c r="E1231" s="11">
        <v>25</v>
      </c>
      <c r="F1231" s="9" t="s">
        <v>251</v>
      </c>
      <c r="G1231" s="9" t="s">
        <v>45</v>
      </c>
      <c r="H1231" s="9" t="s">
        <v>46</v>
      </c>
      <c r="I1231" s="9">
        <v>1460140500</v>
      </c>
      <c r="J1231" s="9">
        <v>1457628680</v>
      </c>
      <c r="K1231" s="9" t="b">
        <v>0</v>
      </c>
      <c r="L1231" s="9">
        <v>1</v>
      </c>
      <c r="M1231" s="9" t="b">
        <v>0</v>
      </c>
      <c r="N1231" s="9" t="s">
        <v>40</v>
      </c>
      <c r="O1231" s="9">
        <f t="shared" si="76"/>
        <v>1</v>
      </c>
      <c r="P1231" s="12">
        <f t="shared" si="77"/>
        <v>25</v>
      </c>
      <c r="Q1231" s="9" t="s">
        <v>41</v>
      </c>
      <c r="R1231" s="9" t="s">
        <v>42</v>
      </c>
      <c r="S1231" s="13">
        <f t="shared" si="78"/>
        <v>42439.702314814815</v>
      </c>
      <c r="T1231" s="13">
        <f t="shared" si="79"/>
        <v>42468.774305555555</v>
      </c>
    </row>
    <row r="1232" spans="1:20" ht="192" x14ac:dyDescent="0.2">
      <c r="A1232" s="9">
        <v>3951</v>
      </c>
      <c r="B1232" s="10" t="s">
        <v>1874</v>
      </c>
      <c r="C1232" s="10" t="s">
        <v>273</v>
      </c>
      <c r="D1232" s="9">
        <v>200000</v>
      </c>
      <c r="E1232" s="11">
        <v>1</v>
      </c>
      <c r="F1232" s="9" t="s">
        <v>251</v>
      </c>
      <c r="G1232" s="9" t="s">
        <v>274</v>
      </c>
      <c r="H1232" s="9" t="s">
        <v>259</v>
      </c>
      <c r="I1232" s="9">
        <v>1462301342</v>
      </c>
      <c r="J1232" s="9">
        <v>1457120942</v>
      </c>
      <c r="K1232" s="9" t="b">
        <v>0</v>
      </c>
      <c r="L1232" s="9">
        <v>1</v>
      </c>
      <c r="M1232" s="9" t="b">
        <v>0</v>
      </c>
      <c r="N1232" s="9" t="s">
        <v>40</v>
      </c>
      <c r="O1232" s="9">
        <f t="shared" si="76"/>
        <v>0</v>
      </c>
      <c r="P1232" s="12">
        <f t="shared" si="77"/>
        <v>1</v>
      </c>
      <c r="Q1232" s="9" t="s">
        <v>41</v>
      </c>
      <c r="R1232" s="9" t="s">
        <v>42</v>
      </c>
      <c r="S1232" s="13">
        <f t="shared" si="78"/>
        <v>42433.825717592597</v>
      </c>
      <c r="T1232" s="13">
        <f t="shared" si="79"/>
        <v>42493.784050925926</v>
      </c>
    </row>
    <row r="1233" spans="1:20" ht="208" x14ac:dyDescent="0.2">
      <c r="A1233" s="9">
        <v>3952</v>
      </c>
      <c r="B1233" s="10" t="s">
        <v>1875</v>
      </c>
      <c r="C1233" s="10" t="s">
        <v>1876</v>
      </c>
      <c r="D1233" s="9">
        <v>26000</v>
      </c>
      <c r="E1233" s="11">
        <v>25</v>
      </c>
      <c r="F1233" s="9" t="s">
        <v>251</v>
      </c>
      <c r="G1233" s="9" t="s">
        <v>45</v>
      </c>
      <c r="H1233" s="9" t="s">
        <v>46</v>
      </c>
      <c r="I1233" s="9">
        <v>1445885890</v>
      </c>
      <c r="J1233" s="9">
        <v>1440701890</v>
      </c>
      <c r="K1233" s="9" t="b">
        <v>0</v>
      </c>
      <c r="L1233" s="9">
        <v>1</v>
      </c>
      <c r="M1233" s="9" t="b">
        <v>0</v>
      </c>
      <c r="N1233" s="9" t="s">
        <v>40</v>
      </c>
      <c r="O1233" s="9">
        <f t="shared" si="76"/>
        <v>0</v>
      </c>
      <c r="P1233" s="12">
        <f t="shared" si="77"/>
        <v>25</v>
      </c>
      <c r="Q1233" s="9" t="s">
        <v>41</v>
      </c>
      <c r="R1233" s="9" t="s">
        <v>42</v>
      </c>
      <c r="S1233" s="13">
        <f t="shared" si="78"/>
        <v>42243.790393518517</v>
      </c>
      <c r="T1233" s="13">
        <f t="shared" si="79"/>
        <v>42303.790393518517</v>
      </c>
    </row>
    <row r="1234" spans="1:20" ht="192" x14ac:dyDescent="0.2">
      <c r="A1234" s="9">
        <v>3953</v>
      </c>
      <c r="B1234" s="10" t="s">
        <v>1877</v>
      </c>
      <c r="C1234" s="10" t="s">
        <v>1878</v>
      </c>
      <c r="D1234" s="9">
        <v>17600</v>
      </c>
      <c r="E1234" s="11">
        <v>0</v>
      </c>
      <c r="F1234" s="9" t="s">
        <v>251</v>
      </c>
      <c r="G1234" s="9" t="s">
        <v>45</v>
      </c>
      <c r="H1234" s="9" t="s">
        <v>46</v>
      </c>
      <c r="I1234" s="9">
        <v>1469834940</v>
      </c>
      <c r="J1234" s="9">
        <v>1467162586</v>
      </c>
      <c r="K1234" s="9" t="b">
        <v>0</v>
      </c>
      <c r="L1234" s="9">
        <v>0</v>
      </c>
      <c r="M1234" s="9" t="b">
        <v>0</v>
      </c>
      <c r="N1234" s="9" t="s">
        <v>40</v>
      </c>
      <c r="O1234" s="9">
        <f t="shared" si="76"/>
        <v>0</v>
      </c>
      <c r="P1234" s="12">
        <f t="shared" si="77"/>
        <v>0</v>
      </c>
      <c r="Q1234" s="9" t="s">
        <v>41</v>
      </c>
      <c r="R1234" s="9" t="s">
        <v>42</v>
      </c>
      <c r="S1234" s="13">
        <f t="shared" si="78"/>
        <v>42550.048449074078</v>
      </c>
      <c r="T1234" s="13">
        <f t="shared" si="79"/>
        <v>42580.978472222225</v>
      </c>
    </row>
    <row r="1235" spans="1:20" ht="208" x14ac:dyDescent="0.2">
      <c r="A1235" s="9">
        <v>3954</v>
      </c>
      <c r="B1235" s="10" t="s">
        <v>1879</v>
      </c>
      <c r="C1235" s="10" t="s">
        <v>1880</v>
      </c>
      <c r="D1235" s="9">
        <v>25000</v>
      </c>
      <c r="E1235" s="11">
        <v>0</v>
      </c>
      <c r="F1235" s="9" t="s">
        <v>251</v>
      </c>
      <c r="G1235" s="9" t="s">
        <v>63</v>
      </c>
      <c r="H1235" s="9" t="s">
        <v>64</v>
      </c>
      <c r="I1235" s="9">
        <v>1405352264</v>
      </c>
      <c r="J1235" s="9">
        <v>1400168264</v>
      </c>
      <c r="K1235" s="9" t="b">
        <v>0</v>
      </c>
      <c r="L1235" s="9">
        <v>0</v>
      </c>
      <c r="M1235" s="9" t="b">
        <v>0</v>
      </c>
      <c r="N1235" s="9" t="s">
        <v>40</v>
      </c>
      <c r="O1235" s="9">
        <f t="shared" si="76"/>
        <v>0</v>
      </c>
      <c r="P1235" s="12">
        <f t="shared" si="77"/>
        <v>0</v>
      </c>
      <c r="Q1235" s="9" t="s">
        <v>41</v>
      </c>
      <c r="R1235" s="9" t="s">
        <v>42</v>
      </c>
      <c r="S1235" s="13">
        <f t="shared" si="78"/>
        <v>41774.651203703703</v>
      </c>
      <c r="T1235" s="13">
        <f t="shared" si="79"/>
        <v>41834.651203703703</v>
      </c>
    </row>
    <row r="1236" spans="1:20" ht="208" x14ac:dyDescent="0.2">
      <c r="A1236" s="9">
        <v>3955</v>
      </c>
      <c r="B1236" s="10" t="s">
        <v>1881</v>
      </c>
      <c r="C1236" s="10" t="s">
        <v>1882</v>
      </c>
      <c r="D1236" s="9">
        <v>1750</v>
      </c>
      <c r="E1236" s="11">
        <v>425</v>
      </c>
      <c r="F1236" s="9" t="s">
        <v>251</v>
      </c>
      <c r="G1236" s="9" t="s">
        <v>45</v>
      </c>
      <c r="H1236" s="9" t="s">
        <v>46</v>
      </c>
      <c r="I1236" s="9">
        <v>1448745741</v>
      </c>
      <c r="J1236" s="9">
        <v>1446150141</v>
      </c>
      <c r="K1236" s="9" t="b">
        <v>0</v>
      </c>
      <c r="L1236" s="9">
        <v>8</v>
      </c>
      <c r="M1236" s="9" t="b">
        <v>0</v>
      </c>
      <c r="N1236" s="9" t="s">
        <v>40</v>
      </c>
      <c r="O1236" s="9">
        <f t="shared" si="76"/>
        <v>24</v>
      </c>
      <c r="P1236" s="12">
        <f t="shared" si="77"/>
        <v>53.13</v>
      </c>
      <c r="Q1236" s="9" t="s">
        <v>41</v>
      </c>
      <c r="R1236" s="9" t="s">
        <v>42</v>
      </c>
      <c r="S1236" s="13">
        <f t="shared" si="78"/>
        <v>42306.848854166667</v>
      </c>
      <c r="T1236" s="13">
        <f t="shared" si="79"/>
        <v>42336.890520833331</v>
      </c>
    </row>
    <row r="1237" spans="1:20" ht="192" x14ac:dyDescent="0.2">
      <c r="A1237" s="9">
        <v>3956</v>
      </c>
      <c r="B1237" s="10" t="s">
        <v>1883</v>
      </c>
      <c r="C1237" s="10" t="s">
        <v>1884</v>
      </c>
      <c r="D1237" s="9">
        <v>5500</v>
      </c>
      <c r="E1237" s="11">
        <v>0</v>
      </c>
      <c r="F1237" s="9" t="s">
        <v>251</v>
      </c>
      <c r="G1237" s="9" t="s">
        <v>45</v>
      </c>
      <c r="H1237" s="9" t="s">
        <v>46</v>
      </c>
      <c r="I1237" s="9">
        <v>1461543600</v>
      </c>
      <c r="J1237" s="9">
        <v>1459203727</v>
      </c>
      <c r="K1237" s="9" t="b">
        <v>0</v>
      </c>
      <c r="L1237" s="9">
        <v>0</v>
      </c>
      <c r="M1237" s="9" t="b">
        <v>0</v>
      </c>
      <c r="N1237" s="9" t="s">
        <v>40</v>
      </c>
      <c r="O1237" s="9">
        <f t="shared" si="76"/>
        <v>0</v>
      </c>
      <c r="P1237" s="12">
        <f t="shared" si="77"/>
        <v>0</v>
      </c>
      <c r="Q1237" s="9" t="s">
        <v>41</v>
      </c>
      <c r="R1237" s="9" t="s">
        <v>42</v>
      </c>
      <c r="S1237" s="13">
        <f t="shared" si="78"/>
        <v>42457.932025462964</v>
      </c>
      <c r="T1237" s="13">
        <f t="shared" si="79"/>
        <v>42485.013888888891</v>
      </c>
    </row>
    <row r="1238" spans="1:20" ht="144" x14ac:dyDescent="0.2">
      <c r="A1238" s="9">
        <v>3957</v>
      </c>
      <c r="B1238" s="10" t="s">
        <v>1885</v>
      </c>
      <c r="C1238" s="10" t="s">
        <v>1886</v>
      </c>
      <c r="D1238" s="9">
        <v>28000</v>
      </c>
      <c r="E1238" s="11">
        <v>7</v>
      </c>
      <c r="F1238" s="9" t="s">
        <v>251</v>
      </c>
      <c r="G1238" s="9" t="s">
        <v>45</v>
      </c>
      <c r="H1238" s="9" t="s">
        <v>46</v>
      </c>
      <c r="I1238" s="9">
        <v>1468020354</v>
      </c>
      <c r="J1238" s="9">
        <v>1464045954</v>
      </c>
      <c r="K1238" s="9" t="b">
        <v>0</v>
      </c>
      <c r="L1238" s="9">
        <v>1</v>
      </c>
      <c r="M1238" s="9" t="b">
        <v>0</v>
      </c>
      <c r="N1238" s="9" t="s">
        <v>40</v>
      </c>
      <c r="O1238" s="9">
        <f t="shared" si="76"/>
        <v>0</v>
      </c>
      <c r="P1238" s="12">
        <f t="shared" si="77"/>
        <v>7</v>
      </c>
      <c r="Q1238" s="9" t="s">
        <v>41</v>
      </c>
      <c r="R1238" s="9" t="s">
        <v>42</v>
      </c>
      <c r="S1238" s="13">
        <f t="shared" si="78"/>
        <v>42513.976319444439</v>
      </c>
      <c r="T1238" s="13">
        <f t="shared" si="79"/>
        <v>42559.976319444439</v>
      </c>
    </row>
    <row r="1239" spans="1:20" ht="208" x14ac:dyDescent="0.2">
      <c r="A1239" s="9">
        <v>3958</v>
      </c>
      <c r="B1239" s="10" t="s">
        <v>1887</v>
      </c>
      <c r="C1239" s="10" t="s">
        <v>1888</v>
      </c>
      <c r="D1239" s="9">
        <v>2000</v>
      </c>
      <c r="E1239" s="11">
        <v>641</v>
      </c>
      <c r="F1239" s="9" t="s">
        <v>251</v>
      </c>
      <c r="G1239" s="9" t="s">
        <v>45</v>
      </c>
      <c r="H1239" s="9" t="s">
        <v>46</v>
      </c>
      <c r="I1239" s="9">
        <v>1406988000</v>
      </c>
      <c r="J1239" s="9">
        <v>1403822912</v>
      </c>
      <c r="K1239" s="9" t="b">
        <v>0</v>
      </c>
      <c r="L1239" s="9">
        <v>16</v>
      </c>
      <c r="M1239" s="9" t="b">
        <v>0</v>
      </c>
      <c r="N1239" s="9" t="s">
        <v>40</v>
      </c>
      <c r="O1239" s="9">
        <f t="shared" si="76"/>
        <v>32</v>
      </c>
      <c r="P1239" s="12">
        <f t="shared" si="77"/>
        <v>40.06</v>
      </c>
      <c r="Q1239" s="9" t="s">
        <v>41</v>
      </c>
      <c r="R1239" s="9" t="s">
        <v>42</v>
      </c>
      <c r="S1239" s="13">
        <f t="shared" si="78"/>
        <v>41816.950370370374</v>
      </c>
      <c r="T1239" s="13">
        <f t="shared" si="79"/>
        <v>41853.583333333336</v>
      </c>
    </row>
    <row r="1240" spans="1:20" ht="192" x14ac:dyDescent="0.2">
      <c r="A1240" s="9">
        <v>3959</v>
      </c>
      <c r="B1240" s="10" t="s">
        <v>1889</v>
      </c>
      <c r="C1240" s="10" t="s">
        <v>1890</v>
      </c>
      <c r="D1240" s="9">
        <v>1200</v>
      </c>
      <c r="E1240" s="11">
        <v>292</v>
      </c>
      <c r="F1240" s="9" t="s">
        <v>251</v>
      </c>
      <c r="G1240" s="9" t="s">
        <v>45</v>
      </c>
      <c r="H1240" s="9" t="s">
        <v>46</v>
      </c>
      <c r="I1240" s="9">
        <v>1411930556</v>
      </c>
      <c r="J1240" s="9">
        <v>1409338556</v>
      </c>
      <c r="K1240" s="9" t="b">
        <v>0</v>
      </c>
      <c r="L1240" s="9">
        <v>12</v>
      </c>
      <c r="M1240" s="9" t="b">
        <v>0</v>
      </c>
      <c r="N1240" s="9" t="s">
        <v>40</v>
      </c>
      <c r="O1240" s="9">
        <f t="shared" si="76"/>
        <v>24</v>
      </c>
      <c r="P1240" s="12">
        <f t="shared" si="77"/>
        <v>24.33</v>
      </c>
      <c r="Q1240" s="9" t="s">
        <v>41</v>
      </c>
      <c r="R1240" s="9" t="s">
        <v>42</v>
      </c>
      <c r="S1240" s="13">
        <f t="shared" si="78"/>
        <v>41880.788842592592</v>
      </c>
      <c r="T1240" s="13">
        <f t="shared" si="79"/>
        <v>41910.788842592592</v>
      </c>
    </row>
    <row r="1241" spans="1:20" ht="208" x14ac:dyDescent="0.2">
      <c r="A1241" s="9">
        <v>3960</v>
      </c>
      <c r="B1241" s="10" t="s">
        <v>1891</v>
      </c>
      <c r="C1241" s="10" t="s">
        <v>1892</v>
      </c>
      <c r="D1241" s="9">
        <v>3000</v>
      </c>
      <c r="E1241" s="11">
        <v>45</v>
      </c>
      <c r="F1241" s="9" t="s">
        <v>251</v>
      </c>
      <c r="G1241" s="9" t="s">
        <v>45</v>
      </c>
      <c r="H1241" s="9" t="s">
        <v>46</v>
      </c>
      <c r="I1241" s="9">
        <v>1451852256</v>
      </c>
      <c r="J1241" s="9">
        <v>1449260256</v>
      </c>
      <c r="K1241" s="9" t="b">
        <v>0</v>
      </c>
      <c r="L1241" s="9">
        <v>4</v>
      </c>
      <c r="M1241" s="9" t="b">
        <v>0</v>
      </c>
      <c r="N1241" s="9" t="s">
        <v>40</v>
      </c>
      <c r="O1241" s="9">
        <f t="shared" si="76"/>
        <v>2</v>
      </c>
      <c r="P1241" s="12">
        <f t="shared" si="77"/>
        <v>11.25</v>
      </c>
      <c r="Q1241" s="9" t="s">
        <v>41</v>
      </c>
      <c r="R1241" s="9" t="s">
        <v>42</v>
      </c>
      <c r="S1241" s="13">
        <f t="shared" si="78"/>
        <v>42342.845555555556</v>
      </c>
      <c r="T1241" s="13">
        <f t="shared" si="79"/>
        <v>42372.845555555556</v>
      </c>
    </row>
    <row r="1242" spans="1:20" ht="208" x14ac:dyDescent="0.2">
      <c r="A1242" s="9">
        <v>3961</v>
      </c>
      <c r="B1242" s="10" t="s">
        <v>1893</v>
      </c>
      <c r="C1242" s="10" t="s">
        <v>1894</v>
      </c>
      <c r="D1242" s="9">
        <v>5000</v>
      </c>
      <c r="E1242" s="11">
        <v>21</v>
      </c>
      <c r="F1242" s="9" t="s">
        <v>251</v>
      </c>
      <c r="G1242" s="9" t="s">
        <v>38</v>
      </c>
      <c r="H1242" s="9" t="s">
        <v>39</v>
      </c>
      <c r="I1242" s="9">
        <v>1399584210</v>
      </c>
      <c r="J1242" s="9">
        <v>1397683410</v>
      </c>
      <c r="K1242" s="9" t="b">
        <v>0</v>
      </c>
      <c r="L1242" s="9">
        <v>2</v>
      </c>
      <c r="M1242" s="9" t="b">
        <v>0</v>
      </c>
      <c r="N1242" s="9" t="s">
        <v>40</v>
      </c>
      <c r="O1242" s="9">
        <f t="shared" si="76"/>
        <v>0</v>
      </c>
      <c r="P1242" s="12">
        <f t="shared" si="77"/>
        <v>10.5</v>
      </c>
      <c r="Q1242" s="9" t="s">
        <v>41</v>
      </c>
      <c r="R1242" s="9" t="s">
        <v>42</v>
      </c>
      <c r="S1242" s="13">
        <f t="shared" si="78"/>
        <v>41745.891319444447</v>
      </c>
      <c r="T1242" s="13">
        <f t="shared" si="79"/>
        <v>41767.891319444447</v>
      </c>
    </row>
    <row r="1243" spans="1:20" ht="208" x14ac:dyDescent="0.2">
      <c r="A1243" s="9">
        <v>3962</v>
      </c>
      <c r="B1243" s="10" t="s">
        <v>1895</v>
      </c>
      <c r="C1243" s="10" t="s">
        <v>1896</v>
      </c>
      <c r="D1243" s="9">
        <v>1400</v>
      </c>
      <c r="E1243" s="11">
        <v>45</v>
      </c>
      <c r="F1243" s="9" t="s">
        <v>251</v>
      </c>
      <c r="G1243" s="9" t="s">
        <v>38</v>
      </c>
      <c r="H1243" s="9" t="s">
        <v>39</v>
      </c>
      <c r="I1243" s="9">
        <v>1448722494</v>
      </c>
      <c r="J1243" s="9">
        <v>1446562494</v>
      </c>
      <c r="K1243" s="9" t="b">
        <v>0</v>
      </c>
      <c r="L1243" s="9">
        <v>3</v>
      </c>
      <c r="M1243" s="9" t="b">
        <v>0</v>
      </c>
      <c r="N1243" s="9" t="s">
        <v>40</v>
      </c>
      <c r="O1243" s="9">
        <f t="shared" si="76"/>
        <v>3</v>
      </c>
      <c r="P1243" s="12">
        <f t="shared" si="77"/>
        <v>15</v>
      </c>
      <c r="Q1243" s="9" t="s">
        <v>41</v>
      </c>
      <c r="R1243" s="9" t="s">
        <v>42</v>
      </c>
      <c r="S1243" s="13">
        <f t="shared" si="78"/>
        <v>42311.621458333335</v>
      </c>
      <c r="T1243" s="13">
        <f t="shared" si="79"/>
        <v>42336.621458333335</v>
      </c>
    </row>
    <row r="1244" spans="1:20" ht="208" x14ac:dyDescent="0.2">
      <c r="A1244" s="9">
        <v>3963</v>
      </c>
      <c r="B1244" s="10" t="s">
        <v>1897</v>
      </c>
      <c r="C1244" s="10" t="s">
        <v>1898</v>
      </c>
      <c r="D1244" s="9">
        <v>10000</v>
      </c>
      <c r="E1244" s="11">
        <v>0</v>
      </c>
      <c r="F1244" s="9" t="s">
        <v>251</v>
      </c>
      <c r="G1244" s="9" t="s">
        <v>63</v>
      </c>
      <c r="H1244" s="9" t="s">
        <v>64</v>
      </c>
      <c r="I1244" s="9">
        <v>1447821717</v>
      </c>
      <c r="J1244" s="9">
        <v>1445226117</v>
      </c>
      <c r="K1244" s="9" t="b">
        <v>0</v>
      </c>
      <c r="L1244" s="9">
        <v>0</v>
      </c>
      <c r="M1244" s="9" t="b">
        <v>0</v>
      </c>
      <c r="N1244" s="9" t="s">
        <v>40</v>
      </c>
      <c r="O1244" s="9">
        <f t="shared" si="76"/>
        <v>0</v>
      </c>
      <c r="P1244" s="12">
        <f t="shared" si="77"/>
        <v>0</v>
      </c>
      <c r="Q1244" s="9" t="s">
        <v>41</v>
      </c>
      <c r="R1244" s="9" t="s">
        <v>42</v>
      </c>
      <c r="S1244" s="13">
        <f t="shared" si="78"/>
        <v>42296.154131944444</v>
      </c>
      <c r="T1244" s="13">
        <f t="shared" si="79"/>
        <v>42326.195798611108</v>
      </c>
    </row>
    <row r="1245" spans="1:20" ht="176" x14ac:dyDescent="0.2">
      <c r="A1245" s="9">
        <v>3964</v>
      </c>
      <c r="B1245" s="10" t="s">
        <v>1899</v>
      </c>
      <c r="C1245" s="10" t="s">
        <v>1900</v>
      </c>
      <c r="D1245" s="9">
        <v>2000</v>
      </c>
      <c r="E1245" s="11">
        <v>126</v>
      </c>
      <c r="F1245" s="9" t="s">
        <v>251</v>
      </c>
      <c r="G1245" s="9" t="s">
        <v>45</v>
      </c>
      <c r="H1245" s="9" t="s">
        <v>46</v>
      </c>
      <c r="I1245" s="9">
        <v>1429460386</v>
      </c>
      <c r="J1245" s="9">
        <v>1424279986</v>
      </c>
      <c r="K1245" s="9" t="b">
        <v>0</v>
      </c>
      <c r="L1245" s="9">
        <v>3</v>
      </c>
      <c r="M1245" s="9" t="b">
        <v>0</v>
      </c>
      <c r="N1245" s="9" t="s">
        <v>40</v>
      </c>
      <c r="O1245" s="9">
        <f t="shared" si="76"/>
        <v>6</v>
      </c>
      <c r="P1245" s="12">
        <f t="shared" si="77"/>
        <v>42</v>
      </c>
      <c r="Q1245" s="9" t="s">
        <v>41</v>
      </c>
      <c r="R1245" s="9" t="s">
        <v>42</v>
      </c>
      <c r="S1245" s="13">
        <f t="shared" si="78"/>
        <v>42053.722060185188</v>
      </c>
      <c r="T1245" s="13">
        <f t="shared" si="79"/>
        <v>42113.680393518516</v>
      </c>
    </row>
    <row r="1246" spans="1:20" ht="224" x14ac:dyDescent="0.2">
      <c r="A1246" s="9">
        <v>3965</v>
      </c>
      <c r="B1246" s="10" t="s">
        <v>1901</v>
      </c>
      <c r="C1246" s="10" t="s">
        <v>1902</v>
      </c>
      <c r="D1246" s="9">
        <v>2000</v>
      </c>
      <c r="E1246" s="11">
        <v>285</v>
      </c>
      <c r="F1246" s="9" t="s">
        <v>251</v>
      </c>
      <c r="G1246" s="9" t="s">
        <v>45</v>
      </c>
      <c r="H1246" s="9" t="s">
        <v>46</v>
      </c>
      <c r="I1246" s="9">
        <v>1460608780</v>
      </c>
      <c r="J1246" s="9">
        <v>1455428380</v>
      </c>
      <c r="K1246" s="9" t="b">
        <v>0</v>
      </c>
      <c r="L1246" s="9">
        <v>4</v>
      </c>
      <c r="M1246" s="9" t="b">
        <v>0</v>
      </c>
      <c r="N1246" s="9" t="s">
        <v>40</v>
      </c>
      <c r="O1246" s="9">
        <f t="shared" si="76"/>
        <v>14</v>
      </c>
      <c r="P1246" s="12">
        <f t="shared" si="77"/>
        <v>71.25</v>
      </c>
      <c r="Q1246" s="9" t="s">
        <v>41</v>
      </c>
      <c r="R1246" s="9" t="s">
        <v>42</v>
      </c>
      <c r="S1246" s="13">
        <f t="shared" si="78"/>
        <v>42414.235879629632</v>
      </c>
      <c r="T1246" s="13">
        <f t="shared" si="79"/>
        <v>42474.194212962961</v>
      </c>
    </row>
    <row r="1247" spans="1:20" ht="208" x14ac:dyDescent="0.2">
      <c r="A1247" s="9">
        <v>3966</v>
      </c>
      <c r="B1247" s="10" t="s">
        <v>1903</v>
      </c>
      <c r="C1247" s="10" t="s">
        <v>1904</v>
      </c>
      <c r="D1247" s="9">
        <v>7500</v>
      </c>
      <c r="E1247" s="11">
        <v>45</v>
      </c>
      <c r="F1247" s="9" t="s">
        <v>251</v>
      </c>
      <c r="G1247" s="9" t="s">
        <v>45</v>
      </c>
      <c r="H1247" s="9" t="s">
        <v>46</v>
      </c>
      <c r="I1247" s="9">
        <v>1406170740</v>
      </c>
      <c r="J1247" s="9">
        <v>1402506278</v>
      </c>
      <c r="K1247" s="9" t="b">
        <v>0</v>
      </c>
      <c r="L1247" s="9">
        <v>2</v>
      </c>
      <c r="M1247" s="9" t="b">
        <v>0</v>
      </c>
      <c r="N1247" s="9" t="s">
        <v>40</v>
      </c>
      <c r="O1247" s="9">
        <f t="shared" si="76"/>
        <v>1</v>
      </c>
      <c r="P1247" s="12">
        <f t="shared" si="77"/>
        <v>22.5</v>
      </c>
      <c r="Q1247" s="9" t="s">
        <v>41</v>
      </c>
      <c r="R1247" s="9" t="s">
        <v>42</v>
      </c>
      <c r="S1247" s="13">
        <f t="shared" si="78"/>
        <v>41801.711550925924</v>
      </c>
      <c r="T1247" s="13">
        <f t="shared" si="79"/>
        <v>41844.124305555553</v>
      </c>
    </row>
    <row r="1248" spans="1:20" ht="224" x14ac:dyDescent="0.2">
      <c r="A1248" s="9">
        <v>3967</v>
      </c>
      <c r="B1248" s="10" t="s">
        <v>1905</v>
      </c>
      <c r="C1248" s="10" t="s">
        <v>1906</v>
      </c>
      <c r="D1248" s="9">
        <v>1700</v>
      </c>
      <c r="E1248" s="11">
        <v>410</v>
      </c>
      <c r="F1248" s="9" t="s">
        <v>251</v>
      </c>
      <c r="G1248" s="9" t="s">
        <v>45</v>
      </c>
      <c r="H1248" s="9" t="s">
        <v>46</v>
      </c>
      <c r="I1248" s="9">
        <v>1488783507</v>
      </c>
      <c r="J1248" s="9">
        <v>1486191507</v>
      </c>
      <c r="K1248" s="9" t="b">
        <v>0</v>
      </c>
      <c r="L1248" s="9">
        <v>10</v>
      </c>
      <c r="M1248" s="9" t="b">
        <v>0</v>
      </c>
      <c r="N1248" s="9" t="s">
        <v>40</v>
      </c>
      <c r="O1248" s="9">
        <f t="shared" si="76"/>
        <v>24</v>
      </c>
      <c r="P1248" s="12">
        <f t="shared" si="77"/>
        <v>41</v>
      </c>
      <c r="Q1248" s="9" t="s">
        <v>41</v>
      </c>
      <c r="R1248" s="9" t="s">
        <v>42</v>
      </c>
      <c r="S1248" s="13">
        <f t="shared" si="78"/>
        <v>42770.290590277778</v>
      </c>
      <c r="T1248" s="13">
        <f t="shared" si="79"/>
        <v>42800.290590277778</v>
      </c>
    </row>
    <row r="1249" spans="1:20" ht="160" x14ac:dyDescent="0.2">
      <c r="A1249" s="9">
        <v>3968</v>
      </c>
      <c r="B1249" s="10" t="s">
        <v>1907</v>
      </c>
      <c r="C1249" s="10" t="s">
        <v>1908</v>
      </c>
      <c r="D1249" s="9">
        <v>5000</v>
      </c>
      <c r="E1249" s="11">
        <v>527</v>
      </c>
      <c r="F1249" s="9" t="s">
        <v>251</v>
      </c>
      <c r="G1249" s="9" t="s">
        <v>45</v>
      </c>
      <c r="H1249" s="9" t="s">
        <v>46</v>
      </c>
      <c r="I1249" s="9">
        <v>1463945673</v>
      </c>
      <c r="J1249" s="9">
        <v>1458761673</v>
      </c>
      <c r="K1249" s="9" t="b">
        <v>0</v>
      </c>
      <c r="L1249" s="9">
        <v>11</v>
      </c>
      <c r="M1249" s="9" t="b">
        <v>0</v>
      </c>
      <c r="N1249" s="9" t="s">
        <v>40</v>
      </c>
      <c r="O1249" s="9">
        <f t="shared" si="76"/>
        <v>11</v>
      </c>
      <c r="P1249" s="12">
        <f t="shared" si="77"/>
        <v>47.91</v>
      </c>
      <c r="Q1249" s="9" t="s">
        <v>41</v>
      </c>
      <c r="R1249" s="9" t="s">
        <v>42</v>
      </c>
      <c r="S1249" s="13">
        <f t="shared" si="78"/>
        <v>42452.815659722226</v>
      </c>
      <c r="T1249" s="13">
        <f t="shared" si="79"/>
        <v>42512.815659722226</v>
      </c>
    </row>
    <row r="1250" spans="1:20" ht="208" x14ac:dyDescent="0.2">
      <c r="A1250" s="9">
        <v>3969</v>
      </c>
      <c r="B1250" s="10" t="s">
        <v>1909</v>
      </c>
      <c r="C1250" s="10" t="s">
        <v>1910</v>
      </c>
      <c r="D1250" s="9">
        <v>2825</v>
      </c>
      <c r="E1250" s="11">
        <v>211</v>
      </c>
      <c r="F1250" s="9" t="s">
        <v>251</v>
      </c>
      <c r="G1250" s="9" t="s">
        <v>45</v>
      </c>
      <c r="H1250" s="9" t="s">
        <v>46</v>
      </c>
      <c r="I1250" s="9">
        <v>1472442900</v>
      </c>
      <c r="J1250" s="9">
        <v>1471638646</v>
      </c>
      <c r="K1250" s="9" t="b">
        <v>0</v>
      </c>
      <c r="L1250" s="9">
        <v>6</v>
      </c>
      <c r="M1250" s="9" t="b">
        <v>0</v>
      </c>
      <c r="N1250" s="9" t="s">
        <v>40</v>
      </c>
      <c r="O1250" s="9">
        <f t="shared" si="76"/>
        <v>7</v>
      </c>
      <c r="P1250" s="12">
        <f t="shared" si="77"/>
        <v>35.17</v>
      </c>
      <c r="Q1250" s="9" t="s">
        <v>41</v>
      </c>
      <c r="R1250" s="9" t="s">
        <v>42</v>
      </c>
      <c r="S1250" s="13">
        <f t="shared" si="78"/>
        <v>42601.854699074072</v>
      </c>
      <c r="T1250" s="13">
        <f t="shared" si="79"/>
        <v>42611.163194444445</v>
      </c>
    </row>
    <row r="1251" spans="1:20" ht="224" x14ac:dyDescent="0.2">
      <c r="A1251" s="9">
        <v>3970</v>
      </c>
      <c r="B1251" s="10" t="s">
        <v>1911</v>
      </c>
      <c r="C1251" s="10" t="s">
        <v>1912</v>
      </c>
      <c r="D1251" s="9">
        <v>15000</v>
      </c>
      <c r="E1251" s="11">
        <v>11</v>
      </c>
      <c r="F1251" s="9" t="s">
        <v>251</v>
      </c>
      <c r="G1251" s="9" t="s">
        <v>45</v>
      </c>
      <c r="H1251" s="9" t="s">
        <v>46</v>
      </c>
      <c r="I1251" s="9">
        <v>1460925811</v>
      </c>
      <c r="J1251" s="9">
        <v>1458333811</v>
      </c>
      <c r="K1251" s="9" t="b">
        <v>0</v>
      </c>
      <c r="L1251" s="9">
        <v>2</v>
      </c>
      <c r="M1251" s="9" t="b">
        <v>0</v>
      </c>
      <c r="N1251" s="9" t="s">
        <v>40</v>
      </c>
      <c r="O1251" s="9">
        <f t="shared" si="76"/>
        <v>0</v>
      </c>
      <c r="P1251" s="12">
        <f t="shared" si="77"/>
        <v>5.5</v>
      </c>
      <c r="Q1251" s="9" t="s">
        <v>41</v>
      </c>
      <c r="R1251" s="9" t="s">
        <v>42</v>
      </c>
      <c r="S1251" s="13">
        <f t="shared" si="78"/>
        <v>42447.863553240735</v>
      </c>
      <c r="T1251" s="13">
        <f t="shared" si="79"/>
        <v>42477.863553240735</v>
      </c>
    </row>
    <row r="1252" spans="1:20" ht="192" x14ac:dyDescent="0.2">
      <c r="A1252" s="9">
        <v>3971</v>
      </c>
      <c r="B1252" s="10" t="s">
        <v>1913</v>
      </c>
      <c r="C1252" s="10" t="s">
        <v>1914</v>
      </c>
      <c r="D1252" s="9">
        <v>14000</v>
      </c>
      <c r="E1252" s="11">
        <v>136</v>
      </c>
      <c r="F1252" s="9" t="s">
        <v>251</v>
      </c>
      <c r="G1252" s="9" t="s">
        <v>45</v>
      </c>
      <c r="H1252" s="9" t="s">
        <v>46</v>
      </c>
      <c r="I1252" s="9">
        <v>1405947126</v>
      </c>
      <c r="J1252" s="9">
        <v>1403355126</v>
      </c>
      <c r="K1252" s="9" t="b">
        <v>0</v>
      </c>
      <c r="L1252" s="9">
        <v>6</v>
      </c>
      <c r="M1252" s="9" t="b">
        <v>0</v>
      </c>
      <c r="N1252" s="9" t="s">
        <v>40</v>
      </c>
      <c r="O1252" s="9">
        <f t="shared" si="76"/>
        <v>1</v>
      </c>
      <c r="P1252" s="12">
        <f t="shared" si="77"/>
        <v>22.67</v>
      </c>
      <c r="Q1252" s="9" t="s">
        <v>41</v>
      </c>
      <c r="R1252" s="9" t="s">
        <v>42</v>
      </c>
      <c r="S1252" s="13">
        <f t="shared" si="78"/>
        <v>41811.536180555559</v>
      </c>
      <c r="T1252" s="13">
        <f t="shared" si="79"/>
        <v>41841.536180555559</v>
      </c>
    </row>
    <row r="1253" spans="1:20" ht="160" x14ac:dyDescent="0.2">
      <c r="A1253" s="9">
        <v>3972</v>
      </c>
      <c r="B1253" s="10" t="s">
        <v>1915</v>
      </c>
      <c r="C1253" s="10" t="s">
        <v>1916</v>
      </c>
      <c r="D1253" s="9">
        <v>1000</v>
      </c>
      <c r="E1253" s="11">
        <v>211</v>
      </c>
      <c r="F1253" s="9" t="s">
        <v>251</v>
      </c>
      <c r="G1253" s="9" t="s">
        <v>45</v>
      </c>
      <c r="H1253" s="9" t="s">
        <v>46</v>
      </c>
      <c r="I1253" s="9">
        <v>1423186634</v>
      </c>
      <c r="J1253" s="9">
        <v>1418002634</v>
      </c>
      <c r="K1253" s="9" t="b">
        <v>0</v>
      </c>
      <c r="L1253" s="9">
        <v>8</v>
      </c>
      <c r="M1253" s="9" t="b">
        <v>0</v>
      </c>
      <c r="N1253" s="9" t="s">
        <v>40</v>
      </c>
      <c r="O1253" s="9">
        <f t="shared" si="76"/>
        <v>21</v>
      </c>
      <c r="P1253" s="12">
        <f t="shared" si="77"/>
        <v>26.38</v>
      </c>
      <c r="Q1253" s="9" t="s">
        <v>41</v>
      </c>
      <c r="R1253" s="9" t="s">
        <v>42</v>
      </c>
      <c r="S1253" s="13">
        <f t="shared" si="78"/>
        <v>41981.067523148144</v>
      </c>
      <c r="T1253" s="13">
        <f t="shared" si="79"/>
        <v>42041.067523148144</v>
      </c>
    </row>
    <row r="1254" spans="1:20" ht="208" x14ac:dyDescent="0.2">
      <c r="A1254" s="9">
        <v>3973</v>
      </c>
      <c r="B1254" s="10" t="s">
        <v>1917</v>
      </c>
      <c r="C1254" s="10" t="s">
        <v>1918</v>
      </c>
      <c r="D1254" s="9">
        <v>5000</v>
      </c>
      <c r="E1254" s="11">
        <v>3905</v>
      </c>
      <c r="F1254" s="9" t="s">
        <v>251</v>
      </c>
      <c r="G1254" s="9" t="s">
        <v>45</v>
      </c>
      <c r="H1254" s="9" t="s">
        <v>46</v>
      </c>
      <c r="I1254" s="9">
        <v>1462766400</v>
      </c>
      <c r="J1254" s="9">
        <v>1460219110</v>
      </c>
      <c r="K1254" s="9" t="b">
        <v>0</v>
      </c>
      <c r="L1254" s="9">
        <v>37</v>
      </c>
      <c r="M1254" s="9" t="b">
        <v>0</v>
      </c>
      <c r="N1254" s="9" t="s">
        <v>40</v>
      </c>
      <c r="O1254" s="9">
        <f t="shared" si="76"/>
        <v>78</v>
      </c>
      <c r="P1254" s="12">
        <f t="shared" si="77"/>
        <v>105.54</v>
      </c>
      <c r="Q1254" s="9" t="s">
        <v>41</v>
      </c>
      <c r="R1254" s="9" t="s">
        <v>42</v>
      </c>
      <c r="S1254" s="13">
        <f t="shared" si="78"/>
        <v>42469.68414351852</v>
      </c>
      <c r="T1254" s="13">
        <f t="shared" si="79"/>
        <v>42499.166666666672</v>
      </c>
    </row>
    <row r="1255" spans="1:20" ht="208" x14ac:dyDescent="0.2">
      <c r="A1255" s="9">
        <v>3974</v>
      </c>
      <c r="B1255" s="10" t="s">
        <v>1919</v>
      </c>
      <c r="C1255" s="10" t="s">
        <v>1920</v>
      </c>
      <c r="D1255" s="9">
        <v>1000</v>
      </c>
      <c r="E1255" s="11">
        <v>320</v>
      </c>
      <c r="F1255" s="9" t="s">
        <v>251</v>
      </c>
      <c r="G1255" s="9" t="s">
        <v>38</v>
      </c>
      <c r="H1255" s="9" t="s">
        <v>39</v>
      </c>
      <c r="I1255" s="9">
        <v>1464872848</v>
      </c>
      <c r="J1255" s="9">
        <v>1462280848</v>
      </c>
      <c r="K1255" s="9" t="b">
        <v>0</v>
      </c>
      <c r="L1255" s="9">
        <v>11</v>
      </c>
      <c r="M1255" s="9" t="b">
        <v>0</v>
      </c>
      <c r="N1255" s="9" t="s">
        <v>40</v>
      </c>
      <c r="O1255" s="9">
        <f t="shared" si="76"/>
        <v>32</v>
      </c>
      <c r="P1255" s="12">
        <f t="shared" si="77"/>
        <v>29.09</v>
      </c>
      <c r="Q1255" s="9" t="s">
        <v>41</v>
      </c>
      <c r="R1255" s="9" t="s">
        <v>42</v>
      </c>
      <c r="S1255" s="13">
        <f t="shared" si="78"/>
        <v>42493.546851851846</v>
      </c>
      <c r="T1255" s="13">
        <f t="shared" si="79"/>
        <v>42523.546851851846</v>
      </c>
    </row>
    <row r="1256" spans="1:20" ht="224" x14ac:dyDescent="0.2">
      <c r="A1256" s="9">
        <v>3975</v>
      </c>
      <c r="B1256" s="10" t="s">
        <v>1921</v>
      </c>
      <c r="C1256" s="10" t="s">
        <v>1922</v>
      </c>
      <c r="D1256" s="9">
        <v>678</v>
      </c>
      <c r="E1256" s="11">
        <v>0</v>
      </c>
      <c r="F1256" s="9" t="s">
        <v>251</v>
      </c>
      <c r="G1256" s="9" t="s">
        <v>45</v>
      </c>
      <c r="H1256" s="9" t="s">
        <v>46</v>
      </c>
      <c r="I1256" s="9">
        <v>1468442898</v>
      </c>
      <c r="J1256" s="9">
        <v>1465850898</v>
      </c>
      <c r="K1256" s="9" t="b">
        <v>0</v>
      </c>
      <c r="L1256" s="9">
        <v>0</v>
      </c>
      <c r="M1256" s="9" t="b">
        <v>0</v>
      </c>
      <c r="N1256" s="9" t="s">
        <v>40</v>
      </c>
      <c r="O1256" s="9">
        <f t="shared" si="76"/>
        <v>0</v>
      </c>
      <c r="P1256" s="12">
        <f t="shared" si="77"/>
        <v>0</v>
      </c>
      <c r="Q1256" s="9" t="s">
        <v>41</v>
      </c>
      <c r="R1256" s="9" t="s">
        <v>42</v>
      </c>
      <c r="S1256" s="13">
        <f t="shared" si="78"/>
        <v>42534.866875</v>
      </c>
      <c r="T1256" s="13">
        <f t="shared" si="79"/>
        <v>42564.866875</v>
      </c>
    </row>
    <row r="1257" spans="1:20" ht="224" x14ac:dyDescent="0.2">
      <c r="A1257" s="9">
        <v>3976</v>
      </c>
      <c r="B1257" s="10" t="s">
        <v>1923</v>
      </c>
      <c r="C1257" s="10" t="s">
        <v>1924</v>
      </c>
      <c r="D1257" s="9">
        <v>1300</v>
      </c>
      <c r="E1257" s="11">
        <v>620</v>
      </c>
      <c r="F1257" s="9" t="s">
        <v>251</v>
      </c>
      <c r="G1257" s="9" t="s">
        <v>45</v>
      </c>
      <c r="H1257" s="9" t="s">
        <v>46</v>
      </c>
      <c r="I1257" s="9">
        <v>1406876400</v>
      </c>
      <c r="J1257" s="9">
        <v>1405024561</v>
      </c>
      <c r="K1257" s="9" t="b">
        <v>0</v>
      </c>
      <c r="L1257" s="9">
        <v>10</v>
      </c>
      <c r="M1257" s="9" t="b">
        <v>0</v>
      </c>
      <c r="N1257" s="9" t="s">
        <v>40</v>
      </c>
      <c r="O1257" s="9">
        <f t="shared" si="76"/>
        <v>48</v>
      </c>
      <c r="P1257" s="12">
        <f t="shared" si="77"/>
        <v>62</v>
      </c>
      <c r="Q1257" s="9" t="s">
        <v>41</v>
      </c>
      <c r="R1257" s="9" t="s">
        <v>42</v>
      </c>
      <c r="S1257" s="13">
        <f t="shared" si="78"/>
        <v>41830.858344907407</v>
      </c>
      <c r="T1257" s="13">
        <f t="shared" si="79"/>
        <v>41852.291666666664</v>
      </c>
    </row>
    <row r="1258" spans="1:20" ht="192" x14ac:dyDescent="0.2">
      <c r="A1258" s="9">
        <v>3977</v>
      </c>
      <c r="B1258" s="10" t="s">
        <v>1925</v>
      </c>
      <c r="C1258" s="10" t="s">
        <v>1926</v>
      </c>
      <c r="D1258" s="9">
        <v>90000</v>
      </c>
      <c r="E1258" s="11">
        <v>1305</v>
      </c>
      <c r="F1258" s="9" t="s">
        <v>251</v>
      </c>
      <c r="G1258" s="9" t="s">
        <v>45</v>
      </c>
      <c r="H1258" s="9" t="s">
        <v>46</v>
      </c>
      <c r="I1258" s="9">
        <v>1469213732</v>
      </c>
      <c r="J1258" s="9">
        <v>1466621732</v>
      </c>
      <c r="K1258" s="9" t="b">
        <v>0</v>
      </c>
      <c r="L1258" s="9">
        <v>6</v>
      </c>
      <c r="M1258" s="9" t="b">
        <v>0</v>
      </c>
      <c r="N1258" s="9" t="s">
        <v>40</v>
      </c>
      <c r="O1258" s="9">
        <f t="shared" si="76"/>
        <v>1</v>
      </c>
      <c r="P1258" s="12">
        <f t="shared" si="77"/>
        <v>217.5</v>
      </c>
      <c r="Q1258" s="9" t="s">
        <v>41</v>
      </c>
      <c r="R1258" s="9" t="s">
        <v>42</v>
      </c>
      <c r="S1258" s="13">
        <f t="shared" si="78"/>
        <v>42543.788564814815</v>
      </c>
      <c r="T1258" s="13">
        <f t="shared" si="79"/>
        <v>42573.788564814815</v>
      </c>
    </row>
    <row r="1259" spans="1:20" ht="208" x14ac:dyDescent="0.2">
      <c r="A1259" s="9">
        <v>3978</v>
      </c>
      <c r="B1259" s="10" t="s">
        <v>1927</v>
      </c>
      <c r="C1259" s="10" t="s">
        <v>1928</v>
      </c>
      <c r="D1259" s="9">
        <v>2000</v>
      </c>
      <c r="E1259" s="11">
        <v>214</v>
      </c>
      <c r="F1259" s="9" t="s">
        <v>251</v>
      </c>
      <c r="G1259" s="9" t="s">
        <v>45</v>
      </c>
      <c r="H1259" s="9" t="s">
        <v>46</v>
      </c>
      <c r="I1259" s="9">
        <v>1422717953</v>
      </c>
      <c r="J1259" s="9">
        <v>1417533953</v>
      </c>
      <c r="K1259" s="9" t="b">
        <v>0</v>
      </c>
      <c r="L1259" s="9">
        <v>8</v>
      </c>
      <c r="M1259" s="9" t="b">
        <v>0</v>
      </c>
      <c r="N1259" s="9" t="s">
        <v>40</v>
      </c>
      <c r="O1259" s="9">
        <f t="shared" si="76"/>
        <v>11</v>
      </c>
      <c r="P1259" s="12">
        <f t="shared" si="77"/>
        <v>26.75</v>
      </c>
      <c r="Q1259" s="9" t="s">
        <v>41</v>
      </c>
      <c r="R1259" s="9" t="s">
        <v>42</v>
      </c>
      <c r="S1259" s="13">
        <f t="shared" si="78"/>
        <v>41975.642974537041</v>
      </c>
      <c r="T1259" s="13">
        <f t="shared" si="79"/>
        <v>42035.642974537041</v>
      </c>
    </row>
    <row r="1260" spans="1:20" ht="224" x14ac:dyDescent="0.2">
      <c r="A1260" s="9">
        <v>3979</v>
      </c>
      <c r="B1260" s="10" t="s">
        <v>1929</v>
      </c>
      <c r="C1260" s="10" t="s">
        <v>1930</v>
      </c>
      <c r="D1260" s="9">
        <v>6000</v>
      </c>
      <c r="E1260" s="11">
        <v>110</v>
      </c>
      <c r="F1260" s="9" t="s">
        <v>251</v>
      </c>
      <c r="G1260" s="9" t="s">
        <v>38</v>
      </c>
      <c r="H1260" s="9" t="s">
        <v>39</v>
      </c>
      <c r="I1260" s="9">
        <v>1427659200</v>
      </c>
      <c r="J1260" s="9">
        <v>1425678057</v>
      </c>
      <c r="K1260" s="9" t="b">
        <v>0</v>
      </c>
      <c r="L1260" s="9">
        <v>6</v>
      </c>
      <c r="M1260" s="9" t="b">
        <v>0</v>
      </c>
      <c r="N1260" s="9" t="s">
        <v>40</v>
      </c>
      <c r="O1260" s="9">
        <f t="shared" si="76"/>
        <v>2</v>
      </c>
      <c r="P1260" s="12">
        <f t="shared" si="77"/>
        <v>18.329999999999998</v>
      </c>
      <c r="Q1260" s="9" t="s">
        <v>41</v>
      </c>
      <c r="R1260" s="9" t="s">
        <v>42</v>
      </c>
      <c r="S1260" s="13">
        <f t="shared" si="78"/>
        <v>42069.903437500005</v>
      </c>
      <c r="T1260" s="13">
        <f t="shared" si="79"/>
        <v>42092.833333333328</v>
      </c>
    </row>
    <row r="1261" spans="1:20" ht="224" x14ac:dyDescent="0.2">
      <c r="A1261" s="9">
        <v>3980</v>
      </c>
      <c r="B1261" s="10" t="s">
        <v>1931</v>
      </c>
      <c r="C1261" s="10" t="s">
        <v>1932</v>
      </c>
      <c r="D1261" s="9">
        <v>2500</v>
      </c>
      <c r="E1261" s="11">
        <v>450</v>
      </c>
      <c r="F1261" s="9" t="s">
        <v>251</v>
      </c>
      <c r="G1261" s="9" t="s">
        <v>45</v>
      </c>
      <c r="H1261" s="9" t="s">
        <v>46</v>
      </c>
      <c r="I1261" s="9">
        <v>1404570147</v>
      </c>
      <c r="J1261" s="9">
        <v>1401978147</v>
      </c>
      <c r="K1261" s="9" t="b">
        <v>0</v>
      </c>
      <c r="L1261" s="9">
        <v>7</v>
      </c>
      <c r="M1261" s="9" t="b">
        <v>0</v>
      </c>
      <c r="N1261" s="9" t="s">
        <v>40</v>
      </c>
      <c r="O1261" s="9">
        <f t="shared" si="76"/>
        <v>18</v>
      </c>
      <c r="P1261" s="12">
        <f t="shared" si="77"/>
        <v>64.290000000000006</v>
      </c>
      <c r="Q1261" s="9" t="s">
        <v>41</v>
      </c>
      <c r="R1261" s="9" t="s">
        <v>42</v>
      </c>
      <c r="S1261" s="13">
        <f t="shared" si="78"/>
        <v>41795.598923611113</v>
      </c>
      <c r="T1261" s="13">
        <f t="shared" si="79"/>
        <v>41825.598923611113</v>
      </c>
    </row>
    <row r="1262" spans="1:20" ht="128" x14ac:dyDescent="0.2">
      <c r="A1262" s="9">
        <v>3981</v>
      </c>
      <c r="B1262" s="10" t="s">
        <v>883</v>
      </c>
      <c r="C1262" s="10" t="s">
        <v>884</v>
      </c>
      <c r="D1262" s="9">
        <v>30000</v>
      </c>
      <c r="E1262" s="11">
        <v>1225</v>
      </c>
      <c r="F1262" s="9" t="s">
        <v>251</v>
      </c>
      <c r="G1262" s="9" t="s">
        <v>45</v>
      </c>
      <c r="H1262" s="9" t="s">
        <v>46</v>
      </c>
      <c r="I1262" s="9">
        <v>1468729149</v>
      </c>
      <c r="J1262" s="9">
        <v>1463545149</v>
      </c>
      <c r="K1262" s="9" t="b">
        <v>0</v>
      </c>
      <c r="L1262" s="9">
        <v>7</v>
      </c>
      <c r="M1262" s="9" t="b">
        <v>0</v>
      </c>
      <c r="N1262" s="9" t="s">
        <v>40</v>
      </c>
      <c r="O1262" s="9">
        <f t="shared" si="76"/>
        <v>4</v>
      </c>
      <c r="P1262" s="12">
        <f t="shared" si="77"/>
        <v>175</v>
      </c>
      <c r="Q1262" s="9" t="s">
        <v>41</v>
      </c>
      <c r="R1262" s="9" t="s">
        <v>42</v>
      </c>
      <c r="S1262" s="13">
        <f t="shared" si="78"/>
        <v>42508.179965277777</v>
      </c>
      <c r="T1262" s="13">
        <f t="shared" si="79"/>
        <v>42568.179965277777</v>
      </c>
    </row>
    <row r="1263" spans="1:20" ht="240" x14ac:dyDescent="0.2">
      <c r="A1263" s="9">
        <v>3982</v>
      </c>
      <c r="B1263" s="10" t="s">
        <v>1933</v>
      </c>
      <c r="C1263" s="10" t="s">
        <v>1934</v>
      </c>
      <c r="D1263" s="9">
        <v>850</v>
      </c>
      <c r="E1263" s="11">
        <v>170</v>
      </c>
      <c r="F1263" s="9" t="s">
        <v>251</v>
      </c>
      <c r="G1263" s="9" t="s">
        <v>38</v>
      </c>
      <c r="H1263" s="9" t="s">
        <v>39</v>
      </c>
      <c r="I1263" s="9">
        <v>1436297180</v>
      </c>
      <c r="J1263" s="9">
        <v>1431113180</v>
      </c>
      <c r="K1263" s="9" t="b">
        <v>0</v>
      </c>
      <c r="L1263" s="9">
        <v>5</v>
      </c>
      <c r="M1263" s="9" t="b">
        <v>0</v>
      </c>
      <c r="N1263" s="9" t="s">
        <v>40</v>
      </c>
      <c r="O1263" s="9">
        <f t="shared" si="76"/>
        <v>20</v>
      </c>
      <c r="P1263" s="12">
        <f t="shared" si="77"/>
        <v>34</v>
      </c>
      <c r="Q1263" s="9" t="s">
        <v>41</v>
      </c>
      <c r="R1263" s="9" t="s">
        <v>42</v>
      </c>
      <c r="S1263" s="13">
        <f t="shared" si="78"/>
        <v>42132.809953703705</v>
      </c>
      <c r="T1263" s="13">
        <f t="shared" si="79"/>
        <v>42192.809953703705</v>
      </c>
    </row>
    <row r="1264" spans="1:20" ht="192" x14ac:dyDescent="0.2">
      <c r="A1264" s="9">
        <v>3983</v>
      </c>
      <c r="B1264" s="10" t="s">
        <v>1935</v>
      </c>
      <c r="C1264" s="10" t="s">
        <v>1936</v>
      </c>
      <c r="D1264" s="9">
        <v>11140</v>
      </c>
      <c r="E1264" s="11">
        <v>3877</v>
      </c>
      <c r="F1264" s="9" t="s">
        <v>251</v>
      </c>
      <c r="G1264" s="9" t="s">
        <v>45</v>
      </c>
      <c r="H1264" s="9" t="s">
        <v>46</v>
      </c>
      <c r="I1264" s="9">
        <v>1400569140</v>
      </c>
      <c r="J1264" s="9">
        <v>1397854356</v>
      </c>
      <c r="K1264" s="9" t="b">
        <v>0</v>
      </c>
      <c r="L1264" s="9">
        <v>46</v>
      </c>
      <c r="M1264" s="9" t="b">
        <v>0</v>
      </c>
      <c r="N1264" s="9" t="s">
        <v>40</v>
      </c>
      <c r="O1264" s="9">
        <f t="shared" si="76"/>
        <v>35</v>
      </c>
      <c r="P1264" s="12">
        <f t="shared" si="77"/>
        <v>84.28</v>
      </c>
      <c r="Q1264" s="9" t="s">
        <v>41</v>
      </c>
      <c r="R1264" s="9" t="s">
        <v>42</v>
      </c>
      <c r="S1264" s="13">
        <f t="shared" si="78"/>
        <v>41747.86986111111</v>
      </c>
      <c r="T1264" s="13">
        <f t="shared" si="79"/>
        <v>41779.290972222225</v>
      </c>
    </row>
    <row r="1265" spans="1:20" ht="224" x14ac:dyDescent="0.2">
      <c r="A1265" s="9">
        <v>3984</v>
      </c>
      <c r="B1265" s="10" t="s">
        <v>1937</v>
      </c>
      <c r="C1265" s="10" t="s">
        <v>1938</v>
      </c>
      <c r="D1265" s="9">
        <v>1500</v>
      </c>
      <c r="E1265" s="11">
        <v>95</v>
      </c>
      <c r="F1265" s="9" t="s">
        <v>251</v>
      </c>
      <c r="G1265" s="9" t="s">
        <v>38</v>
      </c>
      <c r="H1265" s="9" t="s">
        <v>39</v>
      </c>
      <c r="I1265" s="9">
        <v>1415404800</v>
      </c>
      <c r="J1265" s="9">
        <v>1412809644</v>
      </c>
      <c r="K1265" s="9" t="b">
        <v>0</v>
      </c>
      <c r="L1265" s="9">
        <v>10</v>
      </c>
      <c r="M1265" s="9" t="b">
        <v>0</v>
      </c>
      <c r="N1265" s="9" t="s">
        <v>40</v>
      </c>
      <c r="O1265" s="9">
        <f t="shared" si="76"/>
        <v>6</v>
      </c>
      <c r="P1265" s="12">
        <f t="shared" si="77"/>
        <v>9.5</v>
      </c>
      <c r="Q1265" s="9" t="s">
        <v>41</v>
      </c>
      <c r="R1265" s="9" t="s">
        <v>42</v>
      </c>
      <c r="S1265" s="13">
        <f t="shared" si="78"/>
        <v>41920.963472222218</v>
      </c>
      <c r="T1265" s="13">
        <f t="shared" si="79"/>
        <v>41951</v>
      </c>
    </row>
    <row r="1266" spans="1:20" ht="208" x14ac:dyDescent="0.2">
      <c r="A1266" s="9">
        <v>3985</v>
      </c>
      <c r="B1266" s="10" t="s">
        <v>1939</v>
      </c>
      <c r="C1266" s="10" t="s">
        <v>1940</v>
      </c>
      <c r="D1266" s="9">
        <v>2000</v>
      </c>
      <c r="E1266" s="11">
        <v>641</v>
      </c>
      <c r="F1266" s="9" t="s">
        <v>251</v>
      </c>
      <c r="G1266" s="9" t="s">
        <v>45</v>
      </c>
      <c r="H1266" s="9" t="s">
        <v>46</v>
      </c>
      <c r="I1266" s="9">
        <v>1456002300</v>
      </c>
      <c r="J1266" s="9">
        <v>1454173120</v>
      </c>
      <c r="K1266" s="9" t="b">
        <v>0</v>
      </c>
      <c r="L1266" s="9">
        <v>19</v>
      </c>
      <c r="M1266" s="9" t="b">
        <v>0</v>
      </c>
      <c r="N1266" s="9" t="s">
        <v>40</v>
      </c>
      <c r="O1266" s="9">
        <f t="shared" si="76"/>
        <v>32</v>
      </c>
      <c r="P1266" s="12">
        <f t="shared" si="77"/>
        <v>33.74</v>
      </c>
      <c r="Q1266" s="9" t="s">
        <v>41</v>
      </c>
      <c r="R1266" s="9" t="s">
        <v>42</v>
      </c>
      <c r="S1266" s="13">
        <f t="shared" si="78"/>
        <v>42399.707407407404</v>
      </c>
      <c r="T1266" s="13">
        <f t="shared" si="79"/>
        <v>42420.878472222219</v>
      </c>
    </row>
    <row r="1267" spans="1:20" ht="224" x14ac:dyDescent="0.2">
      <c r="A1267" s="9">
        <v>3986</v>
      </c>
      <c r="B1267" s="10" t="s">
        <v>1941</v>
      </c>
      <c r="C1267" s="10" t="s">
        <v>1942</v>
      </c>
      <c r="D1267" s="9">
        <v>5000</v>
      </c>
      <c r="E1267" s="11">
        <v>488</v>
      </c>
      <c r="F1267" s="9" t="s">
        <v>251</v>
      </c>
      <c r="G1267" s="9" t="s">
        <v>38</v>
      </c>
      <c r="H1267" s="9" t="s">
        <v>39</v>
      </c>
      <c r="I1267" s="9">
        <v>1462539840</v>
      </c>
      <c r="J1267" s="9">
        <v>1460034594</v>
      </c>
      <c r="K1267" s="9" t="b">
        <v>0</v>
      </c>
      <c r="L1267" s="9">
        <v>13</v>
      </c>
      <c r="M1267" s="9" t="b">
        <v>0</v>
      </c>
      <c r="N1267" s="9" t="s">
        <v>40</v>
      </c>
      <c r="O1267" s="9">
        <f t="shared" si="76"/>
        <v>10</v>
      </c>
      <c r="P1267" s="12">
        <f t="shared" si="77"/>
        <v>37.54</v>
      </c>
      <c r="Q1267" s="9" t="s">
        <v>41</v>
      </c>
      <c r="R1267" s="9" t="s">
        <v>42</v>
      </c>
      <c r="S1267" s="13">
        <f t="shared" si="78"/>
        <v>42467.548541666663</v>
      </c>
      <c r="T1267" s="13">
        <f t="shared" si="79"/>
        <v>42496.544444444444</v>
      </c>
    </row>
    <row r="1268" spans="1:20" ht="176" x14ac:dyDescent="0.2">
      <c r="A1268" s="9">
        <v>3987</v>
      </c>
      <c r="B1268" s="10" t="s">
        <v>1943</v>
      </c>
      <c r="C1268" s="10" t="s">
        <v>1944</v>
      </c>
      <c r="D1268" s="9">
        <v>400</v>
      </c>
      <c r="E1268" s="11">
        <v>151</v>
      </c>
      <c r="F1268" s="9" t="s">
        <v>251</v>
      </c>
      <c r="G1268" s="9" t="s">
        <v>38</v>
      </c>
      <c r="H1268" s="9" t="s">
        <v>39</v>
      </c>
      <c r="I1268" s="9">
        <v>1400278290</v>
      </c>
      <c r="J1268" s="9">
        <v>1399414290</v>
      </c>
      <c r="K1268" s="9" t="b">
        <v>0</v>
      </c>
      <c r="L1268" s="9">
        <v>13</v>
      </c>
      <c r="M1268" s="9" t="b">
        <v>0</v>
      </c>
      <c r="N1268" s="9" t="s">
        <v>40</v>
      </c>
      <c r="O1268" s="9">
        <f t="shared" si="76"/>
        <v>38</v>
      </c>
      <c r="P1268" s="12">
        <f t="shared" si="77"/>
        <v>11.62</v>
      </c>
      <c r="Q1268" s="9" t="s">
        <v>41</v>
      </c>
      <c r="R1268" s="9" t="s">
        <v>42</v>
      </c>
      <c r="S1268" s="13">
        <f t="shared" si="78"/>
        <v>41765.92465277778</v>
      </c>
      <c r="T1268" s="13">
        <f t="shared" si="79"/>
        <v>41775.92465277778</v>
      </c>
    </row>
    <row r="1269" spans="1:20" ht="80" x14ac:dyDescent="0.2">
      <c r="A1269" s="9">
        <v>3988</v>
      </c>
      <c r="B1269" s="10" t="s">
        <v>1945</v>
      </c>
      <c r="C1269" s="10" t="s">
        <v>1946</v>
      </c>
      <c r="D1269" s="9">
        <v>1500</v>
      </c>
      <c r="E1269" s="11">
        <v>32</v>
      </c>
      <c r="F1269" s="9" t="s">
        <v>251</v>
      </c>
      <c r="G1269" s="9" t="s">
        <v>45</v>
      </c>
      <c r="H1269" s="9" t="s">
        <v>46</v>
      </c>
      <c r="I1269" s="9">
        <v>1440813413</v>
      </c>
      <c r="J1269" s="9">
        <v>1439517413</v>
      </c>
      <c r="K1269" s="9" t="b">
        <v>0</v>
      </c>
      <c r="L1269" s="9">
        <v>4</v>
      </c>
      <c r="M1269" s="9" t="b">
        <v>0</v>
      </c>
      <c r="N1269" s="9" t="s">
        <v>40</v>
      </c>
      <c r="O1269" s="9">
        <f t="shared" si="76"/>
        <v>2</v>
      </c>
      <c r="P1269" s="12">
        <f t="shared" si="77"/>
        <v>8</v>
      </c>
      <c r="Q1269" s="9" t="s">
        <v>41</v>
      </c>
      <c r="R1269" s="9" t="s">
        <v>42</v>
      </c>
      <c r="S1269" s="13">
        <f t="shared" si="78"/>
        <v>42230.08116898148</v>
      </c>
      <c r="T1269" s="13">
        <f t="shared" si="79"/>
        <v>42245.08116898148</v>
      </c>
    </row>
    <row r="1270" spans="1:20" ht="192" x14ac:dyDescent="0.2">
      <c r="A1270" s="9">
        <v>3989</v>
      </c>
      <c r="B1270" s="10" t="s">
        <v>1947</v>
      </c>
      <c r="C1270" s="10" t="s">
        <v>1948</v>
      </c>
      <c r="D1270" s="9">
        <v>3000</v>
      </c>
      <c r="E1270" s="11">
        <v>0</v>
      </c>
      <c r="F1270" s="9" t="s">
        <v>251</v>
      </c>
      <c r="G1270" s="9" t="s">
        <v>45</v>
      </c>
      <c r="H1270" s="9" t="s">
        <v>46</v>
      </c>
      <c r="I1270" s="9">
        <v>1447009181</v>
      </c>
      <c r="J1270" s="9">
        <v>1444413581</v>
      </c>
      <c r="K1270" s="9" t="b">
        <v>0</v>
      </c>
      <c r="L1270" s="9">
        <v>0</v>
      </c>
      <c r="M1270" s="9" t="b">
        <v>0</v>
      </c>
      <c r="N1270" s="9" t="s">
        <v>40</v>
      </c>
      <c r="O1270" s="9">
        <f t="shared" si="76"/>
        <v>0</v>
      </c>
      <c r="P1270" s="12">
        <f t="shared" si="77"/>
        <v>0</v>
      </c>
      <c r="Q1270" s="9" t="s">
        <v>41</v>
      </c>
      <c r="R1270" s="9" t="s">
        <v>42</v>
      </c>
      <c r="S1270" s="13">
        <f t="shared" si="78"/>
        <v>42286.749780092592</v>
      </c>
      <c r="T1270" s="13">
        <f t="shared" si="79"/>
        <v>42316.791446759264</v>
      </c>
    </row>
    <row r="1271" spans="1:20" ht="208" x14ac:dyDescent="0.2">
      <c r="A1271" s="9">
        <v>3990</v>
      </c>
      <c r="B1271" s="10" t="s">
        <v>1949</v>
      </c>
      <c r="C1271" s="10" t="s">
        <v>1950</v>
      </c>
      <c r="D1271" s="9">
        <v>1650</v>
      </c>
      <c r="E1271" s="11">
        <v>69</v>
      </c>
      <c r="F1271" s="9" t="s">
        <v>251</v>
      </c>
      <c r="G1271" s="9" t="s">
        <v>38</v>
      </c>
      <c r="H1271" s="9" t="s">
        <v>39</v>
      </c>
      <c r="I1271" s="9">
        <v>1456934893</v>
      </c>
      <c r="J1271" s="9">
        <v>1454342893</v>
      </c>
      <c r="K1271" s="9" t="b">
        <v>0</v>
      </c>
      <c r="L1271" s="9">
        <v>3</v>
      </c>
      <c r="M1271" s="9" t="b">
        <v>0</v>
      </c>
      <c r="N1271" s="9" t="s">
        <v>40</v>
      </c>
      <c r="O1271" s="9">
        <f t="shared" si="76"/>
        <v>4</v>
      </c>
      <c r="P1271" s="12">
        <f t="shared" si="77"/>
        <v>23</v>
      </c>
      <c r="Q1271" s="9" t="s">
        <v>41</v>
      </c>
      <c r="R1271" s="9" t="s">
        <v>42</v>
      </c>
      <c r="S1271" s="13">
        <f t="shared" si="78"/>
        <v>42401.672372685185</v>
      </c>
      <c r="T1271" s="13">
        <f t="shared" si="79"/>
        <v>42431.672372685185</v>
      </c>
    </row>
    <row r="1272" spans="1:20" ht="112" x14ac:dyDescent="0.2">
      <c r="A1272" s="9">
        <v>3991</v>
      </c>
      <c r="B1272" s="10" t="s">
        <v>1951</v>
      </c>
      <c r="C1272" s="10" t="s">
        <v>1952</v>
      </c>
      <c r="D1272" s="9">
        <v>500</v>
      </c>
      <c r="E1272" s="11">
        <v>100</v>
      </c>
      <c r="F1272" s="9" t="s">
        <v>251</v>
      </c>
      <c r="G1272" s="9" t="s">
        <v>45</v>
      </c>
      <c r="H1272" s="9" t="s">
        <v>46</v>
      </c>
      <c r="I1272" s="9">
        <v>1433086082</v>
      </c>
      <c r="J1272" s="9">
        <v>1430494082</v>
      </c>
      <c r="K1272" s="9" t="b">
        <v>0</v>
      </c>
      <c r="L1272" s="9">
        <v>1</v>
      </c>
      <c r="M1272" s="9" t="b">
        <v>0</v>
      </c>
      <c r="N1272" s="9" t="s">
        <v>40</v>
      </c>
      <c r="O1272" s="9">
        <f t="shared" si="76"/>
        <v>20</v>
      </c>
      <c r="P1272" s="12">
        <f t="shared" si="77"/>
        <v>100</v>
      </c>
      <c r="Q1272" s="9" t="s">
        <v>41</v>
      </c>
      <c r="R1272" s="9" t="s">
        <v>42</v>
      </c>
      <c r="S1272" s="13">
        <f t="shared" si="78"/>
        <v>42125.644467592589</v>
      </c>
      <c r="T1272" s="13">
        <f t="shared" si="79"/>
        <v>42155.644467592589</v>
      </c>
    </row>
    <row r="1273" spans="1:20" ht="176" x14ac:dyDescent="0.2">
      <c r="A1273" s="9">
        <v>3992</v>
      </c>
      <c r="B1273" s="10" t="s">
        <v>1953</v>
      </c>
      <c r="C1273" s="10" t="s">
        <v>1954</v>
      </c>
      <c r="D1273" s="9">
        <v>10000</v>
      </c>
      <c r="E1273" s="11">
        <v>541</v>
      </c>
      <c r="F1273" s="9" t="s">
        <v>251</v>
      </c>
      <c r="G1273" s="9" t="s">
        <v>45</v>
      </c>
      <c r="H1273" s="9" t="s">
        <v>46</v>
      </c>
      <c r="I1273" s="9">
        <v>1449876859</v>
      </c>
      <c r="J1273" s="9">
        <v>1444689259</v>
      </c>
      <c r="K1273" s="9" t="b">
        <v>0</v>
      </c>
      <c r="L1273" s="9">
        <v>9</v>
      </c>
      <c r="M1273" s="9" t="b">
        <v>0</v>
      </c>
      <c r="N1273" s="9" t="s">
        <v>40</v>
      </c>
      <c r="O1273" s="9">
        <f t="shared" si="76"/>
        <v>5</v>
      </c>
      <c r="P1273" s="12">
        <f t="shared" si="77"/>
        <v>60.11</v>
      </c>
      <c r="Q1273" s="9" t="s">
        <v>41</v>
      </c>
      <c r="R1273" s="9" t="s">
        <v>42</v>
      </c>
      <c r="S1273" s="13">
        <f t="shared" si="78"/>
        <v>42289.94049768518</v>
      </c>
      <c r="T1273" s="13">
        <f t="shared" si="79"/>
        <v>42349.982164351852</v>
      </c>
    </row>
    <row r="1274" spans="1:20" ht="160" x14ac:dyDescent="0.2">
      <c r="A1274" s="9">
        <v>3993</v>
      </c>
      <c r="B1274" s="10" t="s">
        <v>1955</v>
      </c>
      <c r="C1274" s="10" t="s">
        <v>1956</v>
      </c>
      <c r="D1274" s="9">
        <v>50000</v>
      </c>
      <c r="E1274" s="11">
        <v>3</v>
      </c>
      <c r="F1274" s="9" t="s">
        <v>251</v>
      </c>
      <c r="G1274" s="9" t="s">
        <v>45</v>
      </c>
      <c r="H1274" s="9" t="s">
        <v>46</v>
      </c>
      <c r="I1274" s="9">
        <v>1431549912</v>
      </c>
      <c r="J1274" s="9">
        <v>1428957912</v>
      </c>
      <c r="K1274" s="9" t="b">
        <v>0</v>
      </c>
      <c r="L1274" s="9">
        <v>1</v>
      </c>
      <c r="M1274" s="9" t="b">
        <v>0</v>
      </c>
      <c r="N1274" s="9" t="s">
        <v>40</v>
      </c>
      <c r="O1274" s="9">
        <f t="shared" si="76"/>
        <v>0</v>
      </c>
      <c r="P1274" s="12">
        <f t="shared" si="77"/>
        <v>3</v>
      </c>
      <c r="Q1274" s="9" t="s">
        <v>41</v>
      </c>
      <c r="R1274" s="9" t="s">
        <v>42</v>
      </c>
      <c r="S1274" s="13">
        <f t="shared" si="78"/>
        <v>42107.864722222221</v>
      </c>
      <c r="T1274" s="13">
        <f t="shared" si="79"/>
        <v>42137.864722222221</v>
      </c>
    </row>
    <row r="1275" spans="1:20" ht="144" x14ac:dyDescent="0.2">
      <c r="A1275" s="9">
        <v>3994</v>
      </c>
      <c r="B1275" s="10" t="s">
        <v>1957</v>
      </c>
      <c r="C1275" s="10" t="s">
        <v>1958</v>
      </c>
      <c r="D1275" s="9">
        <v>2000</v>
      </c>
      <c r="E1275" s="11">
        <v>5</v>
      </c>
      <c r="F1275" s="9" t="s">
        <v>251</v>
      </c>
      <c r="G1275" s="9" t="s">
        <v>45</v>
      </c>
      <c r="H1275" s="9" t="s">
        <v>46</v>
      </c>
      <c r="I1275" s="9">
        <v>1405761690</v>
      </c>
      <c r="J1275" s="9">
        <v>1403169690</v>
      </c>
      <c r="K1275" s="9" t="b">
        <v>0</v>
      </c>
      <c r="L1275" s="9">
        <v>1</v>
      </c>
      <c r="M1275" s="9" t="b">
        <v>0</v>
      </c>
      <c r="N1275" s="9" t="s">
        <v>40</v>
      </c>
      <c r="O1275" s="9">
        <f t="shared" si="76"/>
        <v>0</v>
      </c>
      <c r="P1275" s="12">
        <f t="shared" si="77"/>
        <v>5</v>
      </c>
      <c r="Q1275" s="9" t="s">
        <v>41</v>
      </c>
      <c r="R1275" s="9" t="s">
        <v>42</v>
      </c>
      <c r="S1275" s="13">
        <f t="shared" si="78"/>
        <v>41809.389930555553</v>
      </c>
      <c r="T1275" s="13">
        <f t="shared" si="79"/>
        <v>41839.389930555553</v>
      </c>
    </row>
    <row r="1276" spans="1:20" ht="208" x14ac:dyDescent="0.2">
      <c r="A1276" s="9">
        <v>3995</v>
      </c>
      <c r="B1276" s="10" t="s">
        <v>1959</v>
      </c>
      <c r="C1276" s="10" t="s">
        <v>1960</v>
      </c>
      <c r="D1276" s="9">
        <v>200</v>
      </c>
      <c r="E1276" s="11">
        <v>70</v>
      </c>
      <c r="F1276" s="9" t="s">
        <v>251</v>
      </c>
      <c r="G1276" s="9" t="s">
        <v>38</v>
      </c>
      <c r="H1276" s="9" t="s">
        <v>39</v>
      </c>
      <c r="I1276" s="9">
        <v>1423913220</v>
      </c>
      <c r="J1276" s="9">
        <v>1421339077</v>
      </c>
      <c r="K1276" s="9" t="b">
        <v>0</v>
      </c>
      <c r="L1276" s="9">
        <v>4</v>
      </c>
      <c r="M1276" s="9" t="b">
        <v>0</v>
      </c>
      <c r="N1276" s="9" t="s">
        <v>40</v>
      </c>
      <c r="O1276" s="9">
        <f t="shared" si="76"/>
        <v>35</v>
      </c>
      <c r="P1276" s="12">
        <f t="shared" si="77"/>
        <v>17.5</v>
      </c>
      <c r="Q1276" s="9" t="s">
        <v>41</v>
      </c>
      <c r="R1276" s="9" t="s">
        <v>42</v>
      </c>
      <c r="S1276" s="13">
        <f t="shared" si="78"/>
        <v>42019.683761574073</v>
      </c>
      <c r="T1276" s="13">
        <f t="shared" si="79"/>
        <v>42049.477083333331</v>
      </c>
    </row>
    <row r="1277" spans="1:20" ht="224" x14ac:dyDescent="0.2">
      <c r="A1277" s="9">
        <v>3996</v>
      </c>
      <c r="B1277" s="10" t="s">
        <v>1961</v>
      </c>
      <c r="C1277" s="10" t="s">
        <v>1962</v>
      </c>
      <c r="D1277" s="9">
        <v>3000</v>
      </c>
      <c r="E1277" s="11">
        <v>497</v>
      </c>
      <c r="F1277" s="9" t="s">
        <v>251</v>
      </c>
      <c r="G1277" s="9" t="s">
        <v>45</v>
      </c>
      <c r="H1277" s="9" t="s">
        <v>46</v>
      </c>
      <c r="I1277" s="9">
        <v>1416499440</v>
      </c>
      <c r="J1277" s="9">
        <v>1415341464</v>
      </c>
      <c r="K1277" s="9" t="b">
        <v>0</v>
      </c>
      <c r="L1277" s="9">
        <v>17</v>
      </c>
      <c r="M1277" s="9" t="b">
        <v>0</v>
      </c>
      <c r="N1277" s="9" t="s">
        <v>40</v>
      </c>
      <c r="O1277" s="9">
        <f t="shared" si="76"/>
        <v>17</v>
      </c>
      <c r="P1277" s="12">
        <f t="shared" si="77"/>
        <v>29.24</v>
      </c>
      <c r="Q1277" s="9" t="s">
        <v>41</v>
      </c>
      <c r="R1277" s="9" t="s">
        <v>42</v>
      </c>
      <c r="S1277" s="13">
        <f t="shared" si="78"/>
        <v>41950.26694444444</v>
      </c>
      <c r="T1277" s="13">
        <f t="shared" si="79"/>
        <v>41963.669444444444</v>
      </c>
    </row>
    <row r="1278" spans="1:20" ht="208" x14ac:dyDescent="0.2">
      <c r="A1278" s="9">
        <v>3997</v>
      </c>
      <c r="B1278" s="10" t="s">
        <v>1963</v>
      </c>
      <c r="C1278" s="10" t="s">
        <v>1964</v>
      </c>
      <c r="D1278" s="9">
        <v>3000</v>
      </c>
      <c r="E1278" s="11">
        <v>0</v>
      </c>
      <c r="F1278" s="9" t="s">
        <v>251</v>
      </c>
      <c r="G1278" s="9" t="s">
        <v>38</v>
      </c>
      <c r="H1278" s="9" t="s">
        <v>39</v>
      </c>
      <c r="I1278" s="9">
        <v>1428222221</v>
      </c>
      <c r="J1278" s="9">
        <v>1425633821</v>
      </c>
      <c r="K1278" s="9" t="b">
        <v>0</v>
      </c>
      <c r="L1278" s="9">
        <v>0</v>
      </c>
      <c r="M1278" s="9" t="b">
        <v>0</v>
      </c>
      <c r="N1278" s="9" t="s">
        <v>40</v>
      </c>
      <c r="O1278" s="9">
        <f t="shared" si="76"/>
        <v>0</v>
      </c>
      <c r="P1278" s="12">
        <f t="shared" si="77"/>
        <v>0</v>
      </c>
      <c r="Q1278" s="9" t="s">
        <v>41</v>
      </c>
      <c r="R1278" s="9" t="s">
        <v>42</v>
      </c>
      <c r="S1278" s="13">
        <f t="shared" si="78"/>
        <v>42069.391446759255</v>
      </c>
      <c r="T1278" s="13">
        <f t="shared" si="79"/>
        <v>42099.349780092598</v>
      </c>
    </row>
    <row r="1279" spans="1:20" ht="176" x14ac:dyDescent="0.2">
      <c r="A1279" s="9">
        <v>3998</v>
      </c>
      <c r="B1279" s="10" t="s">
        <v>1965</v>
      </c>
      <c r="C1279" s="10" t="s">
        <v>1966</v>
      </c>
      <c r="D1279" s="9">
        <v>1250</v>
      </c>
      <c r="E1279" s="11">
        <v>715</v>
      </c>
      <c r="F1279" s="9" t="s">
        <v>251</v>
      </c>
      <c r="G1279" s="9" t="s">
        <v>45</v>
      </c>
      <c r="H1279" s="9" t="s">
        <v>46</v>
      </c>
      <c r="I1279" s="9">
        <v>1427580426</v>
      </c>
      <c r="J1279" s="9">
        <v>1424992026</v>
      </c>
      <c r="K1279" s="9" t="b">
        <v>0</v>
      </c>
      <c r="L1279" s="9">
        <v>12</v>
      </c>
      <c r="M1279" s="9" t="b">
        <v>0</v>
      </c>
      <c r="N1279" s="9" t="s">
        <v>40</v>
      </c>
      <c r="O1279" s="9">
        <f t="shared" si="76"/>
        <v>57</v>
      </c>
      <c r="P1279" s="12">
        <f t="shared" si="77"/>
        <v>59.58</v>
      </c>
      <c r="Q1279" s="9" t="s">
        <v>41</v>
      </c>
      <c r="R1279" s="9" t="s">
        <v>42</v>
      </c>
      <c r="S1279" s="13">
        <f t="shared" si="78"/>
        <v>42061.963263888887</v>
      </c>
      <c r="T1279" s="13">
        <f t="shared" si="79"/>
        <v>42091.921597222223</v>
      </c>
    </row>
    <row r="1280" spans="1:20" ht="176" x14ac:dyDescent="0.2">
      <c r="A1280" s="9">
        <v>3999</v>
      </c>
      <c r="B1280" s="10" t="s">
        <v>1967</v>
      </c>
      <c r="C1280" s="10" t="s">
        <v>1968</v>
      </c>
      <c r="D1280" s="9">
        <v>7000</v>
      </c>
      <c r="E1280" s="11">
        <v>1156</v>
      </c>
      <c r="F1280" s="9" t="s">
        <v>251</v>
      </c>
      <c r="G1280" s="9" t="s">
        <v>45</v>
      </c>
      <c r="H1280" s="9" t="s">
        <v>46</v>
      </c>
      <c r="I1280" s="9">
        <v>1409514709</v>
      </c>
      <c r="J1280" s="9">
        <v>1406058798</v>
      </c>
      <c r="K1280" s="9" t="b">
        <v>0</v>
      </c>
      <c r="L1280" s="9">
        <v>14</v>
      </c>
      <c r="M1280" s="9" t="b">
        <v>0</v>
      </c>
      <c r="N1280" s="9" t="s">
        <v>40</v>
      </c>
      <c r="O1280" s="9">
        <f t="shared" si="76"/>
        <v>17</v>
      </c>
      <c r="P1280" s="12">
        <f t="shared" si="77"/>
        <v>82.57</v>
      </c>
      <c r="Q1280" s="9" t="s">
        <v>41</v>
      </c>
      <c r="R1280" s="9" t="s">
        <v>42</v>
      </c>
      <c r="S1280" s="13">
        <f t="shared" si="78"/>
        <v>41842.828680555554</v>
      </c>
      <c r="T1280" s="13">
        <f t="shared" si="79"/>
        <v>41882.827650462961</v>
      </c>
    </row>
    <row r="1281" spans="1:20" ht="80" x14ac:dyDescent="0.2">
      <c r="A1281" s="9">
        <v>4000</v>
      </c>
      <c r="B1281" s="10" t="s">
        <v>1969</v>
      </c>
      <c r="C1281" s="10" t="s">
        <v>1970</v>
      </c>
      <c r="D1281" s="9">
        <v>8000</v>
      </c>
      <c r="E1281" s="11">
        <v>10</v>
      </c>
      <c r="F1281" s="9" t="s">
        <v>251</v>
      </c>
      <c r="G1281" s="9" t="s">
        <v>45</v>
      </c>
      <c r="H1281" s="9" t="s">
        <v>46</v>
      </c>
      <c r="I1281" s="9">
        <v>1462631358</v>
      </c>
      <c r="J1281" s="9">
        <v>1457450958</v>
      </c>
      <c r="K1281" s="9" t="b">
        <v>0</v>
      </c>
      <c r="L1281" s="9">
        <v>1</v>
      </c>
      <c r="M1281" s="9" t="b">
        <v>0</v>
      </c>
      <c r="N1281" s="9" t="s">
        <v>40</v>
      </c>
      <c r="O1281" s="9">
        <f t="shared" si="76"/>
        <v>0</v>
      </c>
      <c r="P1281" s="12">
        <f t="shared" si="77"/>
        <v>10</v>
      </c>
      <c r="Q1281" s="9" t="s">
        <v>41</v>
      </c>
      <c r="R1281" s="9" t="s">
        <v>42</v>
      </c>
      <c r="S1281" s="13">
        <f t="shared" si="78"/>
        <v>42437.64534722222</v>
      </c>
      <c r="T1281" s="13">
        <f t="shared" si="79"/>
        <v>42497.603680555556</v>
      </c>
    </row>
    <row r="1282" spans="1:20" ht="224" x14ac:dyDescent="0.2">
      <c r="A1282" s="9">
        <v>4001</v>
      </c>
      <c r="B1282" s="10" t="s">
        <v>1971</v>
      </c>
      <c r="C1282" s="10" t="s">
        <v>1972</v>
      </c>
      <c r="D1282" s="9">
        <v>1200</v>
      </c>
      <c r="E1282" s="11">
        <v>453</v>
      </c>
      <c r="F1282" s="9" t="s">
        <v>251</v>
      </c>
      <c r="G1282" s="9" t="s">
        <v>38</v>
      </c>
      <c r="H1282" s="9" t="s">
        <v>39</v>
      </c>
      <c r="I1282" s="9">
        <v>1488394800</v>
      </c>
      <c r="J1282" s="9">
        <v>1486681708</v>
      </c>
      <c r="K1282" s="9" t="b">
        <v>0</v>
      </c>
      <c r="L1282" s="9">
        <v>14</v>
      </c>
      <c r="M1282" s="9" t="b">
        <v>0</v>
      </c>
      <c r="N1282" s="9" t="s">
        <v>40</v>
      </c>
      <c r="O1282" s="9">
        <f t="shared" ref="O1282:O1345" si="80">ROUND(E1282/D1282*100,0)</f>
        <v>38</v>
      </c>
      <c r="P1282" s="12">
        <f t="shared" ref="P1282:P1345" si="81">IFERROR(ROUND(E1282/L1282,2),0)</f>
        <v>32.36</v>
      </c>
      <c r="Q1282" s="9" t="s">
        <v>41</v>
      </c>
      <c r="R1282" s="9" t="s">
        <v>42</v>
      </c>
      <c r="S1282" s="13">
        <f t="shared" ref="S1282:S1345" si="82">(((J1282/60)/60)/24)+DATE(1970,1,1)</f>
        <v>42775.964212962965</v>
      </c>
      <c r="T1282" s="13">
        <f t="shared" ref="T1282:T1345" si="83">(((I1282/60)/60)/24)+DATE(1970,1,1)</f>
        <v>42795.791666666672</v>
      </c>
    </row>
    <row r="1283" spans="1:20" ht="192" x14ac:dyDescent="0.2">
      <c r="A1283" s="9">
        <v>4002</v>
      </c>
      <c r="B1283" s="10" t="s">
        <v>1973</v>
      </c>
      <c r="C1283" s="10" t="s">
        <v>1974</v>
      </c>
      <c r="D1283" s="9">
        <v>1250</v>
      </c>
      <c r="E1283" s="11">
        <v>23</v>
      </c>
      <c r="F1283" s="9" t="s">
        <v>251</v>
      </c>
      <c r="G1283" s="9" t="s">
        <v>45</v>
      </c>
      <c r="H1283" s="9" t="s">
        <v>46</v>
      </c>
      <c r="I1283" s="9">
        <v>1411779761</v>
      </c>
      <c r="J1283" s="9">
        <v>1409187761</v>
      </c>
      <c r="K1283" s="9" t="b">
        <v>0</v>
      </c>
      <c r="L1283" s="9">
        <v>4</v>
      </c>
      <c r="M1283" s="9" t="b">
        <v>0</v>
      </c>
      <c r="N1283" s="9" t="s">
        <v>40</v>
      </c>
      <c r="O1283" s="9">
        <f t="shared" si="80"/>
        <v>2</v>
      </c>
      <c r="P1283" s="12">
        <f t="shared" si="81"/>
        <v>5.75</v>
      </c>
      <c r="Q1283" s="9" t="s">
        <v>41</v>
      </c>
      <c r="R1283" s="9" t="s">
        <v>42</v>
      </c>
      <c r="S1283" s="13">
        <f t="shared" si="82"/>
        <v>41879.043530092589</v>
      </c>
      <c r="T1283" s="13">
        <f t="shared" si="83"/>
        <v>41909.043530092589</v>
      </c>
    </row>
    <row r="1284" spans="1:20" ht="176" x14ac:dyDescent="0.2">
      <c r="A1284" s="9">
        <v>4003</v>
      </c>
      <c r="B1284" s="10" t="s">
        <v>1975</v>
      </c>
      <c r="C1284" s="10" t="s">
        <v>1900</v>
      </c>
      <c r="D1284" s="9">
        <v>2000</v>
      </c>
      <c r="E1284" s="11">
        <v>201</v>
      </c>
      <c r="F1284" s="9" t="s">
        <v>251</v>
      </c>
      <c r="G1284" s="9" t="s">
        <v>45</v>
      </c>
      <c r="H1284" s="9" t="s">
        <v>46</v>
      </c>
      <c r="I1284" s="9">
        <v>1424009147</v>
      </c>
      <c r="J1284" s="9">
        <v>1421417147</v>
      </c>
      <c r="K1284" s="9" t="b">
        <v>0</v>
      </c>
      <c r="L1284" s="9">
        <v>2</v>
      </c>
      <c r="M1284" s="9" t="b">
        <v>0</v>
      </c>
      <c r="N1284" s="9" t="s">
        <v>40</v>
      </c>
      <c r="O1284" s="9">
        <f t="shared" si="80"/>
        <v>10</v>
      </c>
      <c r="P1284" s="12">
        <f t="shared" si="81"/>
        <v>100.5</v>
      </c>
      <c r="Q1284" s="9" t="s">
        <v>41</v>
      </c>
      <c r="R1284" s="9" t="s">
        <v>42</v>
      </c>
      <c r="S1284" s="13">
        <f t="shared" si="82"/>
        <v>42020.587349537032</v>
      </c>
      <c r="T1284" s="13">
        <f t="shared" si="83"/>
        <v>42050.587349537032</v>
      </c>
    </row>
    <row r="1285" spans="1:20" ht="64" x14ac:dyDescent="0.2">
      <c r="A1285" s="9">
        <v>4004</v>
      </c>
      <c r="B1285" s="10" t="s">
        <v>1976</v>
      </c>
      <c r="C1285" s="10" t="s">
        <v>1977</v>
      </c>
      <c r="D1285" s="9">
        <v>500</v>
      </c>
      <c r="E1285" s="11">
        <v>1</v>
      </c>
      <c r="F1285" s="9" t="s">
        <v>251</v>
      </c>
      <c r="G1285" s="9" t="s">
        <v>45</v>
      </c>
      <c r="H1285" s="9" t="s">
        <v>46</v>
      </c>
      <c r="I1285" s="9">
        <v>1412740457</v>
      </c>
      <c r="J1285" s="9">
        <v>1410148457</v>
      </c>
      <c r="K1285" s="9" t="b">
        <v>0</v>
      </c>
      <c r="L1285" s="9">
        <v>1</v>
      </c>
      <c r="M1285" s="9" t="b">
        <v>0</v>
      </c>
      <c r="N1285" s="9" t="s">
        <v>40</v>
      </c>
      <c r="O1285" s="9">
        <f t="shared" si="80"/>
        <v>0</v>
      </c>
      <c r="P1285" s="12">
        <f t="shared" si="81"/>
        <v>1</v>
      </c>
      <c r="Q1285" s="9" t="s">
        <v>41</v>
      </c>
      <c r="R1285" s="9" t="s">
        <v>42</v>
      </c>
      <c r="S1285" s="13">
        <f t="shared" si="82"/>
        <v>41890.16269675926</v>
      </c>
      <c r="T1285" s="13">
        <f t="shared" si="83"/>
        <v>41920.16269675926</v>
      </c>
    </row>
    <row r="1286" spans="1:20" ht="192" x14ac:dyDescent="0.2">
      <c r="A1286" s="9">
        <v>4005</v>
      </c>
      <c r="B1286" s="10" t="s">
        <v>1978</v>
      </c>
      <c r="C1286" s="10" t="s">
        <v>1979</v>
      </c>
      <c r="D1286" s="9">
        <v>3000</v>
      </c>
      <c r="E1286" s="11">
        <v>40</v>
      </c>
      <c r="F1286" s="9" t="s">
        <v>251</v>
      </c>
      <c r="G1286" s="9" t="s">
        <v>45</v>
      </c>
      <c r="H1286" s="9" t="s">
        <v>46</v>
      </c>
      <c r="I1286" s="9">
        <v>1413832985</v>
      </c>
      <c r="J1286" s="9">
        <v>1408648985</v>
      </c>
      <c r="K1286" s="9" t="b">
        <v>0</v>
      </c>
      <c r="L1286" s="9">
        <v>2</v>
      </c>
      <c r="M1286" s="9" t="b">
        <v>0</v>
      </c>
      <c r="N1286" s="9" t="s">
        <v>40</v>
      </c>
      <c r="O1286" s="9">
        <f t="shared" si="80"/>
        <v>1</v>
      </c>
      <c r="P1286" s="12">
        <f t="shared" si="81"/>
        <v>20</v>
      </c>
      <c r="Q1286" s="9" t="s">
        <v>41</v>
      </c>
      <c r="R1286" s="9" t="s">
        <v>42</v>
      </c>
      <c r="S1286" s="13">
        <f t="shared" si="82"/>
        <v>41872.807696759257</v>
      </c>
      <c r="T1286" s="13">
        <f t="shared" si="83"/>
        <v>41932.807696759257</v>
      </c>
    </row>
    <row r="1287" spans="1:20" ht="208" x14ac:dyDescent="0.2">
      <c r="A1287" s="9">
        <v>4006</v>
      </c>
      <c r="B1287" s="10" t="s">
        <v>1980</v>
      </c>
      <c r="C1287" s="10" t="s">
        <v>1981</v>
      </c>
      <c r="D1287" s="9">
        <v>30000</v>
      </c>
      <c r="E1287" s="11">
        <v>2</v>
      </c>
      <c r="F1287" s="9" t="s">
        <v>251</v>
      </c>
      <c r="G1287" s="9" t="s">
        <v>45</v>
      </c>
      <c r="H1287" s="9" t="s">
        <v>46</v>
      </c>
      <c r="I1287" s="9">
        <v>1455647587</v>
      </c>
      <c r="J1287" s="9">
        <v>1453487587</v>
      </c>
      <c r="K1287" s="9" t="b">
        <v>0</v>
      </c>
      <c r="L1287" s="9">
        <v>1</v>
      </c>
      <c r="M1287" s="9" t="b">
        <v>0</v>
      </c>
      <c r="N1287" s="9" t="s">
        <v>40</v>
      </c>
      <c r="O1287" s="9">
        <f t="shared" si="80"/>
        <v>0</v>
      </c>
      <c r="P1287" s="12">
        <f t="shared" si="81"/>
        <v>2</v>
      </c>
      <c r="Q1287" s="9" t="s">
        <v>41</v>
      </c>
      <c r="R1287" s="9" t="s">
        <v>42</v>
      </c>
      <c r="S1287" s="13">
        <f t="shared" si="82"/>
        <v>42391.772997685184</v>
      </c>
      <c r="T1287" s="13">
        <f t="shared" si="83"/>
        <v>42416.772997685184</v>
      </c>
    </row>
    <row r="1288" spans="1:20" ht="176" x14ac:dyDescent="0.2">
      <c r="A1288" s="9">
        <v>4007</v>
      </c>
      <c r="B1288" s="10" t="s">
        <v>1982</v>
      </c>
      <c r="C1288" s="10" t="s">
        <v>1983</v>
      </c>
      <c r="D1288" s="9">
        <v>2000</v>
      </c>
      <c r="E1288" s="11">
        <v>5</v>
      </c>
      <c r="F1288" s="9" t="s">
        <v>251</v>
      </c>
      <c r="G1288" s="9" t="s">
        <v>45</v>
      </c>
      <c r="H1288" s="9" t="s">
        <v>46</v>
      </c>
      <c r="I1288" s="9">
        <v>1409070480</v>
      </c>
      <c r="J1288" s="9">
        <v>1406572381</v>
      </c>
      <c r="K1288" s="9" t="b">
        <v>0</v>
      </c>
      <c r="L1288" s="9">
        <v>1</v>
      </c>
      <c r="M1288" s="9" t="b">
        <v>0</v>
      </c>
      <c r="N1288" s="9" t="s">
        <v>40</v>
      </c>
      <c r="O1288" s="9">
        <f t="shared" si="80"/>
        <v>0</v>
      </c>
      <c r="P1288" s="12">
        <f t="shared" si="81"/>
        <v>5</v>
      </c>
      <c r="Q1288" s="9" t="s">
        <v>41</v>
      </c>
      <c r="R1288" s="9" t="s">
        <v>42</v>
      </c>
      <c r="S1288" s="13">
        <f t="shared" si="82"/>
        <v>41848.772928240738</v>
      </c>
      <c r="T1288" s="13">
        <f t="shared" si="83"/>
        <v>41877.686111111114</v>
      </c>
    </row>
    <row r="1289" spans="1:20" ht="208" x14ac:dyDescent="0.2">
      <c r="A1289" s="9">
        <v>4008</v>
      </c>
      <c r="B1289" s="10" t="s">
        <v>1984</v>
      </c>
      <c r="C1289" s="10" t="s">
        <v>1985</v>
      </c>
      <c r="D1289" s="9">
        <v>1000</v>
      </c>
      <c r="E1289" s="11">
        <v>60</v>
      </c>
      <c r="F1289" s="9" t="s">
        <v>251</v>
      </c>
      <c r="G1289" s="9" t="s">
        <v>38</v>
      </c>
      <c r="H1289" s="9" t="s">
        <v>39</v>
      </c>
      <c r="I1289" s="9">
        <v>1437606507</v>
      </c>
      <c r="J1289" s="9">
        <v>1435014507</v>
      </c>
      <c r="K1289" s="9" t="b">
        <v>0</v>
      </c>
      <c r="L1289" s="9">
        <v>4</v>
      </c>
      <c r="M1289" s="9" t="b">
        <v>0</v>
      </c>
      <c r="N1289" s="9" t="s">
        <v>40</v>
      </c>
      <c r="O1289" s="9">
        <f t="shared" si="80"/>
        <v>6</v>
      </c>
      <c r="P1289" s="12">
        <f t="shared" si="81"/>
        <v>15</v>
      </c>
      <c r="Q1289" s="9" t="s">
        <v>41</v>
      </c>
      <c r="R1289" s="9" t="s">
        <v>42</v>
      </c>
      <c r="S1289" s="13">
        <f t="shared" si="82"/>
        <v>42177.964201388888</v>
      </c>
      <c r="T1289" s="13">
        <f t="shared" si="83"/>
        <v>42207.964201388888</v>
      </c>
    </row>
    <row r="1290" spans="1:20" ht="176" x14ac:dyDescent="0.2">
      <c r="A1290" s="9">
        <v>4009</v>
      </c>
      <c r="B1290" s="10" t="s">
        <v>1986</v>
      </c>
      <c r="C1290" s="10" t="s">
        <v>1987</v>
      </c>
      <c r="D1290" s="9">
        <v>1930</v>
      </c>
      <c r="E1290" s="11">
        <v>75</v>
      </c>
      <c r="F1290" s="9" t="s">
        <v>251</v>
      </c>
      <c r="G1290" s="9" t="s">
        <v>38</v>
      </c>
      <c r="H1290" s="9" t="s">
        <v>39</v>
      </c>
      <c r="I1290" s="9">
        <v>1410281360</v>
      </c>
      <c r="J1290" s="9">
        <v>1406825360</v>
      </c>
      <c r="K1290" s="9" t="b">
        <v>0</v>
      </c>
      <c r="L1290" s="9">
        <v>3</v>
      </c>
      <c r="M1290" s="9" t="b">
        <v>0</v>
      </c>
      <c r="N1290" s="9" t="s">
        <v>40</v>
      </c>
      <c r="O1290" s="9">
        <f t="shared" si="80"/>
        <v>4</v>
      </c>
      <c r="P1290" s="12">
        <f t="shared" si="81"/>
        <v>25</v>
      </c>
      <c r="Q1290" s="9" t="s">
        <v>41</v>
      </c>
      <c r="R1290" s="9" t="s">
        <v>42</v>
      </c>
      <c r="S1290" s="13">
        <f t="shared" si="82"/>
        <v>41851.700925925928</v>
      </c>
      <c r="T1290" s="13">
        <f t="shared" si="83"/>
        <v>41891.700925925928</v>
      </c>
    </row>
    <row r="1291" spans="1:20" ht="176" x14ac:dyDescent="0.2">
      <c r="A1291" s="9">
        <v>4010</v>
      </c>
      <c r="B1291" s="10" t="s">
        <v>1988</v>
      </c>
      <c r="C1291" s="10" t="s">
        <v>1989</v>
      </c>
      <c r="D1291" s="9">
        <v>7200</v>
      </c>
      <c r="E1291" s="11">
        <v>1742</v>
      </c>
      <c r="F1291" s="9" t="s">
        <v>251</v>
      </c>
      <c r="G1291" s="9" t="s">
        <v>45</v>
      </c>
      <c r="H1291" s="9" t="s">
        <v>46</v>
      </c>
      <c r="I1291" s="9">
        <v>1414348166</v>
      </c>
      <c r="J1291" s="9">
        <v>1412879366</v>
      </c>
      <c r="K1291" s="9" t="b">
        <v>0</v>
      </c>
      <c r="L1291" s="9">
        <v>38</v>
      </c>
      <c r="M1291" s="9" t="b">
        <v>0</v>
      </c>
      <c r="N1291" s="9" t="s">
        <v>40</v>
      </c>
      <c r="O1291" s="9">
        <f t="shared" si="80"/>
        <v>24</v>
      </c>
      <c r="P1291" s="12">
        <f t="shared" si="81"/>
        <v>45.84</v>
      </c>
      <c r="Q1291" s="9" t="s">
        <v>41</v>
      </c>
      <c r="R1291" s="9" t="s">
        <v>42</v>
      </c>
      <c r="S1291" s="13">
        <f t="shared" si="82"/>
        <v>41921.770439814813</v>
      </c>
      <c r="T1291" s="13">
        <f t="shared" si="83"/>
        <v>41938.770439814813</v>
      </c>
    </row>
    <row r="1292" spans="1:20" ht="224" x14ac:dyDescent="0.2">
      <c r="A1292" s="9">
        <v>4011</v>
      </c>
      <c r="B1292" s="10" t="s">
        <v>1990</v>
      </c>
      <c r="C1292" s="10" t="s">
        <v>1991</v>
      </c>
      <c r="D1292" s="9">
        <v>250</v>
      </c>
      <c r="E1292" s="11">
        <v>19</v>
      </c>
      <c r="F1292" s="9" t="s">
        <v>251</v>
      </c>
      <c r="G1292" s="9" t="s">
        <v>38</v>
      </c>
      <c r="H1292" s="9" t="s">
        <v>39</v>
      </c>
      <c r="I1292" s="9">
        <v>1422450278</v>
      </c>
      <c r="J1292" s="9">
        <v>1419858278</v>
      </c>
      <c r="K1292" s="9" t="b">
        <v>0</v>
      </c>
      <c r="L1292" s="9">
        <v>4</v>
      </c>
      <c r="M1292" s="9" t="b">
        <v>0</v>
      </c>
      <c r="N1292" s="9" t="s">
        <v>40</v>
      </c>
      <c r="O1292" s="9">
        <f t="shared" si="80"/>
        <v>8</v>
      </c>
      <c r="P1292" s="12">
        <f t="shared" si="81"/>
        <v>4.75</v>
      </c>
      <c r="Q1292" s="9" t="s">
        <v>41</v>
      </c>
      <c r="R1292" s="9" t="s">
        <v>42</v>
      </c>
      <c r="S1292" s="13">
        <f t="shared" si="82"/>
        <v>42002.54488425926</v>
      </c>
      <c r="T1292" s="13">
        <f t="shared" si="83"/>
        <v>42032.54488425926</v>
      </c>
    </row>
    <row r="1293" spans="1:20" ht="192" x14ac:dyDescent="0.2">
      <c r="A1293" s="9">
        <v>4012</v>
      </c>
      <c r="B1293" s="10" t="s">
        <v>1992</v>
      </c>
      <c r="C1293" s="10" t="s">
        <v>1993</v>
      </c>
      <c r="D1293" s="9">
        <v>575</v>
      </c>
      <c r="E1293" s="11">
        <v>0</v>
      </c>
      <c r="F1293" s="9" t="s">
        <v>251</v>
      </c>
      <c r="G1293" s="9" t="s">
        <v>38</v>
      </c>
      <c r="H1293" s="9" t="s">
        <v>39</v>
      </c>
      <c r="I1293" s="9">
        <v>1430571849</v>
      </c>
      <c r="J1293" s="9">
        <v>1427979849</v>
      </c>
      <c r="K1293" s="9" t="b">
        <v>0</v>
      </c>
      <c r="L1293" s="9">
        <v>0</v>
      </c>
      <c r="M1293" s="9" t="b">
        <v>0</v>
      </c>
      <c r="N1293" s="9" t="s">
        <v>40</v>
      </c>
      <c r="O1293" s="9">
        <f t="shared" si="80"/>
        <v>0</v>
      </c>
      <c r="P1293" s="12">
        <f t="shared" si="81"/>
        <v>0</v>
      </c>
      <c r="Q1293" s="9" t="s">
        <v>41</v>
      </c>
      <c r="R1293" s="9" t="s">
        <v>42</v>
      </c>
      <c r="S1293" s="13">
        <f t="shared" si="82"/>
        <v>42096.544548611113</v>
      </c>
      <c r="T1293" s="13">
        <f t="shared" si="83"/>
        <v>42126.544548611113</v>
      </c>
    </row>
    <row r="1294" spans="1:20" ht="208" x14ac:dyDescent="0.2">
      <c r="A1294" s="9">
        <v>4013</v>
      </c>
      <c r="B1294" s="10" t="s">
        <v>1994</v>
      </c>
      <c r="C1294" s="10" t="s">
        <v>1995</v>
      </c>
      <c r="D1294" s="9">
        <v>2000</v>
      </c>
      <c r="E1294" s="11">
        <v>26</v>
      </c>
      <c r="F1294" s="9" t="s">
        <v>251</v>
      </c>
      <c r="G1294" s="9" t="s">
        <v>45</v>
      </c>
      <c r="H1294" s="9" t="s">
        <v>46</v>
      </c>
      <c r="I1294" s="9">
        <v>1424070823</v>
      </c>
      <c r="J1294" s="9">
        <v>1421478823</v>
      </c>
      <c r="K1294" s="9" t="b">
        <v>0</v>
      </c>
      <c r="L1294" s="9">
        <v>2</v>
      </c>
      <c r="M1294" s="9" t="b">
        <v>0</v>
      </c>
      <c r="N1294" s="9" t="s">
        <v>40</v>
      </c>
      <c r="O1294" s="9">
        <f t="shared" si="80"/>
        <v>1</v>
      </c>
      <c r="P1294" s="12">
        <f t="shared" si="81"/>
        <v>13</v>
      </c>
      <c r="Q1294" s="9" t="s">
        <v>41</v>
      </c>
      <c r="R1294" s="9" t="s">
        <v>42</v>
      </c>
      <c r="S1294" s="13">
        <f t="shared" si="82"/>
        <v>42021.301192129627</v>
      </c>
      <c r="T1294" s="13">
        <f t="shared" si="83"/>
        <v>42051.301192129627</v>
      </c>
    </row>
    <row r="1295" spans="1:20" ht="192" x14ac:dyDescent="0.2">
      <c r="A1295" s="9">
        <v>4014</v>
      </c>
      <c r="B1295" s="10" t="s">
        <v>1996</v>
      </c>
      <c r="C1295" s="10" t="s">
        <v>1997</v>
      </c>
      <c r="D1295" s="9">
        <v>9000</v>
      </c>
      <c r="E1295" s="11">
        <v>0</v>
      </c>
      <c r="F1295" s="9" t="s">
        <v>251</v>
      </c>
      <c r="G1295" s="9" t="s">
        <v>45</v>
      </c>
      <c r="H1295" s="9" t="s">
        <v>46</v>
      </c>
      <c r="I1295" s="9">
        <v>1457157269</v>
      </c>
      <c r="J1295" s="9">
        <v>1455861269</v>
      </c>
      <c r="K1295" s="9" t="b">
        <v>0</v>
      </c>
      <c r="L1295" s="9">
        <v>0</v>
      </c>
      <c r="M1295" s="9" t="b">
        <v>0</v>
      </c>
      <c r="N1295" s="9" t="s">
        <v>40</v>
      </c>
      <c r="O1295" s="9">
        <f t="shared" si="80"/>
        <v>0</v>
      </c>
      <c r="P1295" s="12">
        <f t="shared" si="81"/>
        <v>0</v>
      </c>
      <c r="Q1295" s="9" t="s">
        <v>41</v>
      </c>
      <c r="R1295" s="9" t="s">
        <v>42</v>
      </c>
      <c r="S1295" s="13">
        <f t="shared" si="82"/>
        <v>42419.246168981481</v>
      </c>
      <c r="T1295" s="13">
        <f t="shared" si="83"/>
        <v>42434.246168981481</v>
      </c>
    </row>
    <row r="1296" spans="1:20" ht="224" x14ac:dyDescent="0.2">
      <c r="A1296" s="9">
        <v>4015</v>
      </c>
      <c r="B1296" s="10" t="s">
        <v>1998</v>
      </c>
      <c r="C1296" s="10" t="s">
        <v>1999</v>
      </c>
      <c r="D1296" s="9">
        <v>7000</v>
      </c>
      <c r="E1296" s="11">
        <v>1</v>
      </c>
      <c r="F1296" s="9" t="s">
        <v>251</v>
      </c>
      <c r="G1296" s="9" t="s">
        <v>45</v>
      </c>
      <c r="H1296" s="9" t="s">
        <v>46</v>
      </c>
      <c r="I1296" s="9">
        <v>1437331463</v>
      </c>
      <c r="J1296" s="9">
        <v>1434739463</v>
      </c>
      <c r="K1296" s="9" t="b">
        <v>0</v>
      </c>
      <c r="L1296" s="9">
        <v>1</v>
      </c>
      <c r="M1296" s="9" t="b">
        <v>0</v>
      </c>
      <c r="N1296" s="9" t="s">
        <v>40</v>
      </c>
      <c r="O1296" s="9">
        <f t="shared" si="80"/>
        <v>0</v>
      </c>
      <c r="P1296" s="12">
        <f t="shared" si="81"/>
        <v>1</v>
      </c>
      <c r="Q1296" s="9" t="s">
        <v>41</v>
      </c>
      <c r="R1296" s="9" t="s">
        <v>42</v>
      </c>
      <c r="S1296" s="13">
        <f t="shared" si="82"/>
        <v>42174.780821759254</v>
      </c>
      <c r="T1296" s="13">
        <f t="shared" si="83"/>
        <v>42204.780821759254</v>
      </c>
    </row>
    <row r="1297" spans="1:20" ht="192" x14ac:dyDescent="0.2">
      <c r="A1297" s="9">
        <v>4016</v>
      </c>
      <c r="B1297" s="10" t="s">
        <v>2000</v>
      </c>
      <c r="C1297" s="10" t="s">
        <v>2001</v>
      </c>
      <c r="D1297" s="9">
        <v>500</v>
      </c>
      <c r="E1297" s="11">
        <v>70</v>
      </c>
      <c r="F1297" s="9" t="s">
        <v>251</v>
      </c>
      <c r="G1297" s="9" t="s">
        <v>38</v>
      </c>
      <c r="H1297" s="9" t="s">
        <v>39</v>
      </c>
      <c r="I1297" s="9">
        <v>1410987400</v>
      </c>
      <c r="J1297" s="9">
        <v>1408395400</v>
      </c>
      <c r="K1297" s="9" t="b">
        <v>0</v>
      </c>
      <c r="L1297" s="9">
        <v>7</v>
      </c>
      <c r="M1297" s="9" t="b">
        <v>0</v>
      </c>
      <c r="N1297" s="9" t="s">
        <v>40</v>
      </c>
      <c r="O1297" s="9">
        <f t="shared" si="80"/>
        <v>14</v>
      </c>
      <c r="P1297" s="12">
        <f t="shared" si="81"/>
        <v>10</v>
      </c>
      <c r="Q1297" s="9" t="s">
        <v>41</v>
      </c>
      <c r="R1297" s="9" t="s">
        <v>42</v>
      </c>
      <c r="S1297" s="13">
        <f t="shared" si="82"/>
        <v>41869.872685185182</v>
      </c>
      <c r="T1297" s="13">
        <f t="shared" si="83"/>
        <v>41899.872685185182</v>
      </c>
    </row>
    <row r="1298" spans="1:20" ht="224" x14ac:dyDescent="0.2">
      <c r="A1298" s="9">
        <v>4017</v>
      </c>
      <c r="B1298" s="10" t="s">
        <v>2002</v>
      </c>
      <c r="C1298" s="10" t="s">
        <v>2003</v>
      </c>
      <c r="D1298" s="9">
        <v>10000</v>
      </c>
      <c r="E1298" s="11">
        <v>105</v>
      </c>
      <c r="F1298" s="9" t="s">
        <v>251</v>
      </c>
      <c r="G1298" s="9" t="s">
        <v>45</v>
      </c>
      <c r="H1298" s="9" t="s">
        <v>46</v>
      </c>
      <c r="I1298" s="9">
        <v>1409846874</v>
      </c>
      <c r="J1298" s="9">
        <v>1407254874</v>
      </c>
      <c r="K1298" s="9" t="b">
        <v>0</v>
      </c>
      <c r="L1298" s="9">
        <v>2</v>
      </c>
      <c r="M1298" s="9" t="b">
        <v>0</v>
      </c>
      <c r="N1298" s="9" t="s">
        <v>40</v>
      </c>
      <c r="O1298" s="9">
        <f t="shared" si="80"/>
        <v>1</v>
      </c>
      <c r="P1298" s="12">
        <f t="shared" si="81"/>
        <v>52.5</v>
      </c>
      <c r="Q1298" s="9" t="s">
        <v>41</v>
      </c>
      <c r="R1298" s="9" t="s">
        <v>42</v>
      </c>
      <c r="S1298" s="13">
        <f t="shared" si="82"/>
        <v>41856.672152777777</v>
      </c>
      <c r="T1298" s="13">
        <f t="shared" si="83"/>
        <v>41886.672152777777</v>
      </c>
    </row>
    <row r="1299" spans="1:20" ht="144" x14ac:dyDescent="0.2">
      <c r="A1299" s="9">
        <v>4018</v>
      </c>
      <c r="B1299" s="10" t="s">
        <v>2004</v>
      </c>
      <c r="C1299" s="10" t="s">
        <v>2005</v>
      </c>
      <c r="D1299" s="9">
        <v>1500</v>
      </c>
      <c r="E1299" s="11">
        <v>130</v>
      </c>
      <c r="F1299" s="9" t="s">
        <v>251</v>
      </c>
      <c r="G1299" s="9" t="s">
        <v>38</v>
      </c>
      <c r="H1299" s="9" t="s">
        <v>39</v>
      </c>
      <c r="I1299" s="9">
        <v>1475877108</v>
      </c>
      <c r="J1299" s="9">
        <v>1473285108</v>
      </c>
      <c r="K1299" s="9" t="b">
        <v>0</v>
      </c>
      <c r="L1299" s="9">
        <v>4</v>
      </c>
      <c r="M1299" s="9" t="b">
        <v>0</v>
      </c>
      <c r="N1299" s="9" t="s">
        <v>40</v>
      </c>
      <c r="O1299" s="9">
        <f t="shared" si="80"/>
        <v>9</v>
      </c>
      <c r="P1299" s="12">
        <f t="shared" si="81"/>
        <v>32.5</v>
      </c>
      <c r="Q1299" s="9" t="s">
        <v>41</v>
      </c>
      <c r="R1299" s="9" t="s">
        <v>42</v>
      </c>
      <c r="S1299" s="13">
        <f t="shared" si="82"/>
        <v>42620.91097222222</v>
      </c>
      <c r="T1299" s="13">
        <f t="shared" si="83"/>
        <v>42650.91097222222</v>
      </c>
    </row>
    <row r="1300" spans="1:20" ht="208" x14ac:dyDescent="0.2">
      <c r="A1300" s="9">
        <v>4019</v>
      </c>
      <c r="B1300" s="10" t="s">
        <v>2006</v>
      </c>
      <c r="C1300" s="10" t="s">
        <v>2007</v>
      </c>
      <c r="D1300" s="9">
        <v>3500</v>
      </c>
      <c r="E1300" s="11">
        <v>29</v>
      </c>
      <c r="F1300" s="9" t="s">
        <v>251</v>
      </c>
      <c r="G1300" s="9" t="s">
        <v>45</v>
      </c>
      <c r="H1300" s="9" t="s">
        <v>46</v>
      </c>
      <c r="I1300" s="9">
        <v>1460737680</v>
      </c>
      <c r="J1300" s="9">
        <v>1455725596</v>
      </c>
      <c r="K1300" s="9" t="b">
        <v>0</v>
      </c>
      <c r="L1300" s="9">
        <v>4</v>
      </c>
      <c r="M1300" s="9" t="b">
        <v>0</v>
      </c>
      <c r="N1300" s="9" t="s">
        <v>40</v>
      </c>
      <c r="O1300" s="9">
        <f t="shared" si="80"/>
        <v>1</v>
      </c>
      <c r="P1300" s="12">
        <f t="shared" si="81"/>
        <v>7.25</v>
      </c>
      <c r="Q1300" s="9" t="s">
        <v>41</v>
      </c>
      <c r="R1300" s="9" t="s">
        <v>42</v>
      </c>
      <c r="S1300" s="13">
        <f t="shared" si="82"/>
        <v>42417.675879629634</v>
      </c>
      <c r="T1300" s="13">
        <f t="shared" si="83"/>
        <v>42475.686111111107</v>
      </c>
    </row>
    <row r="1301" spans="1:20" ht="192" x14ac:dyDescent="0.2">
      <c r="A1301" s="9">
        <v>4020</v>
      </c>
      <c r="B1301" s="10" t="s">
        <v>2008</v>
      </c>
      <c r="C1301" s="10" t="s">
        <v>2009</v>
      </c>
      <c r="D1301" s="9">
        <v>600</v>
      </c>
      <c r="E1301" s="11">
        <v>100</v>
      </c>
      <c r="F1301" s="9" t="s">
        <v>251</v>
      </c>
      <c r="G1301" s="9" t="s">
        <v>45</v>
      </c>
      <c r="H1301" s="9" t="s">
        <v>46</v>
      </c>
      <c r="I1301" s="9">
        <v>1427168099</v>
      </c>
      <c r="J1301" s="9">
        <v>1424579699</v>
      </c>
      <c r="K1301" s="9" t="b">
        <v>0</v>
      </c>
      <c r="L1301" s="9">
        <v>3</v>
      </c>
      <c r="M1301" s="9" t="b">
        <v>0</v>
      </c>
      <c r="N1301" s="9" t="s">
        <v>40</v>
      </c>
      <c r="O1301" s="9">
        <f t="shared" si="80"/>
        <v>17</v>
      </c>
      <c r="P1301" s="12">
        <f t="shared" si="81"/>
        <v>33.33</v>
      </c>
      <c r="Q1301" s="9" t="s">
        <v>41</v>
      </c>
      <c r="R1301" s="9" t="s">
        <v>42</v>
      </c>
      <c r="S1301" s="13">
        <f t="shared" si="82"/>
        <v>42057.190960648149</v>
      </c>
      <c r="T1301" s="13">
        <f t="shared" si="83"/>
        <v>42087.149293981478</v>
      </c>
    </row>
    <row r="1302" spans="1:20" ht="160" x14ac:dyDescent="0.2">
      <c r="A1302" s="9">
        <v>4021</v>
      </c>
      <c r="B1302" s="10" t="s">
        <v>2010</v>
      </c>
      <c r="C1302" s="10" t="s">
        <v>2011</v>
      </c>
      <c r="D1302" s="9">
        <v>15000</v>
      </c>
      <c r="E1302" s="11">
        <v>125</v>
      </c>
      <c r="F1302" s="9" t="s">
        <v>251</v>
      </c>
      <c r="G1302" s="9" t="s">
        <v>45</v>
      </c>
      <c r="H1302" s="9" t="s">
        <v>46</v>
      </c>
      <c r="I1302" s="9">
        <v>1414360358</v>
      </c>
      <c r="J1302" s="9">
        <v>1409176358</v>
      </c>
      <c r="K1302" s="9" t="b">
        <v>0</v>
      </c>
      <c r="L1302" s="9">
        <v>2</v>
      </c>
      <c r="M1302" s="9" t="b">
        <v>0</v>
      </c>
      <c r="N1302" s="9" t="s">
        <v>40</v>
      </c>
      <c r="O1302" s="9">
        <f t="shared" si="80"/>
        <v>1</v>
      </c>
      <c r="P1302" s="12">
        <f t="shared" si="81"/>
        <v>62.5</v>
      </c>
      <c r="Q1302" s="9" t="s">
        <v>41</v>
      </c>
      <c r="R1302" s="9" t="s">
        <v>42</v>
      </c>
      <c r="S1302" s="13">
        <f t="shared" si="82"/>
        <v>41878.911550925928</v>
      </c>
      <c r="T1302" s="13">
        <f t="shared" si="83"/>
        <v>41938.911550925928</v>
      </c>
    </row>
    <row r="1303" spans="1:20" ht="112" x14ac:dyDescent="0.2">
      <c r="A1303" s="9">
        <v>4022</v>
      </c>
      <c r="B1303" s="10" t="s">
        <v>2012</v>
      </c>
      <c r="C1303" s="10" t="s">
        <v>2013</v>
      </c>
      <c r="D1303" s="9">
        <v>18000</v>
      </c>
      <c r="E1303" s="11">
        <v>12521</v>
      </c>
      <c r="F1303" s="9" t="s">
        <v>251</v>
      </c>
      <c r="G1303" s="9" t="s">
        <v>45</v>
      </c>
      <c r="H1303" s="9" t="s">
        <v>46</v>
      </c>
      <c r="I1303" s="9">
        <v>1422759240</v>
      </c>
      <c r="J1303" s="9">
        <v>1418824867</v>
      </c>
      <c r="K1303" s="9" t="b">
        <v>0</v>
      </c>
      <c r="L1303" s="9">
        <v>197</v>
      </c>
      <c r="M1303" s="9" t="b">
        <v>0</v>
      </c>
      <c r="N1303" s="9" t="s">
        <v>40</v>
      </c>
      <c r="O1303" s="9">
        <f t="shared" si="80"/>
        <v>70</v>
      </c>
      <c r="P1303" s="12">
        <f t="shared" si="81"/>
        <v>63.56</v>
      </c>
      <c r="Q1303" s="9" t="s">
        <v>41</v>
      </c>
      <c r="R1303" s="9" t="s">
        <v>42</v>
      </c>
      <c r="S1303" s="13">
        <f t="shared" si="82"/>
        <v>41990.584108796291</v>
      </c>
      <c r="T1303" s="13">
        <f t="shared" si="83"/>
        <v>42036.120833333334</v>
      </c>
    </row>
    <row r="1304" spans="1:20" ht="160" x14ac:dyDescent="0.2">
      <c r="A1304" s="9">
        <v>4023</v>
      </c>
      <c r="B1304" s="10" t="s">
        <v>2014</v>
      </c>
      <c r="C1304" s="10" t="s">
        <v>2015</v>
      </c>
      <c r="D1304" s="9">
        <v>7000</v>
      </c>
      <c r="E1304" s="11">
        <v>0</v>
      </c>
      <c r="F1304" s="9" t="s">
        <v>251</v>
      </c>
      <c r="G1304" s="9" t="s">
        <v>45</v>
      </c>
      <c r="H1304" s="9" t="s">
        <v>46</v>
      </c>
      <c r="I1304" s="9">
        <v>1458860363</v>
      </c>
      <c r="J1304" s="9">
        <v>1454975963</v>
      </c>
      <c r="K1304" s="9" t="b">
        <v>0</v>
      </c>
      <c r="L1304" s="9">
        <v>0</v>
      </c>
      <c r="M1304" s="9" t="b">
        <v>0</v>
      </c>
      <c r="N1304" s="9" t="s">
        <v>40</v>
      </c>
      <c r="O1304" s="9">
        <f t="shared" si="80"/>
        <v>0</v>
      </c>
      <c r="P1304" s="12">
        <f t="shared" si="81"/>
        <v>0</v>
      </c>
      <c r="Q1304" s="9" t="s">
        <v>41</v>
      </c>
      <c r="R1304" s="9" t="s">
        <v>42</v>
      </c>
      <c r="S1304" s="13">
        <f t="shared" si="82"/>
        <v>42408.999571759254</v>
      </c>
      <c r="T1304" s="13">
        <f t="shared" si="83"/>
        <v>42453.957905092597</v>
      </c>
    </row>
    <row r="1305" spans="1:20" ht="208" x14ac:dyDescent="0.2">
      <c r="A1305" s="9">
        <v>4024</v>
      </c>
      <c r="B1305" s="10" t="s">
        <v>2016</v>
      </c>
      <c r="C1305" s="10" t="s">
        <v>2017</v>
      </c>
      <c r="D1305" s="9">
        <v>800</v>
      </c>
      <c r="E1305" s="11">
        <v>10</v>
      </c>
      <c r="F1305" s="9" t="s">
        <v>251</v>
      </c>
      <c r="G1305" s="9" t="s">
        <v>45</v>
      </c>
      <c r="H1305" s="9" t="s">
        <v>46</v>
      </c>
      <c r="I1305" s="9">
        <v>1441037097</v>
      </c>
      <c r="J1305" s="9">
        <v>1438445097</v>
      </c>
      <c r="K1305" s="9" t="b">
        <v>0</v>
      </c>
      <c r="L1305" s="9">
        <v>1</v>
      </c>
      <c r="M1305" s="9" t="b">
        <v>0</v>
      </c>
      <c r="N1305" s="9" t="s">
        <v>40</v>
      </c>
      <c r="O1305" s="9">
        <f t="shared" si="80"/>
        <v>1</v>
      </c>
      <c r="P1305" s="12">
        <f t="shared" si="81"/>
        <v>10</v>
      </c>
      <c r="Q1305" s="9" t="s">
        <v>41</v>
      </c>
      <c r="R1305" s="9" t="s">
        <v>42</v>
      </c>
      <c r="S1305" s="13">
        <f t="shared" si="82"/>
        <v>42217.670104166667</v>
      </c>
      <c r="T1305" s="13">
        <f t="shared" si="83"/>
        <v>42247.670104166667</v>
      </c>
    </row>
    <row r="1306" spans="1:20" ht="208" x14ac:dyDescent="0.2">
      <c r="A1306" s="9">
        <v>4025</v>
      </c>
      <c r="B1306" s="10" t="s">
        <v>2018</v>
      </c>
      <c r="C1306" s="10" t="s">
        <v>2019</v>
      </c>
      <c r="D1306" s="9">
        <v>5000</v>
      </c>
      <c r="E1306" s="11">
        <v>250</v>
      </c>
      <c r="F1306" s="9" t="s">
        <v>251</v>
      </c>
      <c r="G1306" s="9" t="s">
        <v>483</v>
      </c>
      <c r="H1306" s="9" t="s">
        <v>259</v>
      </c>
      <c r="I1306" s="9">
        <v>1437889336</v>
      </c>
      <c r="J1306" s="9">
        <v>1432705336</v>
      </c>
      <c r="K1306" s="9" t="b">
        <v>0</v>
      </c>
      <c r="L1306" s="9">
        <v>4</v>
      </c>
      <c r="M1306" s="9" t="b">
        <v>0</v>
      </c>
      <c r="N1306" s="9" t="s">
        <v>40</v>
      </c>
      <c r="O1306" s="9">
        <f t="shared" si="80"/>
        <v>5</v>
      </c>
      <c r="P1306" s="12">
        <f t="shared" si="81"/>
        <v>62.5</v>
      </c>
      <c r="Q1306" s="9" t="s">
        <v>41</v>
      </c>
      <c r="R1306" s="9" t="s">
        <v>42</v>
      </c>
      <c r="S1306" s="13">
        <f t="shared" si="82"/>
        <v>42151.237685185188</v>
      </c>
      <c r="T1306" s="13">
        <f t="shared" si="83"/>
        <v>42211.237685185188</v>
      </c>
    </row>
    <row r="1307" spans="1:20" ht="144" x14ac:dyDescent="0.2">
      <c r="A1307" s="9">
        <v>4026</v>
      </c>
      <c r="B1307" s="10" t="s">
        <v>2020</v>
      </c>
      <c r="C1307" s="10" t="s">
        <v>2021</v>
      </c>
      <c r="D1307" s="9">
        <v>4000</v>
      </c>
      <c r="E1307" s="11">
        <v>0</v>
      </c>
      <c r="F1307" s="9" t="s">
        <v>251</v>
      </c>
      <c r="G1307" s="9" t="s">
        <v>45</v>
      </c>
      <c r="H1307" s="9" t="s">
        <v>46</v>
      </c>
      <c r="I1307" s="9">
        <v>1449247439</v>
      </c>
      <c r="J1307" s="9">
        <v>1444059839</v>
      </c>
      <c r="K1307" s="9" t="b">
        <v>0</v>
      </c>
      <c r="L1307" s="9">
        <v>0</v>
      </c>
      <c r="M1307" s="9" t="b">
        <v>0</v>
      </c>
      <c r="N1307" s="9" t="s">
        <v>40</v>
      </c>
      <c r="O1307" s="9">
        <f t="shared" si="80"/>
        <v>0</v>
      </c>
      <c r="P1307" s="12">
        <f t="shared" si="81"/>
        <v>0</v>
      </c>
      <c r="Q1307" s="9" t="s">
        <v>41</v>
      </c>
      <c r="R1307" s="9" t="s">
        <v>42</v>
      </c>
      <c r="S1307" s="13">
        <f t="shared" si="82"/>
        <v>42282.655543981484</v>
      </c>
      <c r="T1307" s="13">
        <f t="shared" si="83"/>
        <v>42342.697210648148</v>
      </c>
    </row>
    <row r="1308" spans="1:20" ht="208" x14ac:dyDescent="0.2">
      <c r="A1308" s="9">
        <v>4027</v>
      </c>
      <c r="B1308" s="10" t="s">
        <v>2022</v>
      </c>
      <c r="C1308" s="10" t="s">
        <v>2023</v>
      </c>
      <c r="D1308" s="9">
        <v>3000</v>
      </c>
      <c r="E1308" s="11">
        <v>215</v>
      </c>
      <c r="F1308" s="9" t="s">
        <v>251</v>
      </c>
      <c r="G1308" s="9" t="s">
        <v>45</v>
      </c>
      <c r="H1308" s="9" t="s">
        <v>46</v>
      </c>
      <c r="I1308" s="9">
        <v>1487811600</v>
      </c>
      <c r="J1308" s="9">
        <v>1486077481</v>
      </c>
      <c r="K1308" s="9" t="b">
        <v>0</v>
      </c>
      <c r="L1308" s="9">
        <v>7</v>
      </c>
      <c r="M1308" s="9" t="b">
        <v>0</v>
      </c>
      <c r="N1308" s="9" t="s">
        <v>40</v>
      </c>
      <c r="O1308" s="9">
        <f t="shared" si="80"/>
        <v>7</v>
      </c>
      <c r="P1308" s="12">
        <f t="shared" si="81"/>
        <v>30.71</v>
      </c>
      <c r="Q1308" s="9" t="s">
        <v>41</v>
      </c>
      <c r="R1308" s="9" t="s">
        <v>42</v>
      </c>
      <c r="S1308" s="13">
        <f t="shared" si="82"/>
        <v>42768.97084490741</v>
      </c>
      <c r="T1308" s="13">
        <f t="shared" si="83"/>
        <v>42789.041666666672</v>
      </c>
    </row>
    <row r="1309" spans="1:20" ht="176" x14ac:dyDescent="0.2">
      <c r="A1309" s="9">
        <v>4028</v>
      </c>
      <c r="B1309" s="10" t="s">
        <v>2024</v>
      </c>
      <c r="C1309" s="10" t="s">
        <v>2025</v>
      </c>
      <c r="D1309" s="9">
        <v>2000</v>
      </c>
      <c r="E1309" s="11">
        <v>561</v>
      </c>
      <c r="F1309" s="9" t="s">
        <v>251</v>
      </c>
      <c r="G1309" s="9" t="s">
        <v>45</v>
      </c>
      <c r="H1309" s="9" t="s">
        <v>46</v>
      </c>
      <c r="I1309" s="9">
        <v>1402007500</v>
      </c>
      <c r="J1309" s="9">
        <v>1399415500</v>
      </c>
      <c r="K1309" s="9" t="b">
        <v>0</v>
      </c>
      <c r="L1309" s="9">
        <v>11</v>
      </c>
      <c r="M1309" s="9" t="b">
        <v>0</v>
      </c>
      <c r="N1309" s="9" t="s">
        <v>40</v>
      </c>
      <c r="O1309" s="9">
        <f t="shared" si="80"/>
        <v>28</v>
      </c>
      <c r="P1309" s="12">
        <f t="shared" si="81"/>
        <v>51</v>
      </c>
      <c r="Q1309" s="9" t="s">
        <v>41</v>
      </c>
      <c r="R1309" s="9" t="s">
        <v>42</v>
      </c>
      <c r="S1309" s="13">
        <f t="shared" si="82"/>
        <v>41765.938657407409</v>
      </c>
      <c r="T1309" s="13">
        <f t="shared" si="83"/>
        <v>41795.938657407409</v>
      </c>
    </row>
    <row r="1310" spans="1:20" ht="208" x14ac:dyDescent="0.2">
      <c r="A1310" s="9">
        <v>4029</v>
      </c>
      <c r="B1310" s="10" t="s">
        <v>2026</v>
      </c>
      <c r="C1310" s="10" t="s">
        <v>2027</v>
      </c>
      <c r="D1310" s="9">
        <v>20000</v>
      </c>
      <c r="E1310" s="11">
        <v>0</v>
      </c>
      <c r="F1310" s="9" t="s">
        <v>251</v>
      </c>
      <c r="G1310" s="9" t="s">
        <v>45</v>
      </c>
      <c r="H1310" s="9" t="s">
        <v>46</v>
      </c>
      <c r="I1310" s="9">
        <v>1450053370</v>
      </c>
      <c r="J1310" s="9">
        <v>1447461370</v>
      </c>
      <c r="K1310" s="9" t="b">
        <v>0</v>
      </c>
      <c r="L1310" s="9">
        <v>0</v>
      </c>
      <c r="M1310" s="9" t="b">
        <v>0</v>
      </c>
      <c r="N1310" s="9" t="s">
        <v>40</v>
      </c>
      <c r="O1310" s="9">
        <f t="shared" si="80"/>
        <v>0</v>
      </c>
      <c r="P1310" s="12">
        <f t="shared" si="81"/>
        <v>0</v>
      </c>
      <c r="Q1310" s="9" t="s">
        <v>41</v>
      </c>
      <c r="R1310" s="9" t="s">
        <v>42</v>
      </c>
      <c r="S1310" s="13">
        <f t="shared" si="82"/>
        <v>42322.025115740747</v>
      </c>
      <c r="T1310" s="13">
        <f t="shared" si="83"/>
        <v>42352.025115740747</v>
      </c>
    </row>
    <row r="1311" spans="1:20" ht="192" x14ac:dyDescent="0.2">
      <c r="A1311" s="9">
        <v>4030</v>
      </c>
      <c r="B1311" s="10" t="s">
        <v>2028</v>
      </c>
      <c r="C1311" s="10" t="s">
        <v>2029</v>
      </c>
      <c r="D1311" s="9">
        <v>2500</v>
      </c>
      <c r="E1311" s="11">
        <v>400</v>
      </c>
      <c r="F1311" s="9" t="s">
        <v>251</v>
      </c>
      <c r="G1311" s="9" t="s">
        <v>45</v>
      </c>
      <c r="H1311" s="9" t="s">
        <v>46</v>
      </c>
      <c r="I1311" s="9">
        <v>1454525340</v>
      </c>
      <c r="J1311" s="9">
        <v>1452008599</v>
      </c>
      <c r="K1311" s="9" t="b">
        <v>0</v>
      </c>
      <c r="L1311" s="9">
        <v>6</v>
      </c>
      <c r="M1311" s="9" t="b">
        <v>0</v>
      </c>
      <c r="N1311" s="9" t="s">
        <v>40</v>
      </c>
      <c r="O1311" s="9">
        <f t="shared" si="80"/>
        <v>16</v>
      </c>
      <c r="P1311" s="12">
        <f t="shared" si="81"/>
        <v>66.67</v>
      </c>
      <c r="Q1311" s="9" t="s">
        <v>41</v>
      </c>
      <c r="R1311" s="9" t="s">
        <v>42</v>
      </c>
      <c r="S1311" s="13">
        <f t="shared" si="82"/>
        <v>42374.655081018514</v>
      </c>
      <c r="T1311" s="13">
        <f t="shared" si="83"/>
        <v>42403.784027777772</v>
      </c>
    </row>
    <row r="1312" spans="1:20" ht="208" x14ac:dyDescent="0.2">
      <c r="A1312" s="9">
        <v>4031</v>
      </c>
      <c r="B1312" s="10" t="s">
        <v>2030</v>
      </c>
      <c r="C1312" s="10" t="s">
        <v>2031</v>
      </c>
      <c r="D1312" s="9">
        <v>5000</v>
      </c>
      <c r="E1312" s="11">
        <v>0</v>
      </c>
      <c r="F1312" s="9" t="s">
        <v>251</v>
      </c>
      <c r="G1312" s="9" t="s">
        <v>45</v>
      </c>
      <c r="H1312" s="9" t="s">
        <v>46</v>
      </c>
      <c r="I1312" s="9">
        <v>1418914964</v>
      </c>
      <c r="J1312" s="9">
        <v>1414591364</v>
      </c>
      <c r="K1312" s="9" t="b">
        <v>0</v>
      </c>
      <c r="L1312" s="9">
        <v>0</v>
      </c>
      <c r="M1312" s="9" t="b">
        <v>0</v>
      </c>
      <c r="N1312" s="9" t="s">
        <v>40</v>
      </c>
      <c r="O1312" s="9">
        <f t="shared" si="80"/>
        <v>0</v>
      </c>
      <c r="P1312" s="12">
        <f t="shared" si="81"/>
        <v>0</v>
      </c>
      <c r="Q1312" s="9" t="s">
        <v>41</v>
      </c>
      <c r="R1312" s="9" t="s">
        <v>42</v>
      </c>
      <c r="S1312" s="13">
        <f t="shared" si="82"/>
        <v>41941.585231481484</v>
      </c>
      <c r="T1312" s="13">
        <f t="shared" si="83"/>
        <v>41991.626898148148</v>
      </c>
    </row>
    <row r="1313" spans="1:20" ht="208" x14ac:dyDescent="0.2">
      <c r="A1313" s="9">
        <v>4032</v>
      </c>
      <c r="B1313" s="10" t="s">
        <v>2032</v>
      </c>
      <c r="C1313" s="10" t="s">
        <v>2033</v>
      </c>
      <c r="D1313" s="9">
        <v>6048</v>
      </c>
      <c r="E1313" s="11">
        <v>413</v>
      </c>
      <c r="F1313" s="9" t="s">
        <v>251</v>
      </c>
      <c r="G1313" s="9" t="s">
        <v>45</v>
      </c>
      <c r="H1313" s="9" t="s">
        <v>46</v>
      </c>
      <c r="I1313" s="9">
        <v>1450211116</v>
      </c>
      <c r="J1313" s="9">
        <v>1445023516</v>
      </c>
      <c r="K1313" s="9" t="b">
        <v>0</v>
      </c>
      <c r="L1313" s="9">
        <v>7</v>
      </c>
      <c r="M1313" s="9" t="b">
        <v>0</v>
      </c>
      <c r="N1313" s="9" t="s">
        <v>40</v>
      </c>
      <c r="O1313" s="9">
        <f t="shared" si="80"/>
        <v>7</v>
      </c>
      <c r="P1313" s="12">
        <f t="shared" si="81"/>
        <v>59</v>
      </c>
      <c r="Q1313" s="9" t="s">
        <v>41</v>
      </c>
      <c r="R1313" s="9" t="s">
        <v>42</v>
      </c>
      <c r="S1313" s="13">
        <f t="shared" si="82"/>
        <v>42293.809212962966</v>
      </c>
      <c r="T1313" s="13">
        <f t="shared" si="83"/>
        <v>42353.85087962963</v>
      </c>
    </row>
    <row r="1314" spans="1:20" ht="208" x14ac:dyDescent="0.2">
      <c r="A1314" s="9">
        <v>4033</v>
      </c>
      <c r="B1314" s="10" t="s">
        <v>2034</v>
      </c>
      <c r="C1314" s="10" t="s">
        <v>2035</v>
      </c>
      <c r="D1314" s="9">
        <v>23900</v>
      </c>
      <c r="E1314" s="11">
        <v>6141.99</v>
      </c>
      <c r="F1314" s="9" t="s">
        <v>251</v>
      </c>
      <c r="G1314" s="9" t="s">
        <v>38</v>
      </c>
      <c r="H1314" s="9" t="s">
        <v>39</v>
      </c>
      <c r="I1314" s="9">
        <v>1475398800</v>
      </c>
      <c r="J1314" s="9">
        <v>1472711224</v>
      </c>
      <c r="K1314" s="9" t="b">
        <v>0</v>
      </c>
      <c r="L1314" s="9">
        <v>94</v>
      </c>
      <c r="M1314" s="9" t="b">
        <v>0</v>
      </c>
      <c r="N1314" s="9" t="s">
        <v>40</v>
      </c>
      <c r="O1314" s="9">
        <f t="shared" si="80"/>
        <v>26</v>
      </c>
      <c r="P1314" s="12">
        <f t="shared" si="81"/>
        <v>65.34</v>
      </c>
      <c r="Q1314" s="9" t="s">
        <v>41</v>
      </c>
      <c r="R1314" s="9" t="s">
        <v>42</v>
      </c>
      <c r="S1314" s="13">
        <f t="shared" si="82"/>
        <v>42614.268796296295</v>
      </c>
      <c r="T1314" s="13">
        <f t="shared" si="83"/>
        <v>42645.375</v>
      </c>
    </row>
    <row r="1315" spans="1:20" ht="208" x14ac:dyDescent="0.2">
      <c r="A1315" s="9">
        <v>4034</v>
      </c>
      <c r="B1315" s="10" t="s">
        <v>2036</v>
      </c>
      <c r="C1315" s="10" t="s">
        <v>2037</v>
      </c>
      <c r="D1315" s="9">
        <v>13500</v>
      </c>
      <c r="E1315" s="11">
        <v>200</v>
      </c>
      <c r="F1315" s="9" t="s">
        <v>251</v>
      </c>
      <c r="G1315" s="9" t="s">
        <v>45</v>
      </c>
      <c r="H1315" s="9" t="s">
        <v>46</v>
      </c>
      <c r="I1315" s="9">
        <v>1428097450</v>
      </c>
      <c r="J1315" s="9">
        <v>1425509050</v>
      </c>
      <c r="K1315" s="9" t="b">
        <v>0</v>
      </c>
      <c r="L1315" s="9">
        <v>2</v>
      </c>
      <c r="M1315" s="9" t="b">
        <v>0</v>
      </c>
      <c r="N1315" s="9" t="s">
        <v>40</v>
      </c>
      <c r="O1315" s="9">
        <f t="shared" si="80"/>
        <v>1</v>
      </c>
      <c r="P1315" s="12">
        <f t="shared" si="81"/>
        <v>100</v>
      </c>
      <c r="Q1315" s="9" t="s">
        <v>41</v>
      </c>
      <c r="R1315" s="9" t="s">
        <v>42</v>
      </c>
      <c r="S1315" s="13">
        <f t="shared" si="82"/>
        <v>42067.947337962964</v>
      </c>
      <c r="T1315" s="13">
        <f t="shared" si="83"/>
        <v>42097.905671296292</v>
      </c>
    </row>
    <row r="1316" spans="1:20" ht="112" x14ac:dyDescent="0.2">
      <c r="A1316" s="9">
        <v>4035</v>
      </c>
      <c r="B1316" s="10" t="s">
        <v>2038</v>
      </c>
      <c r="C1316" s="10" t="s">
        <v>2039</v>
      </c>
      <c r="D1316" s="9">
        <v>10000</v>
      </c>
      <c r="E1316" s="11">
        <v>3685</v>
      </c>
      <c r="F1316" s="9" t="s">
        <v>251</v>
      </c>
      <c r="G1316" s="9" t="s">
        <v>45</v>
      </c>
      <c r="H1316" s="9" t="s">
        <v>46</v>
      </c>
      <c r="I1316" s="9">
        <v>1413925887</v>
      </c>
      <c r="J1316" s="9">
        <v>1411333887</v>
      </c>
      <c r="K1316" s="9" t="b">
        <v>0</v>
      </c>
      <c r="L1316" s="9">
        <v>25</v>
      </c>
      <c r="M1316" s="9" t="b">
        <v>0</v>
      </c>
      <c r="N1316" s="9" t="s">
        <v>40</v>
      </c>
      <c r="O1316" s="9">
        <f t="shared" si="80"/>
        <v>37</v>
      </c>
      <c r="P1316" s="12">
        <f t="shared" si="81"/>
        <v>147.4</v>
      </c>
      <c r="Q1316" s="9" t="s">
        <v>41</v>
      </c>
      <c r="R1316" s="9" t="s">
        <v>42</v>
      </c>
      <c r="S1316" s="13">
        <f t="shared" si="82"/>
        <v>41903.882951388885</v>
      </c>
      <c r="T1316" s="13">
        <f t="shared" si="83"/>
        <v>41933.882951388885</v>
      </c>
    </row>
    <row r="1317" spans="1:20" ht="192" x14ac:dyDescent="0.2">
      <c r="A1317" s="9">
        <v>4036</v>
      </c>
      <c r="B1317" s="10" t="s">
        <v>2040</v>
      </c>
      <c r="C1317" s="10" t="s">
        <v>822</v>
      </c>
      <c r="D1317" s="9">
        <v>6000</v>
      </c>
      <c r="E1317" s="11">
        <v>2823</v>
      </c>
      <c r="F1317" s="9" t="s">
        <v>251</v>
      </c>
      <c r="G1317" s="9" t="s">
        <v>45</v>
      </c>
      <c r="H1317" s="9" t="s">
        <v>46</v>
      </c>
      <c r="I1317" s="9">
        <v>1404253800</v>
      </c>
      <c r="J1317" s="9">
        <v>1402784964</v>
      </c>
      <c r="K1317" s="9" t="b">
        <v>0</v>
      </c>
      <c r="L1317" s="9">
        <v>17</v>
      </c>
      <c r="M1317" s="9" t="b">
        <v>0</v>
      </c>
      <c r="N1317" s="9" t="s">
        <v>40</v>
      </c>
      <c r="O1317" s="9">
        <f t="shared" si="80"/>
        <v>47</v>
      </c>
      <c r="P1317" s="12">
        <f t="shared" si="81"/>
        <v>166.06</v>
      </c>
      <c r="Q1317" s="9" t="s">
        <v>41</v>
      </c>
      <c r="R1317" s="9" t="s">
        <v>42</v>
      </c>
      <c r="S1317" s="13">
        <f t="shared" si="82"/>
        <v>41804.937083333331</v>
      </c>
      <c r="T1317" s="13">
        <f t="shared" si="83"/>
        <v>41821.9375</v>
      </c>
    </row>
    <row r="1318" spans="1:20" ht="224" x14ac:dyDescent="0.2">
      <c r="A1318" s="9">
        <v>4037</v>
      </c>
      <c r="B1318" s="10" t="s">
        <v>2041</v>
      </c>
      <c r="C1318" s="10" t="s">
        <v>2042</v>
      </c>
      <c r="D1318" s="9">
        <v>700</v>
      </c>
      <c r="E1318" s="11">
        <v>80</v>
      </c>
      <c r="F1318" s="9" t="s">
        <v>251</v>
      </c>
      <c r="G1318" s="9" t="s">
        <v>45</v>
      </c>
      <c r="H1318" s="9" t="s">
        <v>46</v>
      </c>
      <c r="I1318" s="9">
        <v>1464099900</v>
      </c>
      <c r="J1318" s="9">
        <v>1462585315</v>
      </c>
      <c r="K1318" s="9" t="b">
        <v>0</v>
      </c>
      <c r="L1318" s="9">
        <v>2</v>
      </c>
      <c r="M1318" s="9" t="b">
        <v>0</v>
      </c>
      <c r="N1318" s="9" t="s">
        <v>40</v>
      </c>
      <c r="O1318" s="9">
        <f t="shared" si="80"/>
        <v>11</v>
      </c>
      <c r="P1318" s="12">
        <f t="shared" si="81"/>
        <v>40</v>
      </c>
      <c r="Q1318" s="9" t="s">
        <v>41</v>
      </c>
      <c r="R1318" s="9" t="s">
        <v>42</v>
      </c>
      <c r="S1318" s="13">
        <f t="shared" si="82"/>
        <v>42497.070775462969</v>
      </c>
      <c r="T1318" s="13">
        <f t="shared" si="83"/>
        <v>42514.600694444445</v>
      </c>
    </row>
    <row r="1319" spans="1:20" ht="224" x14ac:dyDescent="0.2">
      <c r="A1319" s="9">
        <v>4038</v>
      </c>
      <c r="B1319" s="10" t="s">
        <v>2043</v>
      </c>
      <c r="C1319" s="10" t="s">
        <v>2044</v>
      </c>
      <c r="D1319" s="9">
        <v>2500</v>
      </c>
      <c r="E1319" s="11">
        <v>301</v>
      </c>
      <c r="F1319" s="9" t="s">
        <v>251</v>
      </c>
      <c r="G1319" s="9" t="s">
        <v>45</v>
      </c>
      <c r="H1319" s="9" t="s">
        <v>46</v>
      </c>
      <c r="I1319" s="9">
        <v>1413573010</v>
      </c>
      <c r="J1319" s="9">
        <v>1408389010</v>
      </c>
      <c r="K1319" s="9" t="b">
        <v>0</v>
      </c>
      <c r="L1319" s="9">
        <v>4</v>
      </c>
      <c r="M1319" s="9" t="b">
        <v>0</v>
      </c>
      <c r="N1319" s="9" t="s">
        <v>40</v>
      </c>
      <c r="O1319" s="9">
        <f t="shared" si="80"/>
        <v>12</v>
      </c>
      <c r="P1319" s="12">
        <f t="shared" si="81"/>
        <v>75.25</v>
      </c>
      <c r="Q1319" s="9" t="s">
        <v>41</v>
      </c>
      <c r="R1319" s="9" t="s">
        <v>42</v>
      </c>
      <c r="S1319" s="13">
        <f t="shared" si="82"/>
        <v>41869.798726851855</v>
      </c>
      <c r="T1319" s="13">
        <f t="shared" si="83"/>
        <v>41929.798726851855</v>
      </c>
    </row>
    <row r="1320" spans="1:20" ht="144" x14ac:dyDescent="0.2">
      <c r="A1320" s="9">
        <v>4039</v>
      </c>
      <c r="B1320" s="10" t="s">
        <v>2045</v>
      </c>
      <c r="C1320" s="10" t="s">
        <v>2046</v>
      </c>
      <c r="D1320" s="9">
        <v>500</v>
      </c>
      <c r="E1320" s="11">
        <v>300</v>
      </c>
      <c r="F1320" s="9" t="s">
        <v>251</v>
      </c>
      <c r="G1320" s="9" t="s">
        <v>45</v>
      </c>
      <c r="H1320" s="9" t="s">
        <v>46</v>
      </c>
      <c r="I1320" s="9">
        <v>1448949540</v>
      </c>
      <c r="J1320" s="9">
        <v>1446048367</v>
      </c>
      <c r="K1320" s="9" t="b">
        <v>0</v>
      </c>
      <c r="L1320" s="9">
        <v>5</v>
      </c>
      <c r="M1320" s="9" t="b">
        <v>0</v>
      </c>
      <c r="N1320" s="9" t="s">
        <v>40</v>
      </c>
      <c r="O1320" s="9">
        <f t="shared" si="80"/>
        <v>60</v>
      </c>
      <c r="P1320" s="12">
        <f t="shared" si="81"/>
        <v>60</v>
      </c>
      <c r="Q1320" s="9" t="s">
        <v>41</v>
      </c>
      <c r="R1320" s="9" t="s">
        <v>42</v>
      </c>
      <c r="S1320" s="13">
        <f t="shared" si="82"/>
        <v>42305.670914351853</v>
      </c>
      <c r="T1320" s="13">
        <f t="shared" si="83"/>
        <v>42339.249305555553</v>
      </c>
    </row>
    <row r="1321" spans="1:20" ht="192" x14ac:dyDescent="0.2">
      <c r="A1321" s="9">
        <v>4040</v>
      </c>
      <c r="B1321" s="10" t="s">
        <v>2047</v>
      </c>
      <c r="C1321" s="10" t="s">
        <v>2048</v>
      </c>
      <c r="D1321" s="9">
        <v>8000</v>
      </c>
      <c r="E1321" s="11">
        <v>2500</v>
      </c>
      <c r="F1321" s="9" t="s">
        <v>251</v>
      </c>
      <c r="G1321" s="9" t="s">
        <v>45</v>
      </c>
      <c r="H1321" s="9" t="s">
        <v>46</v>
      </c>
      <c r="I1321" s="9">
        <v>1437188400</v>
      </c>
      <c r="J1321" s="9">
        <v>1432100004</v>
      </c>
      <c r="K1321" s="9" t="b">
        <v>0</v>
      </c>
      <c r="L1321" s="9">
        <v>2</v>
      </c>
      <c r="M1321" s="9" t="b">
        <v>0</v>
      </c>
      <c r="N1321" s="9" t="s">
        <v>40</v>
      </c>
      <c r="O1321" s="9">
        <f t="shared" si="80"/>
        <v>31</v>
      </c>
      <c r="P1321" s="12">
        <f t="shared" si="81"/>
        <v>1250</v>
      </c>
      <c r="Q1321" s="9" t="s">
        <v>41</v>
      </c>
      <c r="R1321" s="9" t="s">
        <v>42</v>
      </c>
      <c r="S1321" s="13">
        <f t="shared" si="82"/>
        <v>42144.231527777782</v>
      </c>
      <c r="T1321" s="13">
        <f t="shared" si="83"/>
        <v>42203.125</v>
      </c>
    </row>
    <row r="1322" spans="1:20" ht="144" x14ac:dyDescent="0.2">
      <c r="A1322" s="9">
        <v>4041</v>
      </c>
      <c r="B1322" s="10" t="s">
        <v>2049</v>
      </c>
      <c r="C1322" s="10" t="s">
        <v>2050</v>
      </c>
      <c r="D1322" s="9">
        <v>5000</v>
      </c>
      <c r="E1322" s="11">
        <v>21</v>
      </c>
      <c r="F1322" s="9" t="s">
        <v>251</v>
      </c>
      <c r="G1322" s="9" t="s">
        <v>38</v>
      </c>
      <c r="H1322" s="9" t="s">
        <v>39</v>
      </c>
      <c r="I1322" s="9">
        <v>1473160954</v>
      </c>
      <c r="J1322" s="9">
        <v>1467976954</v>
      </c>
      <c r="K1322" s="9" t="b">
        <v>0</v>
      </c>
      <c r="L1322" s="9">
        <v>2</v>
      </c>
      <c r="M1322" s="9" t="b">
        <v>0</v>
      </c>
      <c r="N1322" s="9" t="s">
        <v>40</v>
      </c>
      <c r="O1322" s="9">
        <f t="shared" si="80"/>
        <v>0</v>
      </c>
      <c r="P1322" s="12">
        <f t="shared" si="81"/>
        <v>10.5</v>
      </c>
      <c r="Q1322" s="9" t="s">
        <v>41</v>
      </c>
      <c r="R1322" s="9" t="s">
        <v>42</v>
      </c>
      <c r="S1322" s="13">
        <f t="shared" si="82"/>
        <v>42559.474004629628</v>
      </c>
      <c r="T1322" s="13">
        <f t="shared" si="83"/>
        <v>42619.474004629628</v>
      </c>
    </row>
    <row r="1323" spans="1:20" ht="192" x14ac:dyDescent="0.2">
      <c r="A1323" s="9">
        <v>4042</v>
      </c>
      <c r="B1323" s="10" t="s">
        <v>2051</v>
      </c>
      <c r="C1323" s="10" t="s">
        <v>2052</v>
      </c>
      <c r="D1323" s="9">
        <v>10000</v>
      </c>
      <c r="E1323" s="11">
        <v>21</v>
      </c>
      <c r="F1323" s="9" t="s">
        <v>251</v>
      </c>
      <c r="G1323" s="9" t="s">
        <v>45</v>
      </c>
      <c r="H1323" s="9" t="s">
        <v>46</v>
      </c>
      <c r="I1323" s="9">
        <v>1421781360</v>
      </c>
      <c r="J1323" s="9">
        <v>1419213664</v>
      </c>
      <c r="K1323" s="9" t="b">
        <v>0</v>
      </c>
      <c r="L1323" s="9">
        <v>3</v>
      </c>
      <c r="M1323" s="9" t="b">
        <v>0</v>
      </c>
      <c r="N1323" s="9" t="s">
        <v>40</v>
      </c>
      <c r="O1323" s="9">
        <f t="shared" si="80"/>
        <v>0</v>
      </c>
      <c r="P1323" s="12">
        <f t="shared" si="81"/>
        <v>7</v>
      </c>
      <c r="Q1323" s="9" t="s">
        <v>41</v>
      </c>
      <c r="R1323" s="9" t="s">
        <v>42</v>
      </c>
      <c r="S1323" s="13">
        <f t="shared" si="82"/>
        <v>41995.084074074075</v>
      </c>
      <c r="T1323" s="13">
        <f t="shared" si="83"/>
        <v>42024.802777777775</v>
      </c>
    </row>
    <row r="1324" spans="1:20" ht="144" x14ac:dyDescent="0.2">
      <c r="A1324" s="9">
        <v>4043</v>
      </c>
      <c r="B1324" s="10" t="s">
        <v>2053</v>
      </c>
      <c r="C1324" s="10" t="s">
        <v>2054</v>
      </c>
      <c r="D1324" s="9">
        <v>300</v>
      </c>
      <c r="E1324" s="11">
        <v>0</v>
      </c>
      <c r="F1324" s="9" t="s">
        <v>251</v>
      </c>
      <c r="G1324" s="9" t="s">
        <v>63</v>
      </c>
      <c r="H1324" s="9" t="s">
        <v>64</v>
      </c>
      <c r="I1324" s="9">
        <v>1416524325</v>
      </c>
      <c r="J1324" s="9">
        <v>1415228325</v>
      </c>
      <c r="K1324" s="9" t="b">
        <v>0</v>
      </c>
      <c r="L1324" s="9">
        <v>0</v>
      </c>
      <c r="M1324" s="9" t="b">
        <v>0</v>
      </c>
      <c r="N1324" s="9" t="s">
        <v>40</v>
      </c>
      <c r="O1324" s="9">
        <f t="shared" si="80"/>
        <v>0</v>
      </c>
      <c r="P1324" s="12">
        <f t="shared" si="81"/>
        <v>0</v>
      </c>
      <c r="Q1324" s="9" t="s">
        <v>41</v>
      </c>
      <c r="R1324" s="9" t="s">
        <v>42</v>
      </c>
      <c r="S1324" s="13">
        <f t="shared" si="82"/>
        <v>41948.957465277781</v>
      </c>
      <c r="T1324" s="13">
        <f t="shared" si="83"/>
        <v>41963.957465277781</v>
      </c>
    </row>
    <row r="1325" spans="1:20" ht="208" x14ac:dyDescent="0.2">
      <c r="A1325" s="9">
        <v>4044</v>
      </c>
      <c r="B1325" s="10" t="s">
        <v>2055</v>
      </c>
      <c r="C1325" s="10" t="s">
        <v>2056</v>
      </c>
      <c r="D1325" s="9">
        <v>600</v>
      </c>
      <c r="E1325" s="11">
        <v>225</v>
      </c>
      <c r="F1325" s="9" t="s">
        <v>251</v>
      </c>
      <c r="G1325" s="9" t="s">
        <v>45</v>
      </c>
      <c r="H1325" s="9" t="s">
        <v>46</v>
      </c>
      <c r="I1325" s="9">
        <v>1428642000</v>
      </c>
      <c r="J1325" s="9">
        <v>1426050982</v>
      </c>
      <c r="K1325" s="9" t="b">
        <v>0</v>
      </c>
      <c r="L1325" s="9">
        <v>4</v>
      </c>
      <c r="M1325" s="9" t="b">
        <v>0</v>
      </c>
      <c r="N1325" s="9" t="s">
        <v>40</v>
      </c>
      <c r="O1325" s="9">
        <f t="shared" si="80"/>
        <v>38</v>
      </c>
      <c r="P1325" s="12">
        <f t="shared" si="81"/>
        <v>56.25</v>
      </c>
      <c r="Q1325" s="9" t="s">
        <v>41</v>
      </c>
      <c r="R1325" s="9" t="s">
        <v>42</v>
      </c>
      <c r="S1325" s="13">
        <f t="shared" si="82"/>
        <v>42074.219699074078</v>
      </c>
      <c r="T1325" s="13">
        <f t="shared" si="83"/>
        <v>42104.208333333328</v>
      </c>
    </row>
    <row r="1326" spans="1:20" ht="208" x14ac:dyDescent="0.2">
      <c r="A1326" s="9">
        <v>4045</v>
      </c>
      <c r="B1326" s="10" t="s">
        <v>2057</v>
      </c>
      <c r="C1326" s="10" t="s">
        <v>2058</v>
      </c>
      <c r="D1326" s="9">
        <v>5000</v>
      </c>
      <c r="E1326" s="11">
        <v>1</v>
      </c>
      <c r="F1326" s="9" t="s">
        <v>251</v>
      </c>
      <c r="G1326" s="9" t="s">
        <v>153</v>
      </c>
      <c r="H1326" s="9" t="s">
        <v>154</v>
      </c>
      <c r="I1326" s="9">
        <v>1408596589</v>
      </c>
      <c r="J1326" s="9">
        <v>1406004589</v>
      </c>
      <c r="K1326" s="9" t="b">
        <v>0</v>
      </c>
      <c r="L1326" s="9">
        <v>1</v>
      </c>
      <c r="M1326" s="9" t="b">
        <v>0</v>
      </c>
      <c r="N1326" s="9" t="s">
        <v>40</v>
      </c>
      <c r="O1326" s="9">
        <f t="shared" si="80"/>
        <v>0</v>
      </c>
      <c r="P1326" s="12">
        <f t="shared" si="81"/>
        <v>1</v>
      </c>
      <c r="Q1326" s="9" t="s">
        <v>41</v>
      </c>
      <c r="R1326" s="9" t="s">
        <v>42</v>
      </c>
      <c r="S1326" s="13">
        <f t="shared" si="82"/>
        <v>41842.201261574075</v>
      </c>
      <c r="T1326" s="13">
        <f t="shared" si="83"/>
        <v>41872.201261574075</v>
      </c>
    </row>
    <row r="1327" spans="1:20" ht="208" x14ac:dyDescent="0.2">
      <c r="A1327" s="9">
        <v>4046</v>
      </c>
      <c r="B1327" s="10" t="s">
        <v>2059</v>
      </c>
      <c r="C1327" s="10" t="s">
        <v>2060</v>
      </c>
      <c r="D1327" s="9">
        <v>5600</v>
      </c>
      <c r="E1327" s="11">
        <v>460</v>
      </c>
      <c r="F1327" s="9" t="s">
        <v>251</v>
      </c>
      <c r="G1327" s="9" t="s">
        <v>45</v>
      </c>
      <c r="H1327" s="9" t="s">
        <v>46</v>
      </c>
      <c r="I1327" s="9">
        <v>1413992210</v>
      </c>
      <c r="J1327" s="9">
        <v>1411400210</v>
      </c>
      <c r="K1327" s="9" t="b">
        <v>0</v>
      </c>
      <c r="L1327" s="9">
        <v>12</v>
      </c>
      <c r="M1327" s="9" t="b">
        <v>0</v>
      </c>
      <c r="N1327" s="9" t="s">
        <v>40</v>
      </c>
      <c r="O1327" s="9">
        <f t="shared" si="80"/>
        <v>8</v>
      </c>
      <c r="P1327" s="12">
        <f t="shared" si="81"/>
        <v>38.33</v>
      </c>
      <c r="Q1327" s="9" t="s">
        <v>41</v>
      </c>
      <c r="R1327" s="9" t="s">
        <v>42</v>
      </c>
      <c r="S1327" s="13">
        <f t="shared" si="82"/>
        <v>41904.650578703702</v>
      </c>
      <c r="T1327" s="13">
        <f t="shared" si="83"/>
        <v>41934.650578703702</v>
      </c>
    </row>
    <row r="1328" spans="1:20" ht="192" x14ac:dyDescent="0.2">
      <c r="A1328" s="9">
        <v>4047</v>
      </c>
      <c r="B1328" s="10" t="s">
        <v>2061</v>
      </c>
      <c r="C1328" s="10" t="s">
        <v>2062</v>
      </c>
      <c r="D1328" s="9">
        <v>5000</v>
      </c>
      <c r="E1328" s="11">
        <v>110</v>
      </c>
      <c r="F1328" s="9" t="s">
        <v>251</v>
      </c>
      <c r="G1328" s="9" t="s">
        <v>45</v>
      </c>
      <c r="H1328" s="9" t="s">
        <v>46</v>
      </c>
      <c r="I1328" s="9">
        <v>1420938000</v>
      </c>
      <c r="J1328" s="9">
        <v>1418862743</v>
      </c>
      <c r="K1328" s="9" t="b">
        <v>0</v>
      </c>
      <c r="L1328" s="9">
        <v>4</v>
      </c>
      <c r="M1328" s="9" t="b">
        <v>0</v>
      </c>
      <c r="N1328" s="9" t="s">
        <v>40</v>
      </c>
      <c r="O1328" s="9">
        <f t="shared" si="80"/>
        <v>2</v>
      </c>
      <c r="P1328" s="12">
        <f t="shared" si="81"/>
        <v>27.5</v>
      </c>
      <c r="Q1328" s="9" t="s">
        <v>41</v>
      </c>
      <c r="R1328" s="9" t="s">
        <v>42</v>
      </c>
      <c r="S1328" s="13">
        <f t="shared" si="82"/>
        <v>41991.022488425922</v>
      </c>
      <c r="T1328" s="13">
        <f t="shared" si="83"/>
        <v>42015.041666666672</v>
      </c>
    </row>
    <row r="1329" spans="1:20" ht="240" x14ac:dyDescent="0.2">
      <c r="A1329" s="9">
        <v>4048</v>
      </c>
      <c r="B1329" s="10" t="s">
        <v>2063</v>
      </c>
      <c r="C1329" s="10" t="s">
        <v>2064</v>
      </c>
      <c r="D1329" s="9">
        <v>17000</v>
      </c>
      <c r="E1329" s="11">
        <v>3001</v>
      </c>
      <c r="F1329" s="9" t="s">
        <v>251</v>
      </c>
      <c r="G1329" s="9" t="s">
        <v>38</v>
      </c>
      <c r="H1329" s="9" t="s">
        <v>39</v>
      </c>
      <c r="I1329" s="9">
        <v>1460373187</v>
      </c>
      <c r="J1329" s="9">
        <v>1457352787</v>
      </c>
      <c r="K1329" s="9" t="b">
        <v>0</v>
      </c>
      <c r="L1329" s="9">
        <v>91</v>
      </c>
      <c r="M1329" s="9" t="b">
        <v>0</v>
      </c>
      <c r="N1329" s="9" t="s">
        <v>40</v>
      </c>
      <c r="O1329" s="9">
        <f t="shared" si="80"/>
        <v>18</v>
      </c>
      <c r="P1329" s="12">
        <f t="shared" si="81"/>
        <v>32.979999999999997</v>
      </c>
      <c r="Q1329" s="9" t="s">
        <v>41</v>
      </c>
      <c r="R1329" s="9" t="s">
        <v>42</v>
      </c>
      <c r="S1329" s="13">
        <f t="shared" si="82"/>
        <v>42436.509108796294</v>
      </c>
      <c r="T1329" s="13">
        <f t="shared" si="83"/>
        <v>42471.467442129629</v>
      </c>
    </row>
    <row r="1330" spans="1:20" ht="192" x14ac:dyDescent="0.2">
      <c r="A1330" s="9">
        <v>4049</v>
      </c>
      <c r="B1330" s="10" t="s">
        <v>2065</v>
      </c>
      <c r="C1330" s="10" t="s">
        <v>2066</v>
      </c>
      <c r="D1330" s="9">
        <v>20000</v>
      </c>
      <c r="E1330" s="11">
        <v>16</v>
      </c>
      <c r="F1330" s="9" t="s">
        <v>251</v>
      </c>
      <c r="G1330" s="9" t="s">
        <v>45</v>
      </c>
      <c r="H1330" s="9" t="s">
        <v>46</v>
      </c>
      <c r="I1330" s="9">
        <v>1436914815</v>
      </c>
      <c r="J1330" s="9">
        <v>1434322815</v>
      </c>
      <c r="K1330" s="9" t="b">
        <v>0</v>
      </c>
      <c r="L1330" s="9">
        <v>1</v>
      </c>
      <c r="M1330" s="9" t="b">
        <v>0</v>
      </c>
      <c r="N1330" s="9" t="s">
        <v>40</v>
      </c>
      <c r="O1330" s="9">
        <f t="shared" si="80"/>
        <v>0</v>
      </c>
      <c r="P1330" s="12">
        <f t="shared" si="81"/>
        <v>16</v>
      </c>
      <c r="Q1330" s="9" t="s">
        <v>41</v>
      </c>
      <c r="R1330" s="9" t="s">
        <v>42</v>
      </c>
      <c r="S1330" s="13">
        <f t="shared" si="82"/>
        <v>42169.958506944444</v>
      </c>
      <c r="T1330" s="13">
        <f t="shared" si="83"/>
        <v>42199.958506944444</v>
      </c>
    </row>
    <row r="1331" spans="1:20" ht="208" x14ac:dyDescent="0.2">
      <c r="A1331" s="9">
        <v>4050</v>
      </c>
      <c r="B1331" s="10" t="s">
        <v>2067</v>
      </c>
      <c r="C1331" s="10" t="s">
        <v>2068</v>
      </c>
      <c r="D1331" s="9">
        <v>1500</v>
      </c>
      <c r="E1331" s="11">
        <v>1</v>
      </c>
      <c r="F1331" s="9" t="s">
        <v>251</v>
      </c>
      <c r="G1331" s="9" t="s">
        <v>45</v>
      </c>
      <c r="H1331" s="9" t="s">
        <v>46</v>
      </c>
      <c r="I1331" s="9">
        <v>1414077391</v>
      </c>
      <c r="J1331" s="9">
        <v>1411485391</v>
      </c>
      <c r="K1331" s="9" t="b">
        <v>0</v>
      </c>
      <c r="L1331" s="9">
        <v>1</v>
      </c>
      <c r="M1331" s="9" t="b">
        <v>0</v>
      </c>
      <c r="N1331" s="9" t="s">
        <v>40</v>
      </c>
      <c r="O1331" s="9">
        <f t="shared" si="80"/>
        <v>0</v>
      </c>
      <c r="P1331" s="12">
        <f t="shared" si="81"/>
        <v>1</v>
      </c>
      <c r="Q1331" s="9" t="s">
        <v>41</v>
      </c>
      <c r="R1331" s="9" t="s">
        <v>42</v>
      </c>
      <c r="S1331" s="13">
        <f t="shared" si="82"/>
        <v>41905.636469907404</v>
      </c>
      <c r="T1331" s="13">
        <f t="shared" si="83"/>
        <v>41935.636469907404</v>
      </c>
    </row>
    <row r="1332" spans="1:20" ht="176" x14ac:dyDescent="0.2">
      <c r="A1332" s="9">
        <v>4051</v>
      </c>
      <c r="B1332" s="10" t="s">
        <v>2069</v>
      </c>
      <c r="C1332" s="10" t="s">
        <v>2070</v>
      </c>
      <c r="D1332" s="9">
        <v>500</v>
      </c>
      <c r="E1332" s="11">
        <v>0</v>
      </c>
      <c r="F1332" s="9" t="s">
        <v>251</v>
      </c>
      <c r="G1332" s="9" t="s">
        <v>45</v>
      </c>
      <c r="H1332" s="9" t="s">
        <v>46</v>
      </c>
      <c r="I1332" s="9">
        <v>1399618380</v>
      </c>
      <c r="J1332" s="9">
        <v>1399058797</v>
      </c>
      <c r="K1332" s="9" t="b">
        <v>0</v>
      </c>
      <c r="L1332" s="9">
        <v>0</v>
      </c>
      <c r="M1332" s="9" t="b">
        <v>0</v>
      </c>
      <c r="N1332" s="9" t="s">
        <v>40</v>
      </c>
      <c r="O1332" s="9">
        <f t="shared" si="80"/>
        <v>0</v>
      </c>
      <c r="P1332" s="12">
        <f t="shared" si="81"/>
        <v>0</v>
      </c>
      <c r="Q1332" s="9" t="s">
        <v>41</v>
      </c>
      <c r="R1332" s="9" t="s">
        <v>42</v>
      </c>
      <c r="S1332" s="13">
        <f t="shared" si="82"/>
        <v>41761.810150462967</v>
      </c>
      <c r="T1332" s="13">
        <f t="shared" si="83"/>
        <v>41768.286805555559</v>
      </c>
    </row>
    <row r="1333" spans="1:20" ht="224" x14ac:dyDescent="0.2">
      <c r="A1333" s="9">
        <v>4052</v>
      </c>
      <c r="B1333" s="10" t="s">
        <v>2071</v>
      </c>
      <c r="C1333" s="10" t="s">
        <v>2072</v>
      </c>
      <c r="D1333" s="9">
        <v>3000</v>
      </c>
      <c r="E1333" s="11">
        <v>1126</v>
      </c>
      <c r="F1333" s="9" t="s">
        <v>251</v>
      </c>
      <c r="G1333" s="9" t="s">
        <v>45</v>
      </c>
      <c r="H1333" s="9" t="s">
        <v>46</v>
      </c>
      <c r="I1333" s="9">
        <v>1413234316</v>
      </c>
      <c r="J1333" s="9">
        <v>1408050316</v>
      </c>
      <c r="K1333" s="9" t="b">
        <v>0</v>
      </c>
      <c r="L1333" s="9">
        <v>13</v>
      </c>
      <c r="M1333" s="9" t="b">
        <v>0</v>
      </c>
      <c r="N1333" s="9" t="s">
        <v>40</v>
      </c>
      <c r="O1333" s="9">
        <f t="shared" si="80"/>
        <v>38</v>
      </c>
      <c r="P1333" s="12">
        <f t="shared" si="81"/>
        <v>86.62</v>
      </c>
      <c r="Q1333" s="9" t="s">
        <v>41</v>
      </c>
      <c r="R1333" s="9" t="s">
        <v>42</v>
      </c>
      <c r="S1333" s="13">
        <f t="shared" si="82"/>
        <v>41865.878657407404</v>
      </c>
      <c r="T1333" s="13">
        <f t="shared" si="83"/>
        <v>41925.878657407404</v>
      </c>
    </row>
    <row r="1334" spans="1:20" ht="192" x14ac:dyDescent="0.2">
      <c r="A1334" s="9">
        <v>4053</v>
      </c>
      <c r="B1334" s="10" t="s">
        <v>2073</v>
      </c>
      <c r="C1334" s="10" t="s">
        <v>2074</v>
      </c>
      <c r="D1334" s="9">
        <v>500</v>
      </c>
      <c r="E1334" s="11">
        <v>110</v>
      </c>
      <c r="F1334" s="9" t="s">
        <v>251</v>
      </c>
      <c r="G1334" s="9" t="s">
        <v>38</v>
      </c>
      <c r="H1334" s="9" t="s">
        <v>39</v>
      </c>
      <c r="I1334" s="9">
        <v>1416081600</v>
      </c>
      <c r="J1334" s="9">
        <v>1413477228</v>
      </c>
      <c r="K1334" s="9" t="b">
        <v>0</v>
      </c>
      <c r="L1334" s="9">
        <v>2</v>
      </c>
      <c r="M1334" s="9" t="b">
        <v>0</v>
      </c>
      <c r="N1334" s="9" t="s">
        <v>40</v>
      </c>
      <c r="O1334" s="9">
        <f t="shared" si="80"/>
        <v>22</v>
      </c>
      <c r="P1334" s="12">
        <f t="shared" si="81"/>
        <v>55</v>
      </c>
      <c r="Q1334" s="9" t="s">
        <v>41</v>
      </c>
      <c r="R1334" s="9" t="s">
        <v>42</v>
      </c>
      <c r="S1334" s="13">
        <f t="shared" si="82"/>
        <v>41928.690138888887</v>
      </c>
      <c r="T1334" s="13">
        <f t="shared" si="83"/>
        <v>41958.833333333328</v>
      </c>
    </row>
    <row r="1335" spans="1:20" ht="176" x14ac:dyDescent="0.2">
      <c r="A1335" s="9">
        <v>4054</v>
      </c>
      <c r="B1335" s="10" t="s">
        <v>2075</v>
      </c>
      <c r="C1335" s="10" t="s">
        <v>2076</v>
      </c>
      <c r="D1335" s="9">
        <v>8880</v>
      </c>
      <c r="E1335" s="11">
        <v>0</v>
      </c>
      <c r="F1335" s="9" t="s">
        <v>251</v>
      </c>
      <c r="G1335" s="9" t="s">
        <v>45</v>
      </c>
      <c r="H1335" s="9" t="s">
        <v>46</v>
      </c>
      <c r="I1335" s="9">
        <v>1475294400</v>
      </c>
      <c r="J1335" s="9">
        <v>1472674285</v>
      </c>
      <c r="K1335" s="9" t="b">
        <v>0</v>
      </c>
      <c r="L1335" s="9">
        <v>0</v>
      </c>
      <c r="M1335" s="9" t="b">
        <v>0</v>
      </c>
      <c r="N1335" s="9" t="s">
        <v>40</v>
      </c>
      <c r="O1335" s="9">
        <f t="shared" si="80"/>
        <v>0</v>
      </c>
      <c r="P1335" s="12">
        <f t="shared" si="81"/>
        <v>0</v>
      </c>
      <c r="Q1335" s="9" t="s">
        <v>41</v>
      </c>
      <c r="R1335" s="9" t="s">
        <v>42</v>
      </c>
      <c r="S1335" s="13">
        <f t="shared" si="82"/>
        <v>42613.841261574074</v>
      </c>
      <c r="T1335" s="13">
        <f t="shared" si="83"/>
        <v>42644.166666666672</v>
      </c>
    </row>
    <row r="1336" spans="1:20" ht="208" x14ac:dyDescent="0.2">
      <c r="A1336" s="9">
        <v>4055</v>
      </c>
      <c r="B1336" s="10" t="s">
        <v>2077</v>
      </c>
      <c r="C1336" s="10" t="s">
        <v>2078</v>
      </c>
      <c r="D1336" s="9">
        <v>5000</v>
      </c>
      <c r="E1336" s="11">
        <v>881</v>
      </c>
      <c r="F1336" s="9" t="s">
        <v>251</v>
      </c>
      <c r="G1336" s="9" t="s">
        <v>38</v>
      </c>
      <c r="H1336" s="9" t="s">
        <v>39</v>
      </c>
      <c r="I1336" s="9">
        <v>1403192031</v>
      </c>
      <c r="J1336" s="9">
        <v>1400600031</v>
      </c>
      <c r="K1336" s="9" t="b">
        <v>0</v>
      </c>
      <c r="L1336" s="9">
        <v>21</v>
      </c>
      <c r="M1336" s="9" t="b">
        <v>0</v>
      </c>
      <c r="N1336" s="9" t="s">
        <v>40</v>
      </c>
      <c r="O1336" s="9">
        <f t="shared" si="80"/>
        <v>18</v>
      </c>
      <c r="P1336" s="12">
        <f t="shared" si="81"/>
        <v>41.95</v>
      </c>
      <c r="Q1336" s="9" t="s">
        <v>41</v>
      </c>
      <c r="R1336" s="9" t="s">
        <v>42</v>
      </c>
      <c r="S1336" s="13">
        <f t="shared" si="82"/>
        <v>41779.648506944446</v>
      </c>
      <c r="T1336" s="13">
        <f t="shared" si="83"/>
        <v>41809.648506944446</v>
      </c>
    </row>
    <row r="1337" spans="1:20" ht="192" x14ac:dyDescent="0.2">
      <c r="A1337" s="9">
        <v>4056</v>
      </c>
      <c r="B1337" s="10" t="s">
        <v>2079</v>
      </c>
      <c r="C1337" s="10" t="s">
        <v>2080</v>
      </c>
      <c r="D1337" s="9">
        <v>1500</v>
      </c>
      <c r="E1337" s="11">
        <v>795</v>
      </c>
      <c r="F1337" s="9" t="s">
        <v>251</v>
      </c>
      <c r="G1337" s="9" t="s">
        <v>45</v>
      </c>
      <c r="H1337" s="9" t="s">
        <v>46</v>
      </c>
      <c r="I1337" s="9">
        <v>1467575940</v>
      </c>
      <c r="J1337" s="9">
        <v>1465856639</v>
      </c>
      <c r="K1337" s="9" t="b">
        <v>0</v>
      </c>
      <c r="L1337" s="9">
        <v>9</v>
      </c>
      <c r="M1337" s="9" t="b">
        <v>0</v>
      </c>
      <c r="N1337" s="9" t="s">
        <v>40</v>
      </c>
      <c r="O1337" s="9">
        <f t="shared" si="80"/>
        <v>53</v>
      </c>
      <c r="P1337" s="12">
        <f t="shared" si="81"/>
        <v>88.33</v>
      </c>
      <c r="Q1337" s="9" t="s">
        <v>41</v>
      </c>
      <c r="R1337" s="9" t="s">
        <v>42</v>
      </c>
      <c r="S1337" s="13">
        <f t="shared" si="82"/>
        <v>42534.933321759265</v>
      </c>
      <c r="T1337" s="13">
        <f t="shared" si="83"/>
        <v>42554.832638888889</v>
      </c>
    </row>
    <row r="1338" spans="1:20" ht="240" x14ac:dyDescent="0.2">
      <c r="A1338" s="9">
        <v>4057</v>
      </c>
      <c r="B1338" s="10" t="s">
        <v>2081</v>
      </c>
      <c r="C1338" s="10" t="s">
        <v>2082</v>
      </c>
      <c r="D1338" s="9">
        <v>3500</v>
      </c>
      <c r="E1338" s="11">
        <v>775</v>
      </c>
      <c r="F1338" s="9" t="s">
        <v>251</v>
      </c>
      <c r="G1338" s="9" t="s">
        <v>38</v>
      </c>
      <c r="H1338" s="9" t="s">
        <v>39</v>
      </c>
      <c r="I1338" s="9">
        <v>1448492400</v>
      </c>
      <c r="J1338" s="9">
        <v>1446506080</v>
      </c>
      <c r="K1338" s="9" t="b">
        <v>0</v>
      </c>
      <c r="L1338" s="9">
        <v>6</v>
      </c>
      <c r="M1338" s="9" t="b">
        <v>0</v>
      </c>
      <c r="N1338" s="9" t="s">
        <v>40</v>
      </c>
      <c r="O1338" s="9">
        <f t="shared" si="80"/>
        <v>22</v>
      </c>
      <c r="P1338" s="12">
        <f t="shared" si="81"/>
        <v>129.16999999999999</v>
      </c>
      <c r="Q1338" s="9" t="s">
        <v>41</v>
      </c>
      <c r="R1338" s="9" t="s">
        <v>42</v>
      </c>
      <c r="S1338" s="13">
        <f t="shared" si="82"/>
        <v>42310.968518518523</v>
      </c>
      <c r="T1338" s="13">
        <f t="shared" si="83"/>
        <v>42333.958333333328</v>
      </c>
    </row>
    <row r="1339" spans="1:20" ht="208" x14ac:dyDescent="0.2">
      <c r="A1339" s="9">
        <v>4058</v>
      </c>
      <c r="B1339" s="10" t="s">
        <v>2083</v>
      </c>
      <c r="C1339" s="10" t="s">
        <v>2084</v>
      </c>
      <c r="D1339" s="9">
        <v>3750</v>
      </c>
      <c r="E1339" s="11">
        <v>95</v>
      </c>
      <c r="F1339" s="9" t="s">
        <v>251</v>
      </c>
      <c r="G1339" s="9" t="s">
        <v>45</v>
      </c>
      <c r="H1339" s="9" t="s">
        <v>46</v>
      </c>
      <c r="I1339" s="9">
        <v>1459483140</v>
      </c>
      <c r="J1339" s="9">
        <v>1458178044</v>
      </c>
      <c r="K1339" s="9" t="b">
        <v>0</v>
      </c>
      <c r="L1339" s="9">
        <v>4</v>
      </c>
      <c r="M1339" s="9" t="b">
        <v>0</v>
      </c>
      <c r="N1339" s="9" t="s">
        <v>40</v>
      </c>
      <c r="O1339" s="9">
        <f t="shared" si="80"/>
        <v>3</v>
      </c>
      <c r="P1339" s="12">
        <f t="shared" si="81"/>
        <v>23.75</v>
      </c>
      <c r="Q1339" s="9" t="s">
        <v>41</v>
      </c>
      <c r="R1339" s="9" t="s">
        <v>42</v>
      </c>
      <c r="S1339" s="13">
        <f t="shared" si="82"/>
        <v>42446.060694444444</v>
      </c>
      <c r="T1339" s="13">
        <f t="shared" si="83"/>
        <v>42461.165972222225</v>
      </c>
    </row>
    <row r="1340" spans="1:20" ht="176" x14ac:dyDescent="0.2">
      <c r="A1340" s="9">
        <v>4059</v>
      </c>
      <c r="B1340" s="10" t="s">
        <v>2085</v>
      </c>
      <c r="C1340" s="10" t="s">
        <v>2086</v>
      </c>
      <c r="D1340" s="9">
        <v>10000</v>
      </c>
      <c r="E1340" s="11">
        <v>250</v>
      </c>
      <c r="F1340" s="9" t="s">
        <v>251</v>
      </c>
      <c r="G1340" s="9" t="s">
        <v>63</v>
      </c>
      <c r="H1340" s="9" t="s">
        <v>64</v>
      </c>
      <c r="I1340" s="9">
        <v>1410836400</v>
      </c>
      <c r="J1340" s="9">
        <v>1408116152</v>
      </c>
      <c r="K1340" s="9" t="b">
        <v>0</v>
      </c>
      <c r="L1340" s="9">
        <v>7</v>
      </c>
      <c r="M1340" s="9" t="b">
        <v>0</v>
      </c>
      <c r="N1340" s="9" t="s">
        <v>40</v>
      </c>
      <c r="O1340" s="9">
        <f t="shared" si="80"/>
        <v>3</v>
      </c>
      <c r="P1340" s="12">
        <f t="shared" si="81"/>
        <v>35.71</v>
      </c>
      <c r="Q1340" s="9" t="s">
        <v>41</v>
      </c>
      <c r="R1340" s="9" t="s">
        <v>42</v>
      </c>
      <c r="S1340" s="13">
        <f t="shared" si="82"/>
        <v>41866.640648148146</v>
      </c>
      <c r="T1340" s="13">
        <f t="shared" si="83"/>
        <v>41898.125</v>
      </c>
    </row>
    <row r="1341" spans="1:20" ht="224" x14ac:dyDescent="0.2">
      <c r="A1341" s="9">
        <v>4060</v>
      </c>
      <c r="B1341" s="10" t="s">
        <v>2087</v>
      </c>
      <c r="C1341" s="10" t="s">
        <v>2088</v>
      </c>
      <c r="D1341" s="9">
        <v>10000</v>
      </c>
      <c r="E1341" s="11">
        <v>285</v>
      </c>
      <c r="F1341" s="9" t="s">
        <v>251</v>
      </c>
      <c r="G1341" s="9" t="s">
        <v>63</v>
      </c>
      <c r="H1341" s="9" t="s">
        <v>64</v>
      </c>
      <c r="I1341" s="9">
        <v>1403539200</v>
      </c>
      <c r="J1341" s="9">
        <v>1400604056</v>
      </c>
      <c r="K1341" s="9" t="b">
        <v>0</v>
      </c>
      <c r="L1341" s="9">
        <v>5</v>
      </c>
      <c r="M1341" s="9" t="b">
        <v>0</v>
      </c>
      <c r="N1341" s="9" t="s">
        <v>40</v>
      </c>
      <c r="O1341" s="9">
        <f t="shared" si="80"/>
        <v>3</v>
      </c>
      <c r="P1341" s="12">
        <f t="shared" si="81"/>
        <v>57</v>
      </c>
      <c r="Q1341" s="9" t="s">
        <v>41</v>
      </c>
      <c r="R1341" s="9" t="s">
        <v>42</v>
      </c>
      <c r="S1341" s="13">
        <f t="shared" si="82"/>
        <v>41779.695092592592</v>
      </c>
      <c r="T1341" s="13">
        <f t="shared" si="83"/>
        <v>41813.666666666664</v>
      </c>
    </row>
    <row r="1342" spans="1:20" ht="144" x14ac:dyDescent="0.2">
      <c r="A1342" s="9">
        <v>4061</v>
      </c>
      <c r="B1342" s="10" t="s">
        <v>2089</v>
      </c>
      <c r="C1342" s="10" t="s">
        <v>2090</v>
      </c>
      <c r="D1342" s="9">
        <v>525</v>
      </c>
      <c r="E1342" s="11">
        <v>0</v>
      </c>
      <c r="F1342" s="9" t="s">
        <v>251</v>
      </c>
      <c r="G1342" s="9" t="s">
        <v>45</v>
      </c>
      <c r="H1342" s="9" t="s">
        <v>46</v>
      </c>
      <c r="I1342" s="9">
        <v>1461205423</v>
      </c>
      <c r="J1342" s="9">
        <v>1456025023</v>
      </c>
      <c r="K1342" s="9" t="b">
        <v>0</v>
      </c>
      <c r="L1342" s="9">
        <v>0</v>
      </c>
      <c r="M1342" s="9" t="b">
        <v>0</v>
      </c>
      <c r="N1342" s="9" t="s">
        <v>40</v>
      </c>
      <c r="O1342" s="9">
        <f t="shared" si="80"/>
        <v>0</v>
      </c>
      <c r="P1342" s="12">
        <f t="shared" si="81"/>
        <v>0</v>
      </c>
      <c r="Q1342" s="9" t="s">
        <v>41</v>
      </c>
      <c r="R1342" s="9" t="s">
        <v>42</v>
      </c>
      <c r="S1342" s="13">
        <f t="shared" si="82"/>
        <v>42421.141469907408</v>
      </c>
      <c r="T1342" s="13">
        <f t="shared" si="83"/>
        <v>42481.099803240737</v>
      </c>
    </row>
    <row r="1343" spans="1:20" ht="208" x14ac:dyDescent="0.2">
      <c r="A1343" s="9">
        <v>4062</v>
      </c>
      <c r="B1343" s="10" t="s">
        <v>2091</v>
      </c>
      <c r="C1343" s="10" t="s">
        <v>2092</v>
      </c>
      <c r="D1343" s="9">
        <v>20000</v>
      </c>
      <c r="E1343" s="11">
        <v>490</v>
      </c>
      <c r="F1343" s="9" t="s">
        <v>251</v>
      </c>
      <c r="G1343" s="9" t="s">
        <v>45</v>
      </c>
      <c r="H1343" s="9" t="s">
        <v>46</v>
      </c>
      <c r="I1343" s="9">
        <v>1467481468</v>
      </c>
      <c r="J1343" s="9">
        <v>1464889468</v>
      </c>
      <c r="K1343" s="9" t="b">
        <v>0</v>
      </c>
      <c r="L1343" s="9">
        <v>3</v>
      </c>
      <c r="M1343" s="9" t="b">
        <v>0</v>
      </c>
      <c r="N1343" s="9" t="s">
        <v>40</v>
      </c>
      <c r="O1343" s="9">
        <f t="shared" si="80"/>
        <v>2</v>
      </c>
      <c r="P1343" s="12">
        <f t="shared" si="81"/>
        <v>163.33000000000001</v>
      </c>
      <c r="Q1343" s="9" t="s">
        <v>41</v>
      </c>
      <c r="R1343" s="9" t="s">
        <v>42</v>
      </c>
      <c r="S1343" s="13">
        <f t="shared" si="82"/>
        <v>42523.739212962959</v>
      </c>
      <c r="T1343" s="13">
        <f t="shared" si="83"/>
        <v>42553.739212962959</v>
      </c>
    </row>
    <row r="1344" spans="1:20" ht="224" x14ac:dyDescent="0.2">
      <c r="A1344" s="9">
        <v>4063</v>
      </c>
      <c r="B1344" s="10" t="s">
        <v>2093</v>
      </c>
      <c r="C1344" s="10" t="s">
        <v>2094</v>
      </c>
      <c r="D1344" s="9">
        <v>9500</v>
      </c>
      <c r="E1344" s="11">
        <v>135</v>
      </c>
      <c r="F1344" s="9" t="s">
        <v>251</v>
      </c>
      <c r="G1344" s="9" t="s">
        <v>38</v>
      </c>
      <c r="H1344" s="9" t="s">
        <v>39</v>
      </c>
      <c r="I1344" s="9">
        <v>1403886084</v>
      </c>
      <c r="J1344" s="9">
        <v>1401294084</v>
      </c>
      <c r="K1344" s="9" t="b">
        <v>0</v>
      </c>
      <c r="L1344" s="9">
        <v>9</v>
      </c>
      <c r="M1344" s="9" t="b">
        <v>0</v>
      </c>
      <c r="N1344" s="9" t="s">
        <v>40</v>
      </c>
      <c r="O1344" s="9">
        <f t="shared" si="80"/>
        <v>1</v>
      </c>
      <c r="P1344" s="12">
        <f t="shared" si="81"/>
        <v>15</v>
      </c>
      <c r="Q1344" s="9" t="s">
        <v>41</v>
      </c>
      <c r="R1344" s="9" t="s">
        <v>42</v>
      </c>
      <c r="S1344" s="13">
        <f t="shared" si="82"/>
        <v>41787.681527777779</v>
      </c>
      <c r="T1344" s="13">
        <f t="shared" si="83"/>
        <v>41817.681527777779</v>
      </c>
    </row>
    <row r="1345" spans="1:20" ht="208" x14ac:dyDescent="0.2">
      <c r="A1345" s="9">
        <v>4064</v>
      </c>
      <c r="B1345" s="10" t="s">
        <v>2095</v>
      </c>
      <c r="C1345" s="10" t="s">
        <v>2096</v>
      </c>
      <c r="D1345" s="9">
        <v>2000</v>
      </c>
      <c r="E1345" s="11">
        <v>385</v>
      </c>
      <c r="F1345" s="9" t="s">
        <v>251</v>
      </c>
      <c r="G1345" s="9" t="s">
        <v>153</v>
      </c>
      <c r="H1345" s="9" t="s">
        <v>154</v>
      </c>
      <c r="I1345" s="9">
        <v>1430316426</v>
      </c>
      <c r="J1345" s="9">
        <v>1427724426</v>
      </c>
      <c r="K1345" s="9" t="b">
        <v>0</v>
      </c>
      <c r="L1345" s="9">
        <v>6</v>
      </c>
      <c r="M1345" s="9" t="b">
        <v>0</v>
      </c>
      <c r="N1345" s="9" t="s">
        <v>40</v>
      </c>
      <c r="O1345" s="9">
        <f t="shared" si="80"/>
        <v>19</v>
      </c>
      <c r="P1345" s="12">
        <f t="shared" si="81"/>
        <v>64.17</v>
      </c>
      <c r="Q1345" s="9" t="s">
        <v>41</v>
      </c>
      <c r="R1345" s="9" t="s">
        <v>42</v>
      </c>
      <c r="S1345" s="13">
        <f t="shared" si="82"/>
        <v>42093.588263888887</v>
      </c>
      <c r="T1345" s="13">
        <f t="shared" si="83"/>
        <v>42123.588263888887</v>
      </c>
    </row>
    <row r="1346" spans="1:20" ht="144" x14ac:dyDescent="0.2">
      <c r="A1346" s="9">
        <v>4065</v>
      </c>
      <c r="B1346" s="10" t="s">
        <v>2097</v>
      </c>
      <c r="C1346" s="10" t="s">
        <v>2098</v>
      </c>
      <c r="D1346" s="9">
        <v>4000</v>
      </c>
      <c r="E1346" s="11">
        <v>27</v>
      </c>
      <c r="F1346" s="9" t="s">
        <v>251</v>
      </c>
      <c r="G1346" s="9" t="s">
        <v>45</v>
      </c>
      <c r="H1346" s="9" t="s">
        <v>46</v>
      </c>
      <c r="I1346" s="9">
        <v>1407883811</v>
      </c>
      <c r="J1346" s="9">
        <v>1405291811</v>
      </c>
      <c r="K1346" s="9" t="b">
        <v>0</v>
      </c>
      <c r="L1346" s="9">
        <v>4</v>
      </c>
      <c r="M1346" s="9" t="b">
        <v>0</v>
      </c>
      <c r="N1346" s="9" t="s">
        <v>40</v>
      </c>
      <c r="O1346" s="9">
        <f t="shared" ref="O1346:O1394" si="84">ROUND(E1346/D1346*100,0)</f>
        <v>1</v>
      </c>
      <c r="P1346" s="12">
        <f t="shared" ref="P1346:P1394" si="85">IFERROR(ROUND(E1346/L1346,2),0)</f>
        <v>6.75</v>
      </c>
      <c r="Q1346" s="9" t="s">
        <v>41</v>
      </c>
      <c r="R1346" s="9" t="s">
        <v>42</v>
      </c>
      <c r="S1346" s="13">
        <f t="shared" ref="S1346:S1394" si="86">(((J1346/60)/60)/24)+DATE(1970,1,1)</f>
        <v>41833.951516203706</v>
      </c>
      <c r="T1346" s="13">
        <f t="shared" ref="T1346:T1394" si="87">(((I1346/60)/60)/24)+DATE(1970,1,1)</f>
        <v>41863.951516203706</v>
      </c>
    </row>
    <row r="1347" spans="1:20" ht="224" x14ac:dyDescent="0.2">
      <c r="A1347" s="9">
        <v>4066</v>
      </c>
      <c r="B1347" s="10" t="s">
        <v>2099</v>
      </c>
      <c r="C1347" s="10" t="s">
        <v>2100</v>
      </c>
      <c r="D1347" s="9">
        <v>15000</v>
      </c>
      <c r="E1347" s="11">
        <v>25</v>
      </c>
      <c r="F1347" s="9" t="s">
        <v>251</v>
      </c>
      <c r="G1347" s="9" t="s">
        <v>45</v>
      </c>
      <c r="H1347" s="9" t="s">
        <v>46</v>
      </c>
      <c r="I1347" s="9">
        <v>1463619388</v>
      </c>
      <c r="J1347" s="9">
        <v>1461027388</v>
      </c>
      <c r="K1347" s="9" t="b">
        <v>0</v>
      </c>
      <c r="L1347" s="9">
        <v>1</v>
      </c>
      <c r="M1347" s="9" t="b">
        <v>0</v>
      </c>
      <c r="N1347" s="9" t="s">
        <v>40</v>
      </c>
      <c r="O1347" s="9">
        <f t="shared" si="84"/>
        <v>0</v>
      </c>
      <c r="P1347" s="12">
        <f t="shared" si="85"/>
        <v>25</v>
      </c>
      <c r="Q1347" s="9" t="s">
        <v>41</v>
      </c>
      <c r="R1347" s="9" t="s">
        <v>42</v>
      </c>
      <c r="S1347" s="13">
        <f t="shared" si="86"/>
        <v>42479.039212962962</v>
      </c>
      <c r="T1347" s="13">
        <f t="shared" si="87"/>
        <v>42509.039212962962</v>
      </c>
    </row>
    <row r="1348" spans="1:20" ht="208" x14ac:dyDescent="0.2">
      <c r="A1348" s="9">
        <v>4067</v>
      </c>
      <c r="B1348" s="10" t="s">
        <v>2101</v>
      </c>
      <c r="C1348" s="10" t="s">
        <v>1753</v>
      </c>
      <c r="D1348" s="9">
        <v>5000</v>
      </c>
      <c r="E1348" s="11">
        <v>3045</v>
      </c>
      <c r="F1348" s="9" t="s">
        <v>251</v>
      </c>
      <c r="G1348" s="9" t="s">
        <v>45</v>
      </c>
      <c r="H1348" s="9" t="s">
        <v>46</v>
      </c>
      <c r="I1348" s="9">
        <v>1443408550</v>
      </c>
      <c r="J1348" s="9">
        <v>1439952550</v>
      </c>
      <c r="K1348" s="9" t="b">
        <v>0</v>
      </c>
      <c r="L1348" s="9">
        <v>17</v>
      </c>
      <c r="M1348" s="9" t="b">
        <v>0</v>
      </c>
      <c r="N1348" s="9" t="s">
        <v>40</v>
      </c>
      <c r="O1348" s="9">
        <f t="shared" si="84"/>
        <v>61</v>
      </c>
      <c r="P1348" s="12">
        <f t="shared" si="85"/>
        <v>179.12</v>
      </c>
      <c r="Q1348" s="9" t="s">
        <v>41</v>
      </c>
      <c r="R1348" s="9" t="s">
        <v>42</v>
      </c>
      <c r="S1348" s="13">
        <f t="shared" si="86"/>
        <v>42235.117476851854</v>
      </c>
      <c r="T1348" s="13">
        <f t="shared" si="87"/>
        <v>42275.117476851854</v>
      </c>
    </row>
    <row r="1349" spans="1:20" ht="160" x14ac:dyDescent="0.2">
      <c r="A1349" s="9">
        <v>4068</v>
      </c>
      <c r="B1349" s="10" t="s">
        <v>2102</v>
      </c>
      <c r="C1349" s="10" t="s">
        <v>2103</v>
      </c>
      <c r="D1349" s="9">
        <v>3495</v>
      </c>
      <c r="E1349" s="11">
        <v>34.950000000000003</v>
      </c>
      <c r="F1349" s="9" t="s">
        <v>251</v>
      </c>
      <c r="G1349" s="9" t="s">
        <v>45</v>
      </c>
      <c r="H1349" s="9" t="s">
        <v>46</v>
      </c>
      <c r="I1349" s="9">
        <v>1484348700</v>
      </c>
      <c r="J1349" s="9">
        <v>1481756855</v>
      </c>
      <c r="K1349" s="9" t="b">
        <v>0</v>
      </c>
      <c r="L1349" s="9">
        <v>1</v>
      </c>
      <c r="M1349" s="9" t="b">
        <v>0</v>
      </c>
      <c r="N1349" s="9" t="s">
        <v>40</v>
      </c>
      <c r="O1349" s="9">
        <f t="shared" si="84"/>
        <v>1</v>
      </c>
      <c r="P1349" s="12">
        <f t="shared" si="85"/>
        <v>34.950000000000003</v>
      </c>
      <c r="Q1349" s="9" t="s">
        <v>41</v>
      </c>
      <c r="R1349" s="9" t="s">
        <v>42</v>
      </c>
      <c r="S1349" s="13">
        <f t="shared" si="86"/>
        <v>42718.963599537034</v>
      </c>
      <c r="T1349" s="13">
        <f t="shared" si="87"/>
        <v>42748.961805555555</v>
      </c>
    </row>
    <row r="1350" spans="1:20" ht="192" x14ac:dyDescent="0.2">
      <c r="A1350" s="9">
        <v>4069</v>
      </c>
      <c r="B1350" s="10" t="s">
        <v>2104</v>
      </c>
      <c r="C1350" s="10" t="s">
        <v>2105</v>
      </c>
      <c r="D1350" s="9">
        <v>1250</v>
      </c>
      <c r="E1350" s="11">
        <v>430</v>
      </c>
      <c r="F1350" s="9" t="s">
        <v>251</v>
      </c>
      <c r="G1350" s="9" t="s">
        <v>38</v>
      </c>
      <c r="H1350" s="9" t="s">
        <v>39</v>
      </c>
      <c r="I1350" s="9">
        <v>1425124800</v>
      </c>
      <c r="J1350" s="9">
        <v>1421596356</v>
      </c>
      <c r="K1350" s="9" t="b">
        <v>0</v>
      </c>
      <c r="L1350" s="9">
        <v>13</v>
      </c>
      <c r="M1350" s="9" t="b">
        <v>0</v>
      </c>
      <c r="N1350" s="9" t="s">
        <v>40</v>
      </c>
      <c r="O1350" s="9">
        <f t="shared" si="84"/>
        <v>34</v>
      </c>
      <c r="P1350" s="12">
        <f t="shared" si="85"/>
        <v>33.08</v>
      </c>
      <c r="Q1350" s="9" t="s">
        <v>41</v>
      </c>
      <c r="R1350" s="9" t="s">
        <v>42</v>
      </c>
      <c r="S1350" s="13">
        <f t="shared" si="86"/>
        <v>42022.661527777775</v>
      </c>
      <c r="T1350" s="13">
        <f t="shared" si="87"/>
        <v>42063.5</v>
      </c>
    </row>
    <row r="1351" spans="1:20" ht="176" x14ac:dyDescent="0.2">
      <c r="A1351" s="9">
        <v>4070</v>
      </c>
      <c r="B1351" s="10" t="s">
        <v>2106</v>
      </c>
      <c r="C1351" s="10" t="s">
        <v>2107</v>
      </c>
      <c r="D1351" s="9">
        <v>1000</v>
      </c>
      <c r="E1351" s="11">
        <v>165</v>
      </c>
      <c r="F1351" s="9" t="s">
        <v>251</v>
      </c>
      <c r="G1351" s="9" t="s">
        <v>45</v>
      </c>
      <c r="H1351" s="9" t="s">
        <v>46</v>
      </c>
      <c r="I1351" s="9">
        <v>1425178800</v>
      </c>
      <c r="J1351" s="9">
        <v>1422374420</v>
      </c>
      <c r="K1351" s="9" t="b">
        <v>0</v>
      </c>
      <c r="L1351" s="9">
        <v>6</v>
      </c>
      <c r="M1351" s="9" t="b">
        <v>0</v>
      </c>
      <c r="N1351" s="9" t="s">
        <v>40</v>
      </c>
      <c r="O1351" s="9">
        <f t="shared" si="84"/>
        <v>17</v>
      </c>
      <c r="P1351" s="12">
        <f t="shared" si="85"/>
        <v>27.5</v>
      </c>
      <c r="Q1351" s="9" t="s">
        <v>41</v>
      </c>
      <c r="R1351" s="9" t="s">
        <v>42</v>
      </c>
      <c r="S1351" s="13">
        <f t="shared" si="86"/>
        <v>42031.666898148149</v>
      </c>
      <c r="T1351" s="13">
        <f t="shared" si="87"/>
        <v>42064.125</v>
      </c>
    </row>
    <row r="1352" spans="1:20" ht="208" x14ac:dyDescent="0.2">
      <c r="A1352" s="9">
        <v>4071</v>
      </c>
      <c r="B1352" s="10" t="s">
        <v>2108</v>
      </c>
      <c r="C1352" s="10" t="s">
        <v>2109</v>
      </c>
      <c r="D1352" s="9">
        <v>20000</v>
      </c>
      <c r="E1352" s="11">
        <v>0</v>
      </c>
      <c r="F1352" s="9" t="s">
        <v>251</v>
      </c>
      <c r="G1352" s="9" t="s">
        <v>287</v>
      </c>
      <c r="H1352" s="9" t="s">
        <v>288</v>
      </c>
      <c r="I1352" s="9">
        <v>1482779931</v>
      </c>
      <c r="J1352" s="9">
        <v>1480187931</v>
      </c>
      <c r="K1352" s="9" t="b">
        <v>0</v>
      </c>
      <c r="L1352" s="9">
        <v>0</v>
      </c>
      <c r="M1352" s="9" t="b">
        <v>0</v>
      </c>
      <c r="N1352" s="9" t="s">
        <v>40</v>
      </c>
      <c r="O1352" s="9">
        <f t="shared" si="84"/>
        <v>0</v>
      </c>
      <c r="P1352" s="12">
        <f t="shared" si="85"/>
        <v>0</v>
      </c>
      <c r="Q1352" s="9" t="s">
        <v>41</v>
      </c>
      <c r="R1352" s="9" t="s">
        <v>42</v>
      </c>
      <c r="S1352" s="13">
        <f t="shared" si="86"/>
        <v>42700.804756944446</v>
      </c>
      <c r="T1352" s="13">
        <f t="shared" si="87"/>
        <v>42730.804756944446</v>
      </c>
    </row>
    <row r="1353" spans="1:20" ht="208" x14ac:dyDescent="0.2">
      <c r="A1353" s="9">
        <v>4072</v>
      </c>
      <c r="B1353" s="10" t="s">
        <v>2110</v>
      </c>
      <c r="C1353" s="10" t="s">
        <v>2111</v>
      </c>
      <c r="D1353" s="9">
        <v>1000</v>
      </c>
      <c r="E1353" s="11">
        <v>4</v>
      </c>
      <c r="F1353" s="9" t="s">
        <v>251</v>
      </c>
      <c r="G1353" s="9" t="s">
        <v>38</v>
      </c>
      <c r="H1353" s="9" t="s">
        <v>39</v>
      </c>
      <c r="I1353" s="9">
        <v>1408646111</v>
      </c>
      <c r="J1353" s="9">
        <v>1403462111</v>
      </c>
      <c r="K1353" s="9" t="b">
        <v>0</v>
      </c>
      <c r="L1353" s="9">
        <v>2</v>
      </c>
      <c r="M1353" s="9" t="b">
        <v>0</v>
      </c>
      <c r="N1353" s="9" t="s">
        <v>40</v>
      </c>
      <c r="O1353" s="9">
        <f t="shared" si="84"/>
        <v>0</v>
      </c>
      <c r="P1353" s="12">
        <f t="shared" si="85"/>
        <v>2</v>
      </c>
      <c r="Q1353" s="9" t="s">
        <v>41</v>
      </c>
      <c r="R1353" s="9" t="s">
        <v>42</v>
      </c>
      <c r="S1353" s="13">
        <f t="shared" si="86"/>
        <v>41812.77443287037</v>
      </c>
      <c r="T1353" s="13">
        <f t="shared" si="87"/>
        <v>41872.77443287037</v>
      </c>
    </row>
    <row r="1354" spans="1:20" ht="208" x14ac:dyDescent="0.2">
      <c r="A1354" s="9">
        <v>4073</v>
      </c>
      <c r="B1354" s="10" t="s">
        <v>2112</v>
      </c>
      <c r="C1354" s="10" t="s">
        <v>2113</v>
      </c>
      <c r="D1354" s="9">
        <v>3500</v>
      </c>
      <c r="E1354" s="11">
        <v>37</v>
      </c>
      <c r="F1354" s="9" t="s">
        <v>251</v>
      </c>
      <c r="G1354" s="9" t="s">
        <v>45</v>
      </c>
      <c r="H1354" s="9" t="s">
        <v>46</v>
      </c>
      <c r="I1354" s="9">
        <v>1431144000</v>
      </c>
      <c r="J1354" s="9">
        <v>1426407426</v>
      </c>
      <c r="K1354" s="9" t="b">
        <v>0</v>
      </c>
      <c r="L1354" s="9">
        <v>2</v>
      </c>
      <c r="M1354" s="9" t="b">
        <v>0</v>
      </c>
      <c r="N1354" s="9" t="s">
        <v>40</v>
      </c>
      <c r="O1354" s="9">
        <f t="shared" si="84"/>
        <v>1</v>
      </c>
      <c r="P1354" s="12">
        <f t="shared" si="85"/>
        <v>18.5</v>
      </c>
      <c r="Q1354" s="9" t="s">
        <v>41</v>
      </c>
      <c r="R1354" s="9" t="s">
        <v>42</v>
      </c>
      <c r="S1354" s="13">
        <f t="shared" si="86"/>
        <v>42078.34520833334</v>
      </c>
      <c r="T1354" s="13">
        <f t="shared" si="87"/>
        <v>42133.166666666672</v>
      </c>
    </row>
    <row r="1355" spans="1:20" ht="224" x14ac:dyDescent="0.2">
      <c r="A1355" s="9">
        <v>4074</v>
      </c>
      <c r="B1355" s="10" t="s">
        <v>2114</v>
      </c>
      <c r="C1355" s="10" t="s">
        <v>2115</v>
      </c>
      <c r="D1355" s="9">
        <v>2750</v>
      </c>
      <c r="E1355" s="11">
        <v>735</v>
      </c>
      <c r="F1355" s="9" t="s">
        <v>251</v>
      </c>
      <c r="G1355" s="9" t="s">
        <v>38</v>
      </c>
      <c r="H1355" s="9" t="s">
        <v>39</v>
      </c>
      <c r="I1355" s="9">
        <v>1446732975</v>
      </c>
      <c r="J1355" s="9">
        <v>1444137375</v>
      </c>
      <c r="K1355" s="9" t="b">
        <v>0</v>
      </c>
      <c r="L1355" s="9">
        <v>21</v>
      </c>
      <c r="M1355" s="9" t="b">
        <v>0</v>
      </c>
      <c r="N1355" s="9" t="s">
        <v>40</v>
      </c>
      <c r="O1355" s="9">
        <f t="shared" si="84"/>
        <v>27</v>
      </c>
      <c r="P1355" s="12">
        <f t="shared" si="85"/>
        <v>35</v>
      </c>
      <c r="Q1355" s="9" t="s">
        <v>41</v>
      </c>
      <c r="R1355" s="9" t="s">
        <v>42</v>
      </c>
      <c r="S1355" s="13">
        <f t="shared" si="86"/>
        <v>42283.552951388891</v>
      </c>
      <c r="T1355" s="13">
        <f t="shared" si="87"/>
        <v>42313.594618055555</v>
      </c>
    </row>
    <row r="1356" spans="1:20" ht="208" x14ac:dyDescent="0.2">
      <c r="A1356" s="9">
        <v>4075</v>
      </c>
      <c r="B1356" s="10" t="s">
        <v>2116</v>
      </c>
      <c r="C1356" s="10" t="s">
        <v>2117</v>
      </c>
      <c r="D1356" s="9">
        <v>2000</v>
      </c>
      <c r="E1356" s="11">
        <v>576</v>
      </c>
      <c r="F1356" s="9" t="s">
        <v>251</v>
      </c>
      <c r="G1356" s="9" t="s">
        <v>38</v>
      </c>
      <c r="H1356" s="9" t="s">
        <v>39</v>
      </c>
      <c r="I1356" s="9">
        <v>1404149280</v>
      </c>
      <c r="J1356" s="9">
        <v>1400547969</v>
      </c>
      <c r="K1356" s="9" t="b">
        <v>0</v>
      </c>
      <c r="L1356" s="9">
        <v>13</v>
      </c>
      <c r="M1356" s="9" t="b">
        <v>0</v>
      </c>
      <c r="N1356" s="9" t="s">
        <v>40</v>
      </c>
      <c r="O1356" s="9">
        <f t="shared" si="84"/>
        <v>29</v>
      </c>
      <c r="P1356" s="12">
        <f t="shared" si="85"/>
        <v>44.31</v>
      </c>
      <c r="Q1356" s="9" t="s">
        <v>41</v>
      </c>
      <c r="R1356" s="9" t="s">
        <v>42</v>
      </c>
      <c r="S1356" s="13">
        <f t="shared" si="86"/>
        <v>41779.045937499999</v>
      </c>
      <c r="T1356" s="13">
        <f t="shared" si="87"/>
        <v>41820.727777777778</v>
      </c>
    </row>
    <row r="1357" spans="1:20" ht="176" x14ac:dyDescent="0.2">
      <c r="A1357" s="9">
        <v>4076</v>
      </c>
      <c r="B1357" s="10" t="s">
        <v>2118</v>
      </c>
      <c r="C1357" s="10" t="s">
        <v>2119</v>
      </c>
      <c r="D1357" s="9">
        <v>700</v>
      </c>
      <c r="E1357" s="11">
        <v>0</v>
      </c>
      <c r="F1357" s="9" t="s">
        <v>251</v>
      </c>
      <c r="G1357" s="9" t="s">
        <v>45</v>
      </c>
      <c r="H1357" s="9" t="s">
        <v>46</v>
      </c>
      <c r="I1357" s="9">
        <v>1413921060</v>
      </c>
      <c r="J1357" s="9">
        <v>1411499149</v>
      </c>
      <c r="K1357" s="9" t="b">
        <v>0</v>
      </c>
      <c r="L1357" s="9">
        <v>0</v>
      </c>
      <c r="M1357" s="9" t="b">
        <v>0</v>
      </c>
      <c r="N1357" s="9" t="s">
        <v>40</v>
      </c>
      <c r="O1357" s="9">
        <f t="shared" si="84"/>
        <v>0</v>
      </c>
      <c r="P1357" s="12">
        <f t="shared" si="85"/>
        <v>0</v>
      </c>
      <c r="Q1357" s="9" t="s">
        <v>41</v>
      </c>
      <c r="R1357" s="9" t="s">
        <v>42</v>
      </c>
      <c r="S1357" s="13">
        <f t="shared" si="86"/>
        <v>41905.795706018522</v>
      </c>
      <c r="T1357" s="13">
        <f t="shared" si="87"/>
        <v>41933.82708333333</v>
      </c>
    </row>
    <row r="1358" spans="1:20" ht="224" x14ac:dyDescent="0.2">
      <c r="A1358" s="9">
        <v>4077</v>
      </c>
      <c r="B1358" s="10" t="s">
        <v>2120</v>
      </c>
      <c r="C1358" s="10" t="s">
        <v>2121</v>
      </c>
      <c r="D1358" s="9">
        <v>15000</v>
      </c>
      <c r="E1358" s="11">
        <v>1335</v>
      </c>
      <c r="F1358" s="9" t="s">
        <v>251</v>
      </c>
      <c r="G1358" s="9" t="s">
        <v>45</v>
      </c>
      <c r="H1358" s="9" t="s">
        <v>46</v>
      </c>
      <c r="I1358" s="9">
        <v>1482339794</v>
      </c>
      <c r="J1358" s="9">
        <v>1479747794</v>
      </c>
      <c r="K1358" s="9" t="b">
        <v>0</v>
      </c>
      <c r="L1358" s="9">
        <v>6</v>
      </c>
      <c r="M1358" s="9" t="b">
        <v>0</v>
      </c>
      <c r="N1358" s="9" t="s">
        <v>40</v>
      </c>
      <c r="O1358" s="9">
        <f t="shared" si="84"/>
        <v>9</v>
      </c>
      <c r="P1358" s="12">
        <f t="shared" si="85"/>
        <v>222.5</v>
      </c>
      <c r="Q1358" s="9" t="s">
        <v>41</v>
      </c>
      <c r="R1358" s="9" t="s">
        <v>42</v>
      </c>
      <c r="S1358" s="13">
        <f t="shared" si="86"/>
        <v>42695.7105787037</v>
      </c>
      <c r="T1358" s="13">
        <f t="shared" si="87"/>
        <v>42725.7105787037</v>
      </c>
    </row>
    <row r="1359" spans="1:20" ht="224" x14ac:dyDescent="0.2">
      <c r="A1359" s="9">
        <v>4078</v>
      </c>
      <c r="B1359" s="10" t="s">
        <v>2122</v>
      </c>
      <c r="C1359" s="10" t="s">
        <v>2123</v>
      </c>
      <c r="D1359" s="9">
        <v>250</v>
      </c>
      <c r="E1359" s="11">
        <v>0</v>
      </c>
      <c r="F1359" s="9" t="s">
        <v>251</v>
      </c>
      <c r="G1359" s="9" t="s">
        <v>38</v>
      </c>
      <c r="H1359" s="9" t="s">
        <v>39</v>
      </c>
      <c r="I1359" s="9">
        <v>1485543242</v>
      </c>
      <c r="J1359" s="9">
        <v>1482951242</v>
      </c>
      <c r="K1359" s="9" t="b">
        <v>0</v>
      </c>
      <c r="L1359" s="9">
        <v>0</v>
      </c>
      <c r="M1359" s="9" t="b">
        <v>0</v>
      </c>
      <c r="N1359" s="9" t="s">
        <v>40</v>
      </c>
      <c r="O1359" s="9">
        <f t="shared" si="84"/>
        <v>0</v>
      </c>
      <c r="P1359" s="12">
        <f t="shared" si="85"/>
        <v>0</v>
      </c>
      <c r="Q1359" s="9" t="s">
        <v>41</v>
      </c>
      <c r="R1359" s="9" t="s">
        <v>42</v>
      </c>
      <c r="S1359" s="13">
        <f t="shared" si="86"/>
        <v>42732.787523148145</v>
      </c>
      <c r="T1359" s="13">
        <f t="shared" si="87"/>
        <v>42762.787523148145</v>
      </c>
    </row>
    <row r="1360" spans="1:20" ht="192" x14ac:dyDescent="0.2">
      <c r="A1360" s="9">
        <v>4079</v>
      </c>
      <c r="B1360" s="10" t="s">
        <v>2124</v>
      </c>
      <c r="C1360" s="10" t="s">
        <v>2125</v>
      </c>
      <c r="D1360" s="9">
        <v>3000</v>
      </c>
      <c r="E1360" s="11">
        <v>5</v>
      </c>
      <c r="F1360" s="9" t="s">
        <v>251</v>
      </c>
      <c r="G1360" s="9" t="s">
        <v>45</v>
      </c>
      <c r="H1360" s="9" t="s">
        <v>46</v>
      </c>
      <c r="I1360" s="9">
        <v>1466375521</v>
      </c>
      <c r="J1360" s="9">
        <v>1463783521</v>
      </c>
      <c r="K1360" s="9" t="b">
        <v>0</v>
      </c>
      <c r="L1360" s="9">
        <v>1</v>
      </c>
      <c r="M1360" s="9" t="b">
        <v>0</v>
      </c>
      <c r="N1360" s="9" t="s">
        <v>40</v>
      </c>
      <c r="O1360" s="9">
        <f t="shared" si="84"/>
        <v>0</v>
      </c>
      <c r="P1360" s="12">
        <f t="shared" si="85"/>
        <v>5</v>
      </c>
      <c r="Q1360" s="9" t="s">
        <v>41</v>
      </c>
      <c r="R1360" s="9" t="s">
        <v>42</v>
      </c>
      <c r="S1360" s="13">
        <f t="shared" si="86"/>
        <v>42510.938900462963</v>
      </c>
      <c r="T1360" s="13">
        <f t="shared" si="87"/>
        <v>42540.938900462963</v>
      </c>
    </row>
    <row r="1361" spans="1:20" ht="192" x14ac:dyDescent="0.2">
      <c r="A1361" s="9">
        <v>4080</v>
      </c>
      <c r="B1361" s="10" t="s">
        <v>2126</v>
      </c>
      <c r="C1361" s="10" t="s">
        <v>2127</v>
      </c>
      <c r="D1361" s="9">
        <v>3000</v>
      </c>
      <c r="E1361" s="11">
        <v>0</v>
      </c>
      <c r="F1361" s="9" t="s">
        <v>251</v>
      </c>
      <c r="G1361" s="9" t="s">
        <v>45</v>
      </c>
      <c r="H1361" s="9" t="s">
        <v>46</v>
      </c>
      <c r="I1361" s="9">
        <v>1465930440</v>
      </c>
      <c r="J1361" s="9">
        <v>1463849116</v>
      </c>
      <c r="K1361" s="9" t="b">
        <v>0</v>
      </c>
      <c r="L1361" s="9">
        <v>0</v>
      </c>
      <c r="M1361" s="9" t="b">
        <v>0</v>
      </c>
      <c r="N1361" s="9" t="s">
        <v>40</v>
      </c>
      <c r="O1361" s="9">
        <f t="shared" si="84"/>
        <v>0</v>
      </c>
      <c r="P1361" s="12">
        <f t="shared" si="85"/>
        <v>0</v>
      </c>
      <c r="Q1361" s="9" t="s">
        <v>41</v>
      </c>
      <c r="R1361" s="9" t="s">
        <v>42</v>
      </c>
      <c r="S1361" s="13">
        <f t="shared" si="86"/>
        <v>42511.698101851856</v>
      </c>
      <c r="T1361" s="13">
        <f t="shared" si="87"/>
        <v>42535.787500000006</v>
      </c>
    </row>
    <row r="1362" spans="1:20" ht="176" x14ac:dyDescent="0.2">
      <c r="A1362" s="9">
        <v>4081</v>
      </c>
      <c r="B1362" s="10" t="s">
        <v>2128</v>
      </c>
      <c r="C1362" s="10" t="s">
        <v>2129</v>
      </c>
      <c r="D1362" s="9">
        <v>2224</v>
      </c>
      <c r="E1362" s="11">
        <v>350</v>
      </c>
      <c r="F1362" s="9" t="s">
        <v>251</v>
      </c>
      <c r="G1362" s="9" t="s">
        <v>45</v>
      </c>
      <c r="H1362" s="9" t="s">
        <v>46</v>
      </c>
      <c r="I1362" s="9">
        <v>1425819425</v>
      </c>
      <c r="J1362" s="9">
        <v>1423231025</v>
      </c>
      <c r="K1362" s="9" t="b">
        <v>0</v>
      </c>
      <c r="L1362" s="9">
        <v>12</v>
      </c>
      <c r="M1362" s="9" t="b">
        <v>0</v>
      </c>
      <c r="N1362" s="9" t="s">
        <v>40</v>
      </c>
      <c r="O1362" s="9">
        <f t="shared" si="84"/>
        <v>16</v>
      </c>
      <c r="P1362" s="12">
        <f t="shared" si="85"/>
        <v>29.17</v>
      </c>
      <c r="Q1362" s="9" t="s">
        <v>41</v>
      </c>
      <c r="R1362" s="9" t="s">
        <v>42</v>
      </c>
      <c r="S1362" s="13">
        <f t="shared" si="86"/>
        <v>42041.581307870365</v>
      </c>
      <c r="T1362" s="13">
        <f t="shared" si="87"/>
        <v>42071.539641203708</v>
      </c>
    </row>
    <row r="1363" spans="1:20" ht="208" x14ac:dyDescent="0.2">
      <c r="A1363" s="9">
        <v>4082</v>
      </c>
      <c r="B1363" s="10" t="s">
        <v>2130</v>
      </c>
      <c r="C1363" s="10" t="s">
        <v>2131</v>
      </c>
      <c r="D1363" s="9">
        <v>150</v>
      </c>
      <c r="E1363" s="11">
        <v>3</v>
      </c>
      <c r="F1363" s="9" t="s">
        <v>251</v>
      </c>
      <c r="G1363" s="9" t="s">
        <v>45</v>
      </c>
      <c r="H1363" s="9" t="s">
        <v>46</v>
      </c>
      <c r="I1363" s="9">
        <v>1447542000</v>
      </c>
      <c r="J1363" s="9">
        <v>1446179553</v>
      </c>
      <c r="K1363" s="9" t="b">
        <v>0</v>
      </c>
      <c r="L1363" s="9">
        <v>2</v>
      </c>
      <c r="M1363" s="9" t="b">
        <v>0</v>
      </c>
      <c r="N1363" s="9" t="s">
        <v>40</v>
      </c>
      <c r="O1363" s="9">
        <f t="shared" si="84"/>
        <v>2</v>
      </c>
      <c r="P1363" s="12">
        <f t="shared" si="85"/>
        <v>1.5</v>
      </c>
      <c r="Q1363" s="9" t="s">
        <v>41</v>
      </c>
      <c r="R1363" s="9" t="s">
        <v>42</v>
      </c>
      <c r="S1363" s="13">
        <f t="shared" si="86"/>
        <v>42307.189270833333</v>
      </c>
      <c r="T1363" s="13">
        <f t="shared" si="87"/>
        <v>42322.958333333328</v>
      </c>
    </row>
    <row r="1364" spans="1:20" ht="208" x14ac:dyDescent="0.2">
      <c r="A1364" s="9">
        <v>4083</v>
      </c>
      <c r="B1364" s="10" t="s">
        <v>2132</v>
      </c>
      <c r="C1364" s="10" t="s">
        <v>2133</v>
      </c>
      <c r="D1364" s="9">
        <v>3500</v>
      </c>
      <c r="E1364" s="11">
        <v>759</v>
      </c>
      <c r="F1364" s="9" t="s">
        <v>251</v>
      </c>
      <c r="G1364" s="9" t="s">
        <v>45</v>
      </c>
      <c r="H1364" s="9" t="s">
        <v>46</v>
      </c>
      <c r="I1364" s="9">
        <v>1452795416</v>
      </c>
      <c r="J1364" s="9">
        <v>1450203416</v>
      </c>
      <c r="K1364" s="9" t="b">
        <v>0</v>
      </c>
      <c r="L1364" s="9">
        <v>6</v>
      </c>
      <c r="M1364" s="9" t="b">
        <v>0</v>
      </c>
      <c r="N1364" s="9" t="s">
        <v>40</v>
      </c>
      <c r="O1364" s="9">
        <f t="shared" si="84"/>
        <v>22</v>
      </c>
      <c r="P1364" s="12">
        <f t="shared" si="85"/>
        <v>126.5</v>
      </c>
      <c r="Q1364" s="9" t="s">
        <v>41</v>
      </c>
      <c r="R1364" s="9" t="s">
        <v>42</v>
      </c>
      <c r="S1364" s="13">
        <f t="shared" si="86"/>
        <v>42353.761759259258</v>
      </c>
      <c r="T1364" s="13">
        <f t="shared" si="87"/>
        <v>42383.761759259258</v>
      </c>
    </row>
    <row r="1365" spans="1:20" ht="208" x14ac:dyDescent="0.2">
      <c r="A1365" s="9">
        <v>4084</v>
      </c>
      <c r="B1365" s="10" t="s">
        <v>2134</v>
      </c>
      <c r="C1365" s="10" t="s">
        <v>2135</v>
      </c>
      <c r="D1365" s="9">
        <v>3000</v>
      </c>
      <c r="E1365" s="11">
        <v>10</v>
      </c>
      <c r="F1365" s="9" t="s">
        <v>251</v>
      </c>
      <c r="G1365" s="9" t="s">
        <v>1280</v>
      </c>
      <c r="H1365" s="9" t="s">
        <v>259</v>
      </c>
      <c r="I1365" s="9">
        <v>1476008906</v>
      </c>
      <c r="J1365" s="9">
        <v>1473416906</v>
      </c>
      <c r="K1365" s="9" t="b">
        <v>0</v>
      </c>
      <c r="L1365" s="9">
        <v>1</v>
      </c>
      <c r="M1365" s="9" t="b">
        <v>0</v>
      </c>
      <c r="N1365" s="9" t="s">
        <v>40</v>
      </c>
      <c r="O1365" s="9">
        <f t="shared" si="84"/>
        <v>0</v>
      </c>
      <c r="P1365" s="12">
        <f t="shared" si="85"/>
        <v>10</v>
      </c>
      <c r="Q1365" s="9" t="s">
        <v>41</v>
      </c>
      <c r="R1365" s="9" t="s">
        <v>42</v>
      </c>
      <c r="S1365" s="13">
        <f t="shared" si="86"/>
        <v>42622.436412037037</v>
      </c>
      <c r="T1365" s="13">
        <f t="shared" si="87"/>
        <v>42652.436412037037</v>
      </c>
    </row>
    <row r="1366" spans="1:20" ht="208" x14ac:dyDescent="0.2">
      <c r="A1366" s="9">
        <v>4085</v>
      </c>
      <c r="B1366" s="10" t="s">
        <v>2136</v>
      </c>
      <c r="C1366" s="10" t="s">
        <v>2137</v>
      </c>
      <c r="D1366" s="9">
        <v>3500</v>
      </c>
      <c r="E1366" s="11">
        <v>10</v>
      </c>
      <c r="F1366" s="9" t="s">
        <v>251</v>
      </c>
      <c r="G1366" s="9" t="s">
        <v>45</v>
      </c>
      <c r="H1366" s="9" t="s">
        <v>46</v>
      </c>
      <c r="I1366" s="9">
        <v>1427169540</v>
      </c>
      <c r="J1366" s="9">
        <v>1424701775</v>
      </c>
      <c r="K1366" s="9" t="b">
        <v>0</v>
      </c>
      <c r="L1366" s="9">
        <v>1</v>
      </c>
      <c r="M1366" s="9" t="b">
        <v>0</v>
      </c>
      <c r="N1366" s="9" t="s">
        <v>40</v>
      </c>
      <c r="O1366" s="9">
        <f t="shared" si="84"/>
        <v>0</v>
      </c>
      <c r="P1366" s="12">
        <f t="shared" si="85"/>
        <v>10</v>
      </c>
      <c r="Q1366" s="9" t="s">
        <v>41</v>
      </c>
      <c r="R1366" s="9" t="s">
        <v>42</v>
      </c>
      <c r="S1366" s="13">
        <f t="shared" si="86"/>
        <v>42058.603877314818</v>
      </c>
      <c r="T1366" s="13">
        <f t="shared" si="87"/>
        <v>42087.165972222225</v>
      </c>
    </row>
    <row r="1367" spans="1:20" ht="192" x14ac:dyDescent="0.2">
      <c r="A1367" s="9">
        <v>4086</v>
      </c>
      <c r="B1367" s="10" t="s">
        <v>2138</v>
      </c>
      <c r="C1367" s="10" t="s">
        <v>2139</v>
      </c>
      <c r="D1367" s="9">
        <v>1000</v>
      </c>
      <c r="E1367" s="11">
        <v>47</v>
      </c>
      <c r="F1367" s="9" t="s">
        <v>251</v>
      </c>
      <c r="G1367" s="9" t="s">
        <v>45</v>
      </c>
      <c r="H1367" s="9" t="s">
        <v>46</v>
      </c>
      <c r="I1367" s="9">
        <v>1448078400</v>
      </c>
      <c r="J1367" s="9">
        <v>1445985299</v>
      </c>
      <c r="K1367" s="9" t="b">
        <v>0</v>
      </c>
      <c r="L1367" s="9">
        <v>5</v>
      </c>
      <c r="M1367" s="9" t="b">
        <v>0</v>
      </c>
      <c r="N1367" s="9" t="s">
        <v>40</v>
      </c>
      <c r="O1367" s="9">
        <f t="shared" si="84"/>
        <v>5</v>
      </c>
      <c r="P1367" s="12">
        <f t="shared" si="85"/>
        <v>9.4</v>
      </c>
      <c r="Q1367" s="9" t="s">
        <v>41</v>
      </c>
      <c r="R1367" s="9" t="s">
        <v>42</v>
      </c>
      <c r="S1367" s="13">
        <f t="shared" si="86"/>
        <v>42304.940960648149</v>
      </c>
      <c r="T1367" s="13">
        <f t="shared" si="87"/>
        <v>42329.166666666672</v>
      </c>
    </row>
    <row r="1368" spans="1:20" ht="64" x14ac:dyDescent="0.2">
      <c r="A1368" s="9">
        <v>4087</v>
      </c>
      <c r="B1368" s="10" t="s">
        <v>2140</v>
      </c>
      <c r="C1368" s="10" t="s">
        <v>2141</v>
      </c>
      <c r="D1368" s="9">
        <v>9600</v>
      </c>
      <c r="E1368" s="11">
        <v>0</v>
      </c>
      <c r="F1368" s="9" t="s">
        <v>251</v>
      </c>
      <c r="G1368" s="9" t="s">
        <v>45</v>
      </c>
      <c r="H1368" s="9" t="s">
        <v>46</v>
      </c>
      <c r="I1368" s="9">
        <v>1468777786</v>
      </c>
      <c r="J1368" s="9">
        <v>1466185786</v>
      </c>
      <c r="K1368" s="9" t="b">
        <v>0</v>
      </c>
      <c r="L1368" s="9">
        <v>0</v>
      </c>
      <c r="M1368" s="9" t="b">
        <v>0</v>
      </c>
      <c r="N1368" s="9" t="s">
        <v>40</v>
      </c>
      <c r="O1368" s="9">
        <f t="shared" si="84"/>
        <v>0</v>
      </c>
      <c r="P1368" s="12">
        <f t="shared" si="85"/>
        <v>0</v>
      </c>
      <c r="Q1368" s="9" t="s">
        <v>41</v>
      </c>
      <c r="R1368" s="9" t="s">
        <v>42</v>
      </c>
      <c r="S1368" s="13">
        <f t="shared" si="86"/>
        <v>42538.742893518516</v>
      </c>
      <c r="T1368" s="13">
        <f t="shared" si="87"/>
        <v>42568.742893518516</v>
      </c>
    </row>
    <row r="1369" spans="1:20" ht="176" x14ac:dyDescent="0.2">
      <c r="A1369" s="9">
        <v>4088</v>
      </c>
      <c r="B1369" s="10" t="s">
        <v>2142</v>
      </c>
      <c r="C1369" s="10" t="s">
        <v>2143</v>
      </c>
      <c r="D1369" s="9">
        <v>2000</v>
      </c>
      <c r="E1369" s="11">
        <v>216</v>
      </c>
      <c r="F1369" s="9" t="s">
        <v>251</v>
      </c>
      <c r="G1369" s="9" t="s">
        <v>38</v>
      </c>
      <c r="H1369" s="9" t="s">
        <v>39</v>
      </c>
      <c r="I1369" s="9">
        <v>1421403960</v>
      </c>
      <c r="J1369" s="9">
        <v>1418827324</v>
      </c>
      <c r="K1369" s="9" t="b">
        <v>0</v>
      </c>
      <c r="L1369" s="9">
        <v>3</v>
      </c>
      <c r="M1369" s="9" t="b">
        <v>0</v>
      </c>
      <c r="N1369" s="9" t="s">
        <v>40</v>
      </c>
      <c r="O1369" s="9">
        <f t="shared" si="84"/>
        <v>11</v>
      </c>
      <c r="P1369" s="12">
        <f t="shared" si="85"/>
        <v>72</v>
      </c>
      <c r="Q1369" s="9" t="s">
        <v>41</v>
      </c>
      <c r="R1369" s="9" t="s">
        <v>42</v>
      </c>
      <c r="S1369" s="13">
        <f t="shared" si="86"/>
        <v>41990.612546296295</v>
      </c>
      <c r="T1369" s="13">
        <f t="shared" si="87"/>
        <v>42020.434722222228</v>
      </c>
    </row>
    <row r="1370" spans="1:20" ht="208" x14ac:dyDescent="0.2">
      <c r="A1370" s="9">
        <v>4089</v>
      </c>
      <c r="B1370" s="10" t="s">
        <v>2144</v>
      </c>
      <c r="C1370" s="10" t="s">
        <v>2145</v>
      </c>
      <c r="D1370" s="9">
        <v>5000</v>
      </c>
      <c r="E1370" s="11">
        <v>240</v>
      </c>
      <c r="F1370" s="9" t="s">
        <v>251</v>
      </c>
      <c r="G1370" s="9" t="s">
        <v>45</v>
      </c>
      <c r="H1370" s="9" t="s">
        <v>46</v>
      </c>
      <c r="I1370" s="9">
        <v>1433093700</v>
      </c>
      <c r="J1370" s="9">
        <v>1430242488</v>
      </c>
      <c r="K1370" s="9" t="b">
        <v>0</v>
      </c>
      <c r="L1370" s="9">
        <v>8</v>
      </c>
      <c r="M1370" s="9" t="b">
        <v>0</v>
      </c>
      <c r="N1370" s="9" t="s">
        <v>40</v>
      </c>
      <c r="O1370" s="9">
        <f t="shared" si="84"/>
        <v>5</v>
      </c>
      <c r="P1370" s="12">
        <f t="shared" si="85"/>
        <v>30</v>
      </c>
      <c r="Q1370" s="9" t="s">
        <v>41</v>
      </c>
      <c r="R1370" s="9" t="s">
        <v>42</v>
      </c>
      <c r="S1370" s="13">
        <f t="shared" si="86"/>
        <v>42122.732499999998</v>
      </c>
      <c r="T1370" s="13">
        <f t="shared" si="87"/>
        <v>42155.732638888891</v>
      </c>
    </row>
    <row r="1371" spans="1:20" ht="192" x14ac:dyDescent="0.2">
      <c r="A1371" s="9">
        <v>4090</v>
      </c>
      <c r="B1371" s="10" t="s">
        <v>2146</v>
      </c>
      <c r="C1371" s="10" t="s">
        <v>2147</v>
      </c>
      <c r="D1371" s="9">
        <v>1000</v>
      </c>
      <c r="E1371" s="11">
        <v>32</v>
      </c>
      <c r="F1371" s="9" t="s">
        <v>251</v>
      </c>
      <c r="G1371" s="9" t="s">
        <v>45</v>
      </c>
      <c r="H1371" s="9" t="s">
        <v>46</v>
      </c>
      <c r="I1371" s="9">
        <v>1438959600</v>
      </c>
      <c r="J1371" s="9">
        <v>1437754137</v>
      </c>
      <c r="K1371" s="9" t="b">
        <v>0</v>
      </c>
      <c r="L1371" s="9">
        <v>3</v>
      </c>
      <c r="M1371" s="9" t="b">
        <v>0</v>
      </c>
      <c r="N1371" s="9" t="s">
        <v>40</v>
      </c>
      <c r="O1371" s="9">
        <f t="shared" si="84"/>
        <v>3</v>
      </c>
      <c r="P1371" s="12">
        <f t="shared" si="85"/>
        <v>10.67</v>
      </c>
      <c r="Q1371" s="9" t="s">
        <v>41</v>
      </c>
      <c r="R1371" s="9" t="s">
        <v>42</v>
      </c>
      <c r="S1371" s="13">
        <f t="shared" si="86"/>
        <v>42209.67288194444</v>
      </c>
      <c r="T1371" s="13">
        <f t="shared" si="87"/>
        <v>42223.625</v>
      </c>
    </row>
    <row r="1372" spans="1:20" ht="224" x14ac:dyDescent="0.2">
      <c r="A1372" s="9">
        <v>4091</v>
      </c>
      <c r="B1372" s="10" t="s">
        <v>2148</v>
      </c>
      <c r="C1372" s="10" t="s">
        <v>2149</v>
      </c>
      <c r="D1372" s="9">
        <v>1600</v>
      </c>
      <c r="E1372" s="11">
        <v>204</v>
      </c>
      <c r="F1372" s="9" t="s">
        <v>251</v>
      </c>
      <c r="G1372" s="9" t="s">
        <v>45</v>
      </c>
      <c r="H1372" s="9" t="s">
        <v>46</v>
      </c>
      <c r="I1372" s="9">
        <v>1421410151</v>
      </c>
      <c r="J1372" s="9">
        <v>1418818151</v>
      </c>
      <c r="K1372" s="9" t="b">
        <v>0</v>
      </c>
      <c r="L1372" s="9">
        <v>8</v>
      </c>
      <c r="M1372" s="9" t="b">
        <v>0</v>
      </c>
      <c r="N1372" s="9" t="s">
        <v>40</v>
      </c>
      <c r="O1372" s="9">
        <f t="shared" si="84"/>
        <v>13</v>
      </c>
      <c r="P1372" s="12">
        <f t="shared" si="85"/>
        <v>25.5</v>
      </c>
      <c r="Q1372" s="9" t="s">
        <v>41</v>
      </c>
      <c r="R1372" s="9" t="s">
        <v>42</v>
      </c>
      <c r="S1372" s="13">
        <f t="shared" si="86"/>
        <v>41990.506377314814</v>
      </c>
      <c r="T1372" s="13">
        <f t="shared" si="87"/>
        <v>42020.506377314814</v>
      </c>
    </row>
    <row r="1373" spans="1:20" ht="208" x14ac:dyDescent="0.2">
      <c r="A1373" s="9">
        <v>4092</v>
      </c>
      <c r="B1373" s="10" t="s">
        <v>2150</v>
      </c>
      <c r="C1373" s="10" t="s">
        <v>2151</v>
      </c>
      <c r="D1373" s="9">
        <v>110000</v>
      </c>
      <c r="E1373" s="11">
        <v>20</v>
      </c>
      <c r="F1373" s="9" t="s">
        <v>251</v>
      </c>
      <c r="G1373" s="9" t="s">
        <v>45</v>
      </c>
      <c r="H1373" s="9" t="s">
        <v>46</v>
      </c>
      <c r="I1373" s="9">
        <v>1428205247</v>
      </c>
      <c r="J1373" s="9">
        <v>1423024847</v>
      </c>
      <c r="K1373" s="9" t="b">
        <v>0</v>
      </c>
      <c r="L1373" s="9">
        <v>1</v>
      </c>
      <c r="M1373" s="9" t="b">
        <v>0</v>
      </c>
      <c r="N1373" s="9" t="s">
        <v>40</v>
      </c>
      <c r="O1373" s="9">
        <f t="shared" si="84"/>
        <v>0</v>
      </c>
      <c r="P1373" s="12">
        <f t="shared" si="85"/>
        <v>20</v>
      </c>
      <c r="Q1373" s="9" t="s">
        <v>41</v>
      </c>
      <c r="R1373" s="9" t="s">
        <v>42</v>
      </c>
      <c r="S1373" s="13">
        <f t="shared" si="86"/>
        <v>42039.194988425923</v>
      </c>
      <c r="T1373" s="13">
        <f t="shared" si="87"/>
        <v>42099.153321759266</v>
      </c>
    </row>
    <row r="1374" spans="1:20" ht="208" x14ac:dyDescent="0.2">
      <c r="A1374" s="9">
        <v>4093</v>
      </c>
      <c r="B1374" s="10" t="s">
        <v>2152</v>
      </c>
      <c r="C1374" s="10" t="s">
        <v>2153</v>
      </c>
      <c r="D1374" s="9">
        <v>2500</v>
      </c>
      <c r="E1374" s="11">
        <v>60</v>
      </c>
      <c r="F1374" s="9" t="s">
        <v>251</v>
      </c>
      <c r="G1374" s="9" t="s">
        <v>38</v>
      </c>
      <c r="H1374" s="9" t="s">
        <v>39</v>
      </c>
      <c r="I1374" s="9">
        <v>1440272093</v>
      </c>
      <c r="J1374" s="9">
        <v>1435088093</v>
      </c>
      <c r="K1374" s="9" t="b">
        <v>0</v>
      </c>
      <c r="L1374" s="9">
        <v>4</v>
      </c>
      <c r="M1374" s="9" t="b">
        <v>0</v>
      </c>
      <c r="N1374" s="9" t="s">
        <v>40</v>
      </c>
      <c r="O1374" s="9">
        <f t="shared" si="84"/>
        <v>2</v>
      </c>
      <c r="P1374" s="12">
        <f t="shared" si="85"/>
        <v>15</v>
      </c>
      <c r="Q1374" s="9" t="s">
        <v>41</v>
      </c>
      <c r="R1374" s="9" t="s">
        <v>42</v>
      </c>
      <c r="S1374" s="13">
        <f t="shared" si="86"/>
        <v>42178.815891203703</v>
      </c>
      <c r="T1374" s="13">
        <f t="shared" si="87"/>
        <v>42238.815891203703</v>
      </c>
    </row>
    <row r="1375" spans="1:20" ht="192" x14ac:dyDescent="0.2">
      <c r="A1375" s="9">
        <v>4094</v>
      </c>
      <c r="B1375" s="10" t="s">
        <v>2154</v>
      </c>
      <c r="C1375" s="10" t="s">
        <v>2155</v>
      </c>
      <c r="D1375" s="9">
        <v>2000</v>
      </c>
      <c r="E1375" s="11">
        <v>730</v>
      </c>
      <c r="F1375" s="9" t="s">
        <v>251</v>
      </c>
      <c r="G1375" s="9" t="s">
        <v>45</v>
      </c>
      <c r="H1375" s="9" t="s">
        <v>46</v>
      </c>
      <c r="I1375" s="9">
        <v>1413953940</v>
      </c>
      <c r="J1375" s="9">
        <v>1410141900</v>
      </c>
      <c r="K1375" s="9" t="b">
        <v>0</v>
      </c>
      <c r="L1375" s="9">
        <v>8</v>
      </c>
      <c r="M1375" s="9" t="b">
        <v>0</v>
      </c>
      <c r="N1375" s="9" t="s">
        <v>40</v>
      </c>
      <c r="O1375" s="9">
        <f t="shared" si="84"/>
        <v>37</v>
      </c>
      <c r="P1375" s="12">
        <f t="shared" si="85"/>
        <v>91.25</v>
      </c>
      <c r="Q1375" s="9" t="s">
        <v>41</v>
      </c>
      <c r="R1375" s="9" t="s">
        <v>42</v>
      </c>
      <c r="S1375" s="13">
        <f t="shared" si="86"/>
        <v>41890.086805555555</v>
      </c>
      <c r="T1375" s="13">
        <f t="shared" si="87"/>
        <v>41934.207638888889</v>
      </c>
    </row>
    <row r="1376" spans="1:20" ht="160" x14ac:dyDescent="0.2">
      <c r="A1376" s="9">
        <v>4095</v>
      </c>
      <c r="B1376" s="10" t="s">
        <v>2156</v>
      </c>
      <c r="C1376" s="10" t="s">
        <v>2157</v>
      </c>
      <c r="D1376" s="9">
        <v>30000</v>
      </c>
      <c r="E1376" s="11">
        <v>800</v>
      </c>
      <c r="F1376" s="9" t="s">
        <v>251</v>
      </c>
      <c r="G1376" s="9" t="s">
        <v>287</v>
      </c>
      <c r="H1376" s="9" t="s">
        <v>288</v>
      </c>
      <c r="I1376" s="9">
        <v>1482108350</v>
      </c>
      <c r="J1376" s="9">
        <v>1479516350</v>
      </c>
      <c r="K1376" s="9" t="b">
        <v>0</v>
      </c>
      <c r="L1376" s="9">
        <v>1</v>
      </c>
      <c r="M1376" s="9" t="b">
        <v>0</v>
      </c>
      <c r="N1376" s="9" t="s">
        <v>40</v>
      </c>
      <c r="O1376" s="9">
        <f t="shared" si="84"/>
        <v>3</v>
      </c>
      <c r="P1376" s="12">
        <f t="shared" si="85"/>
        <v>800</v>
      </c>
      <c r="Q1376" s="9" t="s">
        <v>41</v>
      </c>
      <c r="R1376" s="9" t="s">
        <v>42</v>
      </c>
      <c r="S1376" s="13">
        <f t="shared" si="86"/>
        <v>42693.031828703708</v>
      </c>
      <c r="T1376" s="13">
        <f t="shared" si="87"/>
        <v>42723.031828703708</v>
      </c>
    </row>
    <row r="1377" spans="1:20" ht="192" x14ac:dyDescent="0.2">
      <c r="A1377" s="9">
        <v>4096</v>
      </c>
      <c r="B1377" s="10" t="s">
        <v>2158</v>
      </c>
      <c r="C1377" s="10" t="s">
        <v>2159</v>
      </c>
      <c r="D1377" s="9">
        <v>3500</v>
      </c>
      <c r="E1377" s="11">
        <v>400</v>
      </c>
      <c r="F1377" s="9" t="s">
        <v>251</v>
      </c>
      <c r="G1377" s="9" t="s">
        <v>38</v>
      </c>
      <c r="H1377" s="9" t="s">
        <v>39</v>
      </c>
      <c r="I1377" s="9">
        <v>1488271860</v>
      </c>
      <c r="J1377" s="9">
        <v>1484484219</v>
      </c>
      <c r="K1377" s="9" t="b">
        <v>0</v>
      </c>
      <c r="L1377" s="9">
        <v>5</v>
      </c>
      <c r="M1377" s="9" t="b">
        <v>0</v>
      </c>
      <c r="N1377" s="9" t="s">
        <v>40</v>
      </c>
      <c r="O1377" s="9">
        <f t="shared" si="84"/>
        <v>11</v>
      </c>
      <c r="P1377" s="12">
        <f t="shared" si="85"/>
        <v>80</v>
      </c>
      <c r="Q1377" s="9" t="s">
        <v>41</v>
      </c>
      <c r="R1377" s="9" t="s">
        <v>42</v>
      </c>
      <c r="S1377" s="13">
        <f t="shared" si="86"/>
        <v>42750.530312499999</v>
      </c>
      <c r="T1377" s="13">
        <f t="shared" si="87"/>
        <v>42794.368749999994</v>
      </c>
    </row>
    <row r="1378" spans="1:20" ht="224" x14ac:dyDescent="0.2">
      <c r="A1378" s="9">
        <v>4097</v>
      </c>
      <c r="B1378" s="10" t="s">
        <v>2160</v>
      </c>
      <c r="C1378" s="10" t="s">
        <v>2161</v>
      </c>
      <c r="D1378" s="9">
        <v>10000</v>
      </c>
      <c r="E1378" s="11">
        <v>0</v>
      </c>
      <c r="F1378" s="9" t="s">
        <v>251</v>
      </c>
      <c r="G1378" s="9" t="s">
        <v>38</v>
      </c>
      <c r="H1378" s="9" t="s">
        <v>39</v>
      </c>
      <c r="I1378" s="9">
        <v>1454284500</v>
      </c>
      <c r="J1378" s="9">
        <v>1449431237</v>
      </c>
      <c r="K1378" s="9" t="b">
        <v>0</v>
      </c>
      <c r="L1378" s="9">
        <v>0</v>
      </c>
      <c r="M1378" s="9" t="b">
        <v>0</v>
      </c>
      <c r="N1378" s="9" t="s">
        <v>40</v>
      </c>
      <c r="O1378" s="9">
        <f t="shared" si="84"/>
        <v>0</v>
      </c>
      <c r="P1378" s="12">
        <f t="shared" si="85"/>
        <v>0</v>
      </c>
      <c r="Q1378" s="9" t="s">
        <v>41</v>
      </c>
      <c r="R1378" s="9" t="s">
        <v>42</v>
      </c>
      <c r="S1378" s="13">
        <f t="shared" si="86"/>
        <v>42344.824502314819</v>
      </c>
      <c r="T1378" s="13">
        <f t="shared" si="87"/>
        <v>42400.996527777781</v>
      </c>
    </row>
    <row r="1379" spans="1:20" ht="160" x14ac:dyDescent="0.2">
      <c r="A1379" s="9">
        <v>4098</v>
      </c>
      <c r="B1379" s="10" t="s">
        <v>2162</v>
      </c>
      <c r="C1379" s="10" t="s">
        <v>2163</v>
      </c>
      <c r="D1379" s="9">
        <v>75000</v>
      </c>
      <c r="E1379" s="11">
        <v>0</v>
      </c>
      <c r="F1379" s="9" t="s">
        <v>251</v>
      </c>
      <c r="G1379" s="9" t="s">
        <v>45</v>
      </c>
      <c r="H1379" s="9" t="s">
        <v>46</v>
      </c>
      <c r="I1379" s="9">
        <v>1465060797</v>
      </c>
      <c r="J1379" s="9">
        <v>1462468797</v>
      </c>
      <c r="K1379" s="9" t="b">
        <v>0</v>
      </c>
      <c r="L1379" s="9">
        <v>0</v>
      </c>
      <c r="M1379" s="9" t="b">
        <v>0</v>
      </c>
      <c r="N1379" s="9" t="s">
        <v>40</v>
      </c>
      <c r="O1379" s="9">
        <f t="shared" si="84"/>
        <v>0</v>
      </c>
      <c r="P1379" s="12">
        <f t="shared" si="85"/>
        <v>0</v>
      </c>
      <c r="Q1379" s="9" t="s">
        <v>41</v>
      </c>
      <c r="R1379" s="9" t="s">
        <v>42</v>
      </c>
      <c r="S1379" s="13">
        <f t="shared" si="86"/>
        <v>42495.722187499996</v>
      </c>
      <c r="T1379" s="13">
        <f t="shared" si="87"/>
        <v>42525.722187499996</v>
      </c>
    </row>
    <row r="1380" spans="1:20" ht="224" x14ac:dyDescent="0.2">
      <c r="A1380" s="9">
        <v>4099</v>
      </c>
      <c r="B1380" s="10" t="s">
        <v>2164</v>
      </c>
      <c r="C1380" s="10" t="s">
        <v>2165</v>
      </c>
      <c r="D1380" s="9">
        <v>4500</v>
      </c>
      <c r="E1380" s="11">
        <v>50</v>
      </c>
      <c r="F1380" s="9" t="s">
        <v>251</v>
      </c>
      <c r="G1380" s="9" t="s">
        <v>45</v>
      </c>
      <c r="H1380" s="9" t="s">
        <v>46</v>
      </c>
      <c r="I1380" s="9">
        <v>1472847873</v>
      </c>
      <c r="J1380" s="9">
        <v>1468959873</v>
      </c>
      <c r="K1380" s="9" t="b">
        <v>0</v>
      </c>
      <c r="L1380" s="9">
        <v>1</v>
      </c>
      <c r="M1380" s="9" t="b">
        <v>0</v>
      </c>
      <c r="N1380" s="9" t="s">
        <v>40</v>
      </c>
      <c r="O1380" s="9">
        <f t="shared" si="84"/>
        <v>1</v>
      </c>
      <c r="P1380" s="12">
        <f t="shared" si="85"/>
        <v>50</v>
      </c>
      <c r="Q1380" s="9" t="s">
        <v>41</v>
      </c>
      <c r="R1380" s="9" t="s">
        <v>42</v>
      </c>
      <c r="S1380" s="13">
        <f t="shared" si="86"/>
        <v>42570.850381944445</v>
      </c>
      <c r="T1380" s="13">
        <f t="shared" si="87"/>
        <v>42615.850381944445</v>
      </c>
    </row>
    <row r="1381" spans="1:20" ht="144" x14ac:dyDescent="0.2">
      <c r="A1381" s="9">
        <v>4100</v>
      </c>
      <c r="B1381" s="10" t="s">
        <v>2166</v>
      </c>
      <c r="C1381" s="10" t="s">
        <v>2167</v>
      </c>
      <c r="D1381" s="9">
        <v>270</v>
      </c>
      <c r="E1381" s="11">
        <v>0</v>
      </c>
      <c r="F1381" s="9" t="s">
        <v>251</v>
      </c>
      <c r="G1381" s="9" t="s">
        <v>45</v>
      </c>
      <c r="H1381" s="9" t="s">
        <v>46</v>
      </c>
      <c r="I1381" s="9">
        <v>1414205990</v>
      </c>
      <c r="J1381" s="9">
        <v>1413341990</v>
      </c>
      <c r="K1381" s="9" t="b">
        <v>0</v>
      </c>
      <c r="L1381" s="9">
        <v>0</v>
      </c>
      <c r="M1381" s="9" t="b">
        <v>0</v>
      </c>
      <c r="N1381" s="9" t="s">
        <v>40</v>
      </c>
      <c r="O1381" s="9">
        <f t="shared" si="84"/>
        <v>0</v>
      </c>
      <c r="P1381" s="12">
        <f t="shared" si="85"/>
        <v>0</v>
      </c>
      <c r="Q1381" s="9" t="s">
        <v>41</v>
      </c>
      <c r="R1381" s="9" t="s">
        <v>42</v>
      </c>
      <c r="S1381" s="13">
        <f t="shared" si="86"/>
        <v>41927.124884259261</v>
      </c>
      <c r="T1381" s="13">
        <f t="shared" si="87"/>
        <v>41937.124884259261</v>
      </c>
    </row>
    <row r="1382" spans="1:20" ht="208" x14ac:dyDescent="0.2">
      <c r="A1382" s="9">
        <v>4101</v>
      </c>
      <c r="B1382" s="10" t="s">
        <v>2168</v>
      </c>
      <c r="C1382" s="10" t="s">
        <v>2169</v>
      </c>
      <c r="D1382" s="9">
        <v>600</v>
      </c>
      <c r="E1382" s="11">
        <v>0</v>
      </c>
      <c r="F1382" s="9" t="s">
        <v>251</v>
      </c>
      <c r="G1382" s="9" t="s">
        <v>45</v>
      </c>
      <c r="H1382" s="9" t="s">
        <v>46</v>
      </c>
      <c r="I1382" s="9">
        <v>1485380482</v>
      </c>
      <c r="J1382" s="9">
        <v>1482788482</v>
      </c>
      <c r="K1382" s="9" t="b">
        <v>0</v>
      </c>
      <c r="L1382" s="9">
        <v>0</v>
      </c>
      <c r="M1382" s="9" t="b">
        <v>0</v>
      </c>
      <c r="N1382" s="9" t="s">
        <v>40</v>
      </c>
      <c r="O1382" s="9">
        <f t="shared" si="84"/>
        <v>0</v>
      </c>
      <c r="P1382" s="12">
        <f t="shared" si="85"/>
        <v>0</v>
      </c>
      <c r="Q1382" s="9" t="s">
        <v>41</v>
      </c>
      <c r="R1382" s="9" t="s">
        <v>42</v>
      </c>
      <c r="S1382" s="13">
        <f t="shared" si="86"/>
        <v>42730.903726851851</v>
      </c>
      <c r="T1382" s="13">
        <f t="shared" si="87"/>
        <v>42760.903726851851</v>
      </c>
    </row>
    <row r="1383" spans="1:20" ht="176" x14ac:dyDescent="0.2">
      <c r="A1383" s="9">
        <v>4102</v>
      </c>
      <c r="B1383" s="10" t="s">
        <v>2170</v>
      </c>
      <c r="C1383" s="10" t="s">
        <v>2171</v>
      </c>
      <c r="D1383" s="9">
        <v>500</v>
      </c>
      <c r="E1383" s="11">
        <v>137</v>
      </c>
      <c r="F1383" s="9" t="s">
        <v>251</v>
      </c>
      <c r="G1383" s="9" t="s">
        <v>45</v>
      </c>
      <c r="H1383" s="9" t="s">
        <v>46</v>
      </c>
      <c r="I1383" s="9">
        <v>1463343673</v>
      </c>
      <c r="J1383" s="9">
        <v>1460751673</v>
      </c>
      <c r="K1383" s="9" t="b">
        <v>0</v>
      </c>
      <c r="L1383" s="9">
        <v>6</v>
      </c>
      <c r="M1383" s="9" t="b">
        <v>0</v>
      </c>
      <c r="N1383" s="9" t="s">
        <v>40</v>
      </c>
      <c r="O1383" s="9">
        <f t="shared" si="84"/>
        <v>27</v>
      </c>
      <c r="P1383" s="12">
        <f t="shared" si="85"/>
        <v>22.83</v>
      </c>
      <c r="Q1383" s="9" t="s">
        <v>41</v>
      </c>
      <c r="R1383" s="9" t="s">
        <v>42</v>
      </c>
      <c r="S1383" s="13">
        <f t="shared" si="86"/>
        <v>42475.848067129627</v>
      </c>
      <c r="T1383" s="13">
        <f t="shared" si="87"/>
        <v>42505.848067129627</v>
      </c>
    </row>
    <row r="1384" spans="1:20" ht="192" x14ac:dyDescent="0.2">
      <c r="A1384" s="9">
        <v>4103</v>
      </c>
      <c r="B1384" s="10" t="s">
        <v>2172</v>
      </c>
      <c r="C1384" s="10" t="s">
        <v>2173</v>
      </c>
      <c r="D1384" s="9">
        <v>1000</v>
      </c>
      <c r="E1384" s="11">
        <v>100</v>
      </c>
      <c r="F1384" s="9" t="s">
        <v>251</v>
      </c>
      <c r="G1384" s="9" t="s">
        <v>45</v>
      </c>
      <c r="H1384" s="9" t="s">
        <v>46</v>
      </c>
      <c r="I1384" s="9">
        <v>1440613920</v>
      </c>
      <c r="J1384" s="9">
        <v>1435953566</v>
      </c>
      <c r="K1384" s="9" t="b">
        <v>0</v>
      </c>
      <c r="L1384" s="9">
        <v>6</v>
      </c>
      <c r="M1384" s="9" t="b">
        <v>0</v>
      </c>
      <c r="N1384" s="9" t="s">
        <v>40</v>
      </c>
      <c r="O1384" s="9">
        <f t="shared" si="84"/>
        <v>10</v>
      </c>
      <c r="P1384" s="12">
        <f t="shared" si="85"/>
        <v>16.670000000000002</v>
      </c>
      <c r="Q1384" s="9" t="s">
        <v>41</v>
      </c>
      <c r="R1384" s="9" t="s">
        <v>42</v>
      </c>
      <c r="S1384" s="13">
        <f t="shared" si="86"/>
        <v>42188.83293981482</v>
      </c>
      <c r="T1384" s="13">
        <f t="shared" si="87"/>
        <v>42242.772222222222</v>
      </c>
    </row>
    <row r="1385" spans="1:20" ht="192" x14ac:dyDescent="0.2">
      <c r="A1385" s="9">
        <v>4104</v>
      </c>
      <c r="B1385" s="10" t="s">
        <v>2174</v>
      </c>
      <c r="C1385" s="10" t="s">
        <v>2175</v>
      </c>
      <c r="D1385" s="9">
        <v>3000</v>
      </c>
      <c r="E1385" s="11">
        <v>641</v>
      </c>
      <c r="F1385" s="9" t="s">
        <v>251</v>
      </c>
      <c r="G1385" s="9" t="s">
        <v>153</v>
      </c>
      <c r="H1385" s="9" t="s">
        <v>154</v>
      </c>
      <c r="I1385" s="9">
        <v>1477550434</v>
      </c>
      <c r="J1385" s="9">
        <v>1474958434</v>
      </c>
      <c r="K1385" s="9" t="b">
        <v>0</v>
      </c>
      <c r="L1385" s="9">
        <v>14</v>
      </c>
      <c r="M1385" s="9" t="b">
        <v>0</v>
      </c>
      <c r="N1385" s="9" t="s">
        <v>40</v>
      </c>
      <c r="O1385" s="9">
        <f t="shared" si="84"/>
        <v>21</v>
      </c>
      <c r="P1385" s="12">
        <f t="shared" si="85"/>
        <v>45.79</v>
      </c>
      <c r="Q1385" s="9" t="s">
        <v>41</v>
      </c>
      <c r="R1385" s="9" t="s">
        <v>42</v>
      </c>
      <c r="S1385" s="13">
        <f t="shared" si="86"/>
        <v>42640.278171296297</v>
      </c>
      <c r="T1385" s="13">
        <f t="shared" si="87"/>
        <v>42670.278171296297</v>
      </c>
    </row>
    <row r="1386" spans="1:20" ht="224" x14ac:dyDescent="0.2">
      <c r="A1386" s="9">
        <v>4105</v>
      </c>
      <c r="B1386" s="10" t="s">
        <v>2176</v>
      </c>
      <c r="C1386" s="10" t="s">
        <v>2177</v>
      </c>
      <c r="D1386" s="9">
        <v>33000</v>
      </c>
      <c r="E1386" s="11">
        <v>2300</v>
      </c>
      <c r="F1386" s="9" t="s">
        <v>251</v>
      </c>
      <c r="G1386" s="9" t="s">
        <v>287</v>
      </c>
      <c r="H1386" s="9" t="s">
        <v>288</v>
      </c>
      <c r="I1386" s="9">
        <v>1482711309</v>
      </c>
      <c r="J1386" s="9">
        <v>1479860109</v>
      </c>
      <c r="K1386" s="9" t="b">
        <v>0</v>
      </c>
      <c r="L1386" s="9">
        <v>6</v>
      </c>
      <c r="M1386" s="9" t="b">
        <v>0</v>
      </c>
      <c r="N1386" s="9" t="s">
        <v>40</v>
      </c>
      <c r="O1386" s="9">
        <f t="shared" si="84"/>
        <v>7</v>
      </c>
      <c r="P1386" s="12">
        <f t="shared" si="85"/>
        <v>383.33</v>
      </c>
      <c r="Q1386" s="9" t="s">
        <v>41</v>
      </c>
      <c r="R1386" s="9" t="s">
        <v>42</v>
      </c>
      <c r="S1386" s="13">
        <f t="shared" si="86"/>
        <v>42697.010520833333</v>
      </c>
      <c r="T1386" s="13">
        <f t="shared" si="87"/>
        <v>42730.010520833333</v>
      </c>
    </row>
    <row r="1387" spans="1:20" ht="208" x14ac:dyDescent="0.2">
      <c r="A1387" s="9">
        <v>4106</v>
      </c>
      <c r="B1387" s="10" t="s">
        <v>2178</v>
      </c>
      <c r="C1387" s="10" t="s">
        <v>2179</v>
      </c>
      <c r="D1387" s="9">
        <v>5000</v>
      </c>
      <c r="E1387" s="11">
        <v>3530</v>
      </c>
      <c r="F1387" s="9" t="s">
        <v>251</v>
      </c>
      <c r="G1387" s="9" t="s">
        <v>45</v>
      </c>
      <c r="H1387" s="9" t="s">
        <v>46</v>
      </c>
      <c r="I1387" s="9">
        <v>1427936400</v>
      </c>
      <c r="J1387" s="9">
        <v>1424221866</v>
      </c>
      <c r="K1387" s="9" t="b">
        <v>0</v>
      </c>
      <c r="L1387" s="9">
        <v>33</v>
      </c>
      <c r="M1387" s="9" t="b">
        <v>0</v>
      </c>
      <c r="N1387" s="9" t="s">
        <v>40</v>
      </c>
      <c r="O1387" s="9">
        <f t="shared" si="84"/>
        <v>71</v>
      </c>
      <c r="P1387" s="12">
        <f t="shared" si="85"/>
        <v>106.97</v>
      </c>
      <c r="Q1387" s="9" t="s">
        <v>41</v>
      </c>
      <c r="R1387" s="9" t="s">
        <v>42</v>
      </c>
      <c r="S1387" s="13">
        <f t="shared" si="86"/>
        <v>42053.049375000002</v>
      </c>
      <c r="T1387" s="13">
        <f t="shared" si="87"/>
        <v>42096.041666666672</v>
      </c>
    </row>
    <row r="1388" spans="1:20" ht="208" x14ac:dyDescent="0.2">
      <c r="A1388" s="9">
        <v>4107</v>
      </c>
      <c r="B1388" s="10" t="s">
        <v>2180</v>
      </c>
      <c r="C1388" s="10" t="s">
        <v>2181</v>
      </c>
      <c r="D1388" s="9">
        <v>2000</v>
      </c>
      <c r="E1388" s="11">
        <v>41</v>
      </c>
      <c r="F1388" s="9" t="s">
        <v>251</v>
      </c>
      <c r="G1388" s="9" t="s">
        <v>45</v>
      </c>
      <c r="H1388" s="9" t="s">
        <v>46</v>
      </c>
      <c r="I1388" s="9">
        <v>1411596001</v>
      </c>
      <c r="J1388" s="9">
        <v>1409608801</v>
      </c>
      <c r="K1388" s="9" t="b">
        <v>0</v>
      </c>
      <c r="L1388" s="9">
        <v>4</v>
      </c>
      <c r="M1388" s="9" t="b">
        <v>0</v>
      </c>
      <c r="N1388" s="9" t="s">
        <v>40</v>
      </c>
      <c r="O1388" s="9">
        <f t="shared" si="84"/>
        <v>2</v>
      </c>
      <c r="P1388" s="12">
        <f t="shared" si="85"/>
        <v>10.25</v>
      </c>
      <c r="Q1388" s="9" t="s">
        <v>41</v>
      </c>
      <c r="R1388" s="9" t="s">
        <v>42</v>
      </c>
      <c r="S1388" s="13">
        <f t="shared" si="86"/>
        <v>41883.916678240741</v>
      </c>
      <c r="T1388" s="13">
        <f t="shared" si="87"/>
        <v>41906.916678240741</v>
      </c>
    </row>
    <row r="1389" spans="1:20" ht="208" x14ac:dyDescent="0.2">
      <c r="A1389" s="9">
        <v>4108</v>
      </c>
      <c r="B1389" s="10" t="s">
        <v>2182</v>
      </c>
      <c r="C1389" s="10" t="s">
        <v>2183</v>
      </c>
      <c r="D1389" s="9">
        <v>3000</v>
      </c>
      <c r="E1389" s="11">
        <v>59</v>
      </c>
      <c r="F1389" s="9" t="s">
        <v>251</v>
      </c>
      <c r="G1389" s="9" t="s">
        <v>45</v>
      </c>
      <c r="H1389" s="9" t="s">
        <v>46</v>
      </c>
      <c r="I1389" s="9">
        <v>1488517200</v>
      </c>
      <c r="J1389" s="9">
        <v>1485909937</v>
      </c>
      <c r="K1389" s="9" t="b">
        <v>0</v>
      </c>
      <c r="L1389" s="9">
        <v>1</v>
      </c>
      <c r="M1389" s="9" t="b">
        <v>0</v>
      </c>
      <c r="N1389" s="9" t="s">
        <v>40</v>
      </c>
      <c r="O1389" s="9">
        <f t="shared" si="84"/>
        <v>2</v>
      </c>
      <c r="P1389" s="12">
        <f t="shared" si="85"/>
        <v>59</v>
      </c>
      <c r="Q1389" s="9" t="s">
        <v>41</v>
      </c>
      <c r="R1389" s="9" t="s">
        <v>42</v>
      </c>
      <c r="S1389" s="13">
        <f t="shared" si="86"/>
        <v>42767.031678240746</v>
      </c>
      <c r="T1389" s="13">
        <f t="shared" si="87"/>
        <v>42797.208333333328</v>
      </c>
    </row>
    <row r="1390" spans="1:20" ht="192" x14ac:dyDescent="0.2">
      <c r="A1390" s="9">
        <v>4109</v>
      </c>
      <c r="B1390" s="10" t="s">
        <v>2184</v>
      </c>
      <c r="C1390" s="10" t="s">
        <v>2185</v>
      </c>
      <c r="D1390" s="9">
        <v>500</v>
      </c>
      <c r="E1390" s="11">
        <v>0</v>
      </c>
      <c r="F1390" s="9" t="s">
        <v>251</v>
      </c>
      <c r="G1390" s="9" t="s">
        <v>38</v>
      </c>
      <c r="H1390" s="9" t="s">
        <v>39</v>
      </c>
      <c r="I1390" s="9">
        <v>1448805404</v>
      </c>
      <c r="J1390" s="9">
        <v>1446209804</v>
      </c>
      <c r="K1390" s="9" t="b">
        <v>0</v>
      </c>
      <c r="L1390" s="9">
        <v>0</v>
      </c>
      <c r="M1390" s="9" t="b">
        <v>0</v>
      </c>
      <c r="N1390" s="9" t="s">
        <v>40</v>
      </c>
      <c r="O1390" s="9">
        <f t="shared" si="84"/>
        <v>0</v>
      </c>
      <c r="P1390" s="12">
        <f t="shared" si="85"/>
        <v>0</v>
      </c>
      <c r="Q1390" s="9" t="s">
        <v>41</v>
      </c>
      <c r="R1390" s="9" t="s">
        <v>42</v>
      </c>
      <c r="S1390" s="13">
        <f t="shared" si="86"/>
        <v>42307.539398148147</v>
      </c>
      <c r="T1390" s="13">
        <f t="shared" si="87"/>
        <v>42337.581064814818</v>
      </c>
    </row>
    <row r="1391" spans="1:20" ht="208" x14ac:dyDescent="0.2">
      <c r="A1391" s="9">
        <v>4110</v>
      </c>
      <c r="B1391" s="10" t="s">
        <v>2186</v>
      </c>
      <c r="C1391" s="10" t="s">
        <v>2187</v>
      </c>
      <c r="D1391" s="9">
        <v>300</v>
      </c>
      <c r="E1391" s="11">
        <v>86</v>
      </c>
      <c r="F1391" s="9" t="s">
        <v>251</v>
      </c>
      <c r="G1391" s="9" t="s">
        <v>38</v>
      </c>
      <c r="H1391" s="9" t="s">
        <v>39</v>
      </c>
      <c r="I1391" s="9">
        <v>1469113351</v>
      </c>
      <c r="J1391" s="9">
        <v>1463929351</v>
      </c>
      <c r="K1391" s="9" t="b">
        <v>0</v>
      </c>
      <c r="L1391" s="9">
        <v>6</v>
      </c>
      <c r="M1391" s="9" t="b">
        <v>0</v>
      </c>
      <c r="N1391" s="9" t="s">
        <v>40</v>
      </c>
      <c r="O1391" s="9">
        <f t="shared" si="84"/>
        <v>29</v>
      </c>
      <c r="P1391" s="12">
        <f t="shared" si="85"/>
        <v>14.33</v>
      </c>
      <c r="Q1391" s="9" t="s">
        <v>41</v>
      </c>
      <c r="R1391" s="9" t="s">
        <v>42</v>
      </c>
      <c r="S1391" s="13">
        <f t="shared" si="86"/>
        <v>42512.626747685179</v>
      </c>
      <c r="T1391" s="13">
        <f t="shared" si="87"/>
        <v>42572.626747685179</v>
      </c>
    </row>
    <row r="1392" spans="1:20" ht="192" x14ac:dyDescent="0.2">
      <c r="A1392" s="9">
        <v>4111</v>
      </c>
      <c r="B1392" s="10" t="s">
        <v>2188</v>
      </c>
      <c r="C1392" s="10" t="s">
        <v>2189</v>
      </c>
      <c r="D1392" s="9">
        <v>3000</v>
      </c>
      <c r="E1392" s="11">
        <v>94</v>
      </c>
      <c r="F1392" s="9" t="s">
        <v>251</v>
      </c>
      <c r="G1392" s="9" t="s">
        <v>45</v>
      </c>
      <c r="H1392" s="9" t="s">
        <v>46</v>
      </c>
      <c r="I1392" s="9">
        <v>1424747740</v>
      </c>
      <c r="J1392" s="9">
        <v>1422155740</v>
      </c>
      <c r="K1392" s="9" t="b">
        <v>0</v>
      </c>
      <c r="L1392" s="9">
        <v>6</v>
      </c>
      <c r="M1392" s="9" t="b">
        <v>0</v>
      </c>
      <c r="N1392" s="9" t="s">
        <v>40</v>
      </c>
      <c r="O1392" s="9">
        <f t="shared" si="84"/>
        <v>3</v>
      </c>
      <c r="P1392" s="12">
        <f t="shared" si="85"/>
        <v>15.67</v>
      </c>
      <c r="Q1392" s="9" t="s">
        <v>41</v>
      </c>
      <c r="R1392" s="9" t="s">
        <v>42</v>
      </c>
      <c r="S1392" s="13">
        <f t="shared" si="86"/>
        <v>42029.135879629626</v>
      </c>
      <c r="T1392" s="13">
        <f t="shared" si="87"/>
        <v>42059.135879629626</v>
      </c>
    </row>
    <row r="1393" spans="1:20" ht="192" x14ac:dyDescent="0.2">
      <c r="A1393" s="9">
        <v>4112</v>
      </c>
      <c r="B1393" s="10" t="s">
        <v>2190</v>
      </c>
      <c r="C1393" s="10" t="s">
        <v>273</v>
      </c>
      <c r="D1393" s="9">
        <v>2500</v>
      </c>
      <c r="E1393" s="11">
        <v>1</v>
      </c>
      <c r="F1393" s="9" t="s">
        <v>251</v>
      </c>
      <c r="G1393" s="9" t="s">
        <v>274</v>
      </c>
      <c r="H1393" s="9" t="s">
        <v>259</v>
      </c>
      <c r="I1393" s="9">
        <v>1456617600</v>
      </c>
      <c r="J1393" s="9">
        <v>1454280186</v>
      </c>
      <c r="K1393" s="9" t="b">
        <v>0</v>
      </c>
      <c r="L1393" s="9">
        <v>1</v>
      </c>
      <c r="M1393" s="9" t="b">
        <v>0</v>
      </c>
      <c r="N1393" s="9" t="s">
        <v>40</v>
      </c>
      <c r="O1393" s="9">
        <f t="shared" si="84"/>
        <v>0</v>
      </c>
      <c r="P1393" s="12">
        <f t="shared" si="85"/>
        <v>1</v>
      </c>
      <c r="Q1393" s="9" t="s">
        <v>41</v>
      </c>
      <c r="R1393" s="9" t="s">
        <v>42</v>
      </c>
      <c r="S1393" s="13">
        <f t="shared" si="86"/>
        <v>42400.946597222224</v>
      </c>
      <c r="T1393" s="13">
        <f t="shared" si="87"/>
        <v>42428</v>
      </c>
    </row>
    <row r="1394" spans="1:20" ht="192" x14ac:dyDescent="0.2">
      <c r="A1394" s="9">
        <v>4113</v>
      </c>
      <c r="B1394" s="10" t="s">
        <v>2191</v>
      </c>
      <c r="C1394" s="10" t="s">
        <v>2192</v>
      </c>
      <c r="D1394" s="9">
        <v>1500</v>
      </c>
      <c r="E1394" s="11">
        <v>3</v>
      </c>
      <c r="F1394" s="9" t="s">
        <v>251</v>
      </c>
      <c r="G1394" s="9" t="s">
        <v>45</v>
      </c>
      <c r="H1394" s="9" t="s">
        <v>46</v>
      </c>
      <c r="I1394" s="9">
        <v>1452234840</v>
      </c>
      <c r="J1394" s="9">
        <v>1450619123</v>
      </c>
      <c r="K1394" s="9" t="b">
        <v>0</v>
      </c>
      <c r="L1394" s="9">
        <v>3</v>
      </c>
      <c r="M1394" s="9" t="b">
        <v>0</v>
      </c>
      <c r="N1394" s="9" t="s">
        <v>40</v>
      </c>
      <c r="O1394" s="9">
        <f t="shared" si="84"/>
        <v>0</v>
      </c>
      <c r="P1394" s="12">
        <f t="shared" si="85"/>
        <v>1</v>
      </c>
      <c r="Q1394" s="9" t="s">
        <v>41</v>
      </c>
      <c r="R1394" s="9" t="s">
        <v>42</v>
      </c>
      <c r="S1394" s="13">
        <f t="shared" si="86"/>
        <v>42358.573182870372</v>
      </c>
      <c r="T1394" s="13">
        <f t="shared" si="87"/>
        <v>42377.273611111115</v>
      </c>
    </row>
  </sheetData>
  <conditionalFormatting sqref="F1:F1394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2:O1394 O1:P1">
    <cfRule type="colorScale" priority="1">
      <colorScale>
        <cfvo type="num" val="0"/>
        <cfvo type="num" val="200"/>
        <color rgb="FFF8696B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F17F-2F67-FE47-9569-ACE5FA0C7DB0}">
  <dimension ref="A1:T1067"/>
  <sheetViews>
    <sheetView topLeftCell="B1" workbookViewId="0">
      <pane ySplit="1" topLeftCell="A1065" activePane="bottomLeft" state="frozen"/>
      <selection pane="bottomLeft" activeCell="F1067" sqref="F1067"/>
    </sheetView>
  </sheetViews>
  <sheetFormatPr baseColWidth="10" defaultRowHeight="16" x14ac:dyDescent="0.2"/>
  <sheetData>
    <row r="1" spans="1:20" x14ac:dyDescent="0.2">
      <c r="A1" s="3" t="s">
        <v>15</v>
      </c>
      <c r="B1" s="4" t="s">
        <v>16</v>
      </c>
      <c r="C1" s="4" t="s">
        <v>17</v>
      </c>
      <c r="D1" s="3" t="s">
        <v>18</v>
      </c>
      <c r="E1" s="5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6" t="s">
        <v>30</v>
      </c>
      <c r="Q1" s="3" t="s">
        <v>31</v>
      </c>
      <c r="R1" s="3" t="s">
        <v>32</v>
      </c>
      <c r="S1" s="7" t="s">
        <v>33</v>
      </c>
      <c r="T1" s="8" t="s">
        <v>34</v>
      </c>
    </row>
    <row r="2" spans="1:20" ht="176" x14ac:dyDescent="0.2">
      <c r="A2" s="9">
        <v>3840</v>
      </c>
      <c r="B2" s="10" t="s">
        <v>1692</v>
      </c>
      <c r="C2" s="10" t="s">
        <v>1693</v>
      </c>
      <c r="D2" s="9">
        <v>1</v>
      </c>
      <c r="E2" s="11">
        <v>65</v>
      </c>
      <c r="F2" s="9" t="s">
        <v>37</v>
      </c>
      <c r="G2" s="9" t="s">
        <v>38</v>
      </c>
      <c r="H2" s="9" t="s">
        <v>39</v>
      </c>
      <c r="I2" s="9">
        <v>1459180229</v>
      </c>
      <c r="J2" s="9">
        <v>1457023829</v>
      </c>
      <c r="K2" s="9" t="b">
        <v>0</v>
      </c>
      <c r="L2" s="9">
        <v>3</v>
      </c>
      <c r="M2" s="9" t="b">
        <v>1</v>
      </c>
      <c r="N2" s="9" t="s">
        <v>40</v>
      </c>
      <c r="O2" s="9">
        <f>ROUND(E2/D2*100,0)</f>
        <v>6500</v>
      </c>
      <c r="P2" s="12">
        <f>IFERROR(ROUND(E2/L2,2),0)</f>
        <v>21.67</v>
      </c>
      <c r="Q2" s="9" t="s">
        <v>41</v>
      </c>
      <c r="R2" s="9" t="s">
        <v>42</v>
      </c>
      <c r="S2" s="13">
        <f>(((J2/60)/60)/24)+DATE(1970,1,1)</f>
        <v>42432.701724537037</v>
      </c>
      <c r="T2" s="13">
        <f>(((I2/60)/60)/24)+DATE(1970,1,1)</f>
        <v>42457.660057870366</v>
      </c>
    </row>
    <row r="3" spans="1:20" ht="112" x14ac:dyDescent="0.2">
      <c r="A3" s="9">
        <v>3600</v>
      </c>
      <c r="B3" s="10" t="s">
        <v>1369</v>
      </c>
      <c r="C3" s="10" t="s">
        <v>1370</v>
      </c>
      <c r="D3" s="9">
        <v>10</v>
      </c>
      <c r="E3" s="11">
        <v>13</v>
      </c>
      <c r="F3" s="9" t="s">
        <v>37</v>
      </c>
      <c r="G3" s="9" t="s">
        <v>45</v>
      </c>
      <c r="H3" s="9" t="s">
        <v>46</v>
      </c>
      <c r="I3" s="9">
        <v>1476390164</v>
      </c>
      <c r="J3" s="9">
        <v>1473970964</v>
      </c>
      <c r="K3" s="9" t="b">
        <v>0</v>
      </c>
      <c r="L3" s="9">
        <v>4</v>
      </c>
      <c r="M3" s="9" t="b">
        <v>1</v>
      </c>
      <c r="N3" s="9" t="s">
        <v>40</v>
      </c>
      <c r="O3" s="9">
        <f>ROUND(E3/D3*100,0)</f>
        <v>130</v>
      </c>
      <c r="P3" s="12">
        <f>IFERROR(ROUND(E3/L3,2),0)</f>
        <v>3.25</v>
      </c>
      <c r="Q3" s="9" t="s">
        <v>41</v>
      </c>
      <c r="R3" s="9" t="s">
        <v>42</v>
      </c>
      <c r="S3" s="13">
        <f>(((J3/60)/60)/24)+DATE(1970,1,1)</f>
        <v>42628.849120370374</v>
      </c>
      <c r="T3" s="13">
        <f>(((I3/60)/60)/24)+DATE(1970,1,1)</f>
        <v>42656.849120370374</v>
      </c>
    </row>
    <row r="4" spans="1:20" ht="208" x14ac:dyDescent="0.2">
      <c r="A4" s="9">
        <v>2794</v>
      </c>
      <c r="B4" s="10" t="s">
        <v>155</v>
      </c>
      <c r="C4" s="10" t="s">
        <v>156</v>
      </c>
      <c r="D4" s="9">
        <v>50</v>
      </c>
      <c r="E4" s="11">
        <v>75</v>
      </c>
      <c r="F4" s="9" t="s">
        <v>37</v>
      </c>
      <c r="G4" s="9" t="s">
        <v>38</v>
      </c>
      <c r="H4" s="9" t="s">
        <v>39</v>
      </c>
      <c r="I4" s="9">
        <v>1457031600</v>
      </c>
      <c r="J4" s="9">
        <v>1455640559</v>
      </c>
      <c r="K4" s="9" t="b">
        <v>0</v>
      </c>
      <c r="L4" s="9">
        <v>3</v>
      </c>
      <c r="M4" s="9" t="b">
        <v>1</v>
      </c>
      <c r="N4" s="9" t="s">
        <v>40</v>
      </c>
      <c r="O4" s="9">
        <f>ROUND(E4/D4*100,0)</f>
        <v>150</v>
      </c>
      <c r="P4" s="12">
        <f>IFERROR(ROUND(E4/L4,2),0)</f>
        <v>25</v>
      </c>
      <c r="Q4" s="9" t="s">
        <v>41</v>
      </c>
      <c r="R4" s="9" t="s">
        <v>42</v>
      </c>
      <c r="S4" s="13">
        <f>(((J4/60)/60)/24)+DATE(1970,1,1)</f>
        <v>42416.691655092596</v>
      </c>
      <c r="T4" s="13">
        <f>(((I4/60)/60)/24)+DATE(1970,1,1)</f>
        <v>42432.791666666672</v>
      </c>
    </row>
    <row r="5" spans="1:20" ht="192" x14ac:dyDescent="0.2">
      <c r="A5" s="9">
        <v>3675</v>
      </c>
      <c r="B5" s="10" t="s">
        <v>1481</v>
      </c>
      <c r="C5" s="10" t="s">
        <v>1482</v>
      </c>
      <c r="D5" s="9">
        <v>50</v>
      </c>
      <c r="E5" s="11">
        <v>70</v>
      </c>
      <c r="F5" s="9" t="s">
        <v>37</v>
      </c>
      <c r="G5" s="9" t="s">
        <v>38</v>
      </c>
      <c r="H5" s="9" t="s">
        <v>39</v>
      </c>
      <c r="I5" s="9">
        <v>1463353200</v>
      </c>
      <c r="J5" s="9">
        <v>1462285182</v>
      </c>
      <c r="K5" s="9" t="b">
        <v>0</v>
      </c>
      <c r="L5" s="9">
        <v>3</v>
      </c>
      <c r="M5" s="9" t="b">
        <v>1</v>
      </c>
      <c r="N5" s="9" t="s">
        <v>40</v>
      </c>
      <c r="O5" s="9">
        <f>ROUND(E5/D5*100,0)</f>
        <v>140</v>
      </c>
      <c r="P5" s="12">
        <f>IFERROR(ROUND(E5/L5,2),0)</f>
        <v>23.33</v>
      </c>
      <c r="Q5" s="9" t="s">
        <v>41</v>
      </c>
      <c r="R5" s="9" t="s">
        <v>42</v>
      </c>
      <c r="S5" s="13">
        <f>(((J5/60)/60)/24)+DATE(1970,1,1)</f>
        <v>42493.597013888888</v>
      </c>
      <c r="T5" s="13">
        <f>(((I5/60)/60)/24)+DATE(1970,1,1)</f>
        <v>42505.958333333328</v>
      </c>
    </row>
    <row r="6" spans="1:20" ht="160" x14ac:dyDescent="0.2">
      <c r="A6" s="9">
        <v>2976</v>
      </c>
      <c r="B6" s="10" t="s">
        <v>446</v>
      </c>
      <c r="C6" s="10" t="s">
        <v>447</v>
      </c>
      <c r="D6" s="9">
        <v>70</v>
      </c>
      <c r="E6" s="11">
        <v>120</v>
      </c>
      <c r="F6" s="9" t="s">
        <v>37</v>
      </c>
      <c r="G6" s="9" t="s">
        <v>38</v>
      </c>
      <c r="H6" s="9" t="s">
        <v>39</v>
      </c>
      <c r="I6" s="9">
        <v>1457870400</v>
      </c>
      <c r="J6" s="9">
        <v>1456421530</v>
      </c>
      <c r="K6" s="9" t="b">
        <v>0</v>
      </c>
      <c r="L6" s="9">
        <v>14</v>
      </c>
      <c r="M6" s="9" t="b">
        <v>1</v>
      </c>
      <c r="N6" s="9" t="s">
        <v>40</v>
      </c>
      <c r="O6" s="9">
        <f>ROUND(E6/D6*100,0)</f>
        <v>171</v>
      </c>
      <c r="P6" s="12">
        <f>IFERROR(ROUND(E6/L6,2),0)</f>
        <v>8.57</v>
      </c>
      <c r="Q6" s="9" t="s">
        <v>41</v>
      </c>
      <c r="R6" s="9" t="s">
        <v>42</v>
      </c>
      <c r="S6" s="13">
        <f>(((J6/60)/60)/24)+DATE(1970,1,1)</f>
        <v>42425.730671296296</v>
      </c>
      <c r="T6" s="13">
        <f>(((I6/60)/60)/24)+DATE(1970,1,1)</f>
        <v>42442.5</v>
      </c>
    </row>
    <row r="7" spans="1:20" ht="208" x14ac:dyDescent="0.2">
      <c r="A7" s="9">
        <v>2823</v>
      </c>
      <c r="B7" s="10" t="s">
        <v>213</v>
      </c>
      <c r="C7" s="10" t="s">
        <v>214</v>
      </c>
      <c r="D7" s="9">
        <v>100</v>
      </c>
      <c r="E7" s="11">
        <v>124</v>
      </c>
      <c r="F7" s="9" t="s">
        <v>37</v>
      </c>
      <c r="G7" s="9" t="s">
        <v>38</v>
      </c>
      <c r="H7" s="9" t="s">
        <v>39</v>
      </c>
      <c r="I7" s="9">
        <v>1427842740</v>
      </c>
      <c r="J7" s="9">
        <v>1425428206</v>
      </c>
      <c r="K7" s="9" t="b">
        <v>0</v>
      </c>
      <c r="L7" s="9">
        <v>14</v>
      </c>
      <c r="M7" s="9" t="b">
        <v>1</v>
      </c>
      <c r="N7" s="9" t="s">
        <v>40</v>
      </c>
      <c r="O7" s="9">
        <f>ROUND(E7/D7*100,0)</f>
        <v>124</v>
      </c>
      <c r="P7" s="12">
        <f>IFERROR(ROUND(E7/L7,2),0)</f>
        <v>8.86</v>
      </c>
      <c r="Q7" s="9" t="s">
        <v>41</v>
      </c>
      <c r="R7" s="9" t="s">
        <v>42</v>
      </c>
      <c r="S7" s="13">
        <f>(((J7/60)/60)/24)+DATE(1970,1,1)</f>
        <v>42067.011643518519</v>
      </c>
      <c r="T7" s="13">
        <f>(((I7/60)/60)/24)+DATE(1970,1,1)</f>
        <v>42094.957638888889</v>
      </c>
    </row>
    <row r="8" spans="1:20" ht="208" x14ac:dyDescent="0.2">
      <c r="A8" s="9">
        <v>3508</v>
      </c>
      <c r="B8" s="10" t="s">
        <v>1183</v>
      </c>
      <c r="C8" s="10" t="s">
        <v>1184</v>
      </c>
      <c r="D8" s="9">
        <v>100</v>
      </c>
      <c r="E8" s="11">
        <v>180</v>
      </c>
      <c r="F8" s="9" t="s">
        <v>37</v>
      </c>
      <c r="G8" s="9" t="s">
        <v>38</v>
      </c>
      <c r="H8" s="9" t="s">
        <v>39</v>
      </c>
      <c r="I8" s="9">
        <v>1462914000</v>
      </c>
      <c r="J8" s="9">
        <v>1460914253</v>
      </c>
      <c r="K8" s="9" t="b">
        <v>0</v>
      </c>
      <c r="L8" s="9">
        <v>15</v>
      </c>
      <c r="M8" s="9" t="b">
        <v>1</v>
      </c>
      <c r="N8" s="9" t="s">
        <v>40</v>
      </c>
      <c r="O8" s="9">
        <f>ROUND(E8/D8*100,0)</f>
        <v>180</v>
      </c>
      <c r="P8" s="12">
        <f>IFERROR(ROUND(E8/L8,2),0)</f>
        <v>12</v>
      </c>
      <c r="Q8" s="9" t="s">
        <v>41</v>
      </c>
      <c r="R8" s="9" t="s">
        <v>42</v>
      </c>
      <c r="S8" s="13">
        <f>(((J8/60)/60)/24)+DATE(1970,1,1)</f>
        <v>42477.729780092588</v>
      </c>
      <c r="T8" s="13">
        <f>(((I8/60)/60)/24)+DATE(1970,1,1)</f>
        <v>42500.875</v>
      </c>
    </row>
    <row r="9" spans="1:20" ht="176" x14ac:dyDescent="0.2">
      <c r="A9" s="9">
        <v>3576</v>
      </c>
      <c r="B9" s="10" t="s">
        <v>1321</v>
      </c>
      <c r="C9" s="10" t="s">
        <v>1322</v>
      </c>
      <c r="D9" s="9">
        <v>100</v>
      </c>
      <c r="E9" s="11">
        <v>100</v>
      </c>
      <c r="F9" s="9" t="s">
        <v>37</v>
      </c>
      <c r="G9" s="9" t="s">
        <v>45</v>
      </c>
      <c r="H9" s="9" t="s">
        <v>46</v>
      </c>
      <c r="I9" s="9">
        <v>1480947054</v>
      </c>
      <c r="J9" s="9">
        <v>1475759454</v>
      </c>
      <c r="K9" s="9" t="b">
        <v>0</v>
      </c>
      <c r="L9" s="9">
        <v>5</v>
      </c>
      <c r="M9" s="9" t="b">
        <v>1</v>
      </c>
      <c r="N9" s="9" t="s">
        <v>40</v>
      </c>
      <c r="O9" s="9">
        <f>ROUND(E9/D9*100,0)</f>
        <v>100</v>
      </c>
      <c r="P9" s="12">
        <f>IFERROR(ROUND(E9/L9,2),0)</f>
        <v>20</v>
      </c>
      <c r="Q9" s="9" t="s">
        <v>41</v>
      </c>
      <c r="R9" s="9" t="s">
        <v>42</v>
      </c>
      <c r="S9" s="13">
        <f>(((J9/60)/60)/24)+DATE(1970,1,1)</f>
        <v>42649.54923611111</v>
      </c>
      <c r="T9" s="13">
        <f>(((I9/60)/60)/24)+DATE(1970,1,1)</f>
        <v>42709.590902777782</v>
      </c>
    </row>
    <row r="10" spans="1:20" ht="176" x14ac:dyDescent="0.2">
      <c r="A10" s="9">
        <v>3830</v>
      </c>
      <c r="B10" s="10" t="s">
        <v>1670</v>
      </c>
      <c r="C10" s="10" t="s">
        <v>1671</v>
      </c>
      <c r="D10" s="9">
        <v>100</v>
      </c>
      <c r="E10" s="11">
        <v>225</v>
      </c>
      <c r="F10" s="9" t="s">
        <v>37</v>
      </c>
      <c r="G10" s="9" t="s">
        <v>45</v>
      </c>
      <c r="H10" s="9" t="s">
        <v>46</v>
      </c>
      <c r="I10" s="9">
        <v>1464371211</v>
      </c>
      <c r="J10" s="9">
        <v>1463161611</v>
      </c>
      <c r="K10" s="9" t="b">
        <v>0</v>
      </c>
      <c r="L10" s="9">
        <v>3</v>
      </c>
      <c r="M10" s="9" t="b">
        <v>1</v>
      </c>
      <c r="N10" s="9" t="s">
        <v>40</v>
      </c>
      <c r="O10" s="9">
        <f>ROUND(E10/D10*100,0)</f>
        <v>225</v>
      </c>
      <c r="P10" s="12">
        <f>IFERROR(ROUND(E10/L10,2),0)</f>
        <v>75</v>
      </c>
      <c r="Q10" s="9" t="s">
        <v>41</v>
      </c>
      <c r="R10" s="9" t="s">
        <v>42</v>
      </c>
      <c r="S10" s="13">
        <f>(((J10/60)/60)/24)+DATE(1970,1,1)</f>
        <v>42503.740868055553</v>
      </c>
      <c r="T10" s="13">
        <f>(((I10/60)/60)/24)+DATE(1970,1,1)</f>
        <v>42517.740868055553</v>
      </c>
    </row>
    <row r="11" spans="1:20" ht="192" x14ac:dyDescent="0.2">
      <c r="A11" s="9">
        <v>3292</v>
      </c>
      <c r="B11" s="10" t="s">
        <v>746</v>
      </c>
      <c r="C11" s="10" t="s">
        <v>747</v>
      </c>
      <c r="D11" s="9">
        <v>101</v>
      </c>
      <c r="E11" s="11">
        <v>289</v>
      </c>
      <c r="F11" s="9" t="s">
        <v>37</v>
      </c>
      <c r="G11" s="9" t="s">
        <v>38</v>
      </c>
      <c r="H11" s="9" t="s">
        <v>39</v>
      </c>
      <c r="I11" s="9">
        <v>1449257348</v>
      </c>
      <c r="J11" s="9">
        <v>1444069748</v>
      </c>
      <c r="K11" s="9" t="b">
        <v>0</v>
      </c>
      <c r="L11" s="9">
        <v>15</v>
      </c>
      <c r="M11" s="9" t="b">
        <v>1</v>
      </c>
      <c r="N11" s="9" t="s">
        <v>40</v>
      </c>
      <c r="O11" s="9">
        <f>ROUND(E11/D11*100,0)</f>
        <v>286</v>
      </c>
      <c r="P11" s="12">
        <f>IFERROR(ROUND(E11/L11,2),0)</f>
        <v>19.27</v>
      </c>
      <c r="Q11" s="9" t="s">
        <v>41</v>
      </c>
      <c r="R11" s="9" t="s">
        <v>42</v>
      </c>
      <c r="S11" s="13">
        <f>(((J11/60)/60)/24)+DATE(1970,1,1)</f>
        <v>42282.770231481481</v>
      </c>
      <c r="T11" s="13">
        <f>(((I11/60)/60)/24)+DATE(1970,1,1)</f>
        <v>42342.811898148153</v>
      </c>
    </row>
    <row r="12" spans="1:20" ht="192" x14ac:dyDescent="0.2">
      <c r="A12" s="9">
        <v>3429</v>
      </c>
      <c r="B12" s="10" t="s">
        <v>1025</v>
      </c>
      <c r="C12" s="10" t="s">
        <v>1026</v>
      </c>
      <c r="D12" s="9">
        <v>150</v>
      </c>
      <c r="E12" s="11">
        <v>195</v>
      </c>
      <c r="F12" s="9" t="s">
        <v>37</v>
      </c>
      <c r="G12" s="9" t="s">
        <v>38</v>
      </c>
      <c r="H12" s="9" t="s">
        <v>39</v>
      </c>
      <c r="I12" s="9">
        <v>1478046661</v>
      </c>
      <c r="J12" s="9">
        <v>1476837061</v>
      </c>
      <c r="K12" s="9" t="b">
        <v>0</v>
      </c>
      <c r="L12" s="9">
        <v>12</v>
      </c>
      <c r="M12" s="9" t="b">
        <v>1</v>
      </c>
      <c r="N12" s="9" t="s">
        <v>40</v>
      </c>
      <c r="O12" s="9">
        <f>ROUND(E12/D12*100,0)</f>
        <v>130</v>
      </c>
      <c r="P12" s="12">
        <f>IFERROR(ROUND(E12/L12,2),0)</f>
        <v>16.25</v>
      </c>
      <c r="Q12" s="9" t="s">
        <v>41</v>
      </c>
      <c r="R12" s="9" t="s">
        <v>42</v>
      </c>
      <c r="S12" s="13">
        <f>(((J12/60)/60)/24)+DATE(1970,1,1)</f>
        <v>42662.021539351852</v>
      </c>
      <c r="T12" s="13">
        <f>(((I12/60)/60)/24)+DATE(1970,1,1)</f>
        <v>42676.021539351852</v>
      </c>
    </row>
    <row r="13" spans="1:20" ht="208" x14ac:dyDescent="0.2">
      <c r="A13" s="9">
        <v>3536</v>
      </c>
      <c r="B13" s="10" t="s">
        <v>1239</v>
      </c>
      <c r="C13" s="10" t="s">
        <v>1240</v>
      </c>
      <c r="D13" s="9">
        <v>150</v>
      </c>
      <c r="E13" s="11">
        <v>230</v>
      </c>
      <c r="F13" s="9" t="s">
        <v>37</v>
      </c>
      <c r="G13" s="9" t="s">
        <v>38</v>
      </c>
      <c r="H13" s="9" t="s">
        <v>39</v>
      </c>
      <c r="I13" s="9">
        <v>1450612740</v>
      </c>
      <c r="J13" s="9">
        <v>1448040425</v>
      </c>
      <c r="K13" s="9" t="b">
        <v>0</v>
      </c>
      <c r="L13" s="9">
        <v>17</v>
      </c>
      <c r="M13" s="9" t="b">
        <v>1</v>
      </c>
      <c r="N13" s="9" t="s">
        <v>40</v>
      </c>
      <c r="O13" s="9">
        <f>ROUND(E13/D13*100,0)</f>
        <v>153</v>
      </c>
      <c r="P13" s="12">
        <f>IFERROR(ROUND(E13/L13,2),0)</f>
        <v>13.53</v>
      </c>
      <c r="Q13" s="9" t="s">
        <v>41</v>
      </c>
      <c r="R13" s="9" t="s">
        <v>42</v>
      </c>
      <c r="S13" s="13">
        <f>(((J13/60)/60)/24)+DATE(1970,1,1)</f>
        <v>42328.727141203708</v>
      </c>
      <c r="T13" s="13">
        <f>(((I13/60)/60)/24)+DATE(1970,1,1)</f>
        <v>42358.499305555553</v>
      </c>
    </row>
    <row r="14" spans="1:20" ht="192" x14ac:dyDescent="0.2">
      <c r="A14" s="9">
        <v>2820</v>
      </c>
      <c r="B14" s="10" t="s">
        <v>207</v>
      </c>
      <c r="C14" s="10" t="s">
        <v>208</v>
      </c>
      <c r="D14" s="9">
        <v>200</v>
      </c>
      <c r="E14" s="11">
        <v>272</v>
      </c>
      <c r="F14" s="9" t="s">
        <v>37</v>
      </c>
      <c r="G14" s="9" t="s">
        <v>38</v>
      </c>
      <c r="H14" s="9" t="s">
        <v>39</v>
      </c>
      <c r="I14" s="9">
        <v>1456444800</v>
      </c>
      <c r="J14" s="9">
        <v>1454337589</v>
      </c>
      <c r="K14" s="9" t="b">
        <v>0</v>
      </c>
      <c r="L14" s="9">
        <v>20</v>
      </c>
      <c r="M14" s="9" t="b">
        <v>1</v>
      </c>
      <c r="N14" s="9" t="s">
        <v>40</v>
      </c>
      <c r="O14" s="9">
        <f>ROUND(E14/D14*100,0)</f>
        <v>136</v>
      </c>
      <c r="P14" s="12">
        <f>IFERROR(ROUND(E14/L14,2),0)</f>
        <v>13.6</v>
      </c>
      <c r="Q14" s="9" t="s">
        <v>41</v>
      </c>
      <c r="R14" s="9" t="s">
        <v>42</v>
      </c>
      <c r="S14" s="13">
        <f>(((J14/60)/60)/24)+DATE(1970,1,1)</f>
        <v>42401.610983796301</v>
      </c>
      <c r="T14" s="13">
        <f>(((I14/60)/60)/24)+DATE(1970,1,1)</f>
        <v>42426</v>
      </c>
    </row>
    <row r="15" spans="1:20" ht="128" x14ac:dyDescent="0.2">
      <c r="A15" s="9">
        <v>3371</v>
      </c>
      <c r="B15" s="10" t="s">
        <v>909</v>
      </c>
      <c r="C15" s="10" t="s">
        <v>910</v>
      </c>
      <c r="D15" s="9">
        <v>200</v>
      </c>
      <c r="E15" s="11">
        <v>277</v>
      </c>
      <c r="F15" s="9" t="s">
        <v>37</v>
      </c>
      <c r="G15" s="9" t="s">
        <v>45</v>
      </c>
      <c r="H15" s="9" t="s">
        <v>46</v>
      </c>
      <c r="I15" s="9">
        <v>1449089965</v>
      </c>
      <c r="J15" s="9">
        <v>1446670765</v>
      </c>
      <c r="K15" s="9" t="b">
        <v>0</v>
      </c>
      <c r="L15" s="9">
        <v>9</v>
      </c>
      <c r="M15" s="9" t="b">
        <v>1</v>
      </c>
      <c r="N15" s="9" t="s">
        <v>40</v>
      </c>
      <c r="O15" s="9">
        <f>ROUND(E15/D15*100,0)</f>
        <v>139</v>
      </c>
      <c r="P15" s="12">
        <f>IFERROR(ROUND(E15/L15,2),0)</f>
        <v>30.78</v>
      </c>
      <c r="Q15" s="9" t="s">
        <v>41</v>
      </c>
      <c r="R15" s="9" t="s">
        <v>42</v>
      </c>
      <c r="S15" s="13">
        <f>(((J15/60)/60)/24)+DATE(1970,1,1)</f>
        <v>42312.874594907407</v>
      </c>
      <c r="T15" s="13">
        <f>(((I15/60)/60)/24)+DATE(1970,1,1)</f>
        <v>42340.874594907407</v>
      </c>
    </row>
    <row r="16" spans="1:20" ht="144" x14ac:dyDescent="0.2">
      <c r="A16" s="9">
        <v>3415</v>
      </c>
      <c r="B16" s="10" t="s">
        <v>997</v>
      </c>
      <c r="C16" s="10" t="s">
        <v>998</v>
      </c>
      <c r="D16" s="9">
        <v>200</v>
      </c>
      <c r="E16" s="11">
        <v>200</v>
      </c>
      <c r="F16" s="9" t="s">
        <v>37</v>
      </c>
      <c r="G16" s="9" t="s">
        <v>45</v>
      </c>
      <c r="H16" s="9" t="s">
        <v>46</v>
      </c>
      <c r="I16" s="9">
        <v>1460935800</v>
      </c>
      <c r="J16" s="9">
        <v>1459999656</v>
      </c>
      <c r="K16" s="9" t="b">
        <v>0</v>
      </c>
      <c r="L16" s="9">
        <v>9</v>
      </c>
      <c r="M16" s="9" t="b">
        <v>1</v>
      </c>
      <c r="N16" s="9" t="s">
        <v>40</v>
      </c>
      <c r="O16" s="9">
        <f>ROUND(E16/D16*100,0)</f>
        <v>100</v>
      </c>
      <c r="P16" s="12">
        <f>IFERROR(ROUND(E16/L16,2),0)</f>
        <v>22.22</v>
      </c>
      <c r="Q16" s="9" t="s">
        <v>41</v>
      </c>
      <c r="R16" s="9" t="s">
        <v>42</v>
      </c>
      <c r="S16" s="13">
        <f>(((J16/60)/60)/24)+DATE(1970,1,1)</f>
        <v>42467.144166666665</v>
      </c>
      <c r="T16" s="13">
        <f>(((I16/60)/60)/24)+DATE(1970,1,1)</f>
        <v>42477.979166666672</v>
      </c>
    </row>
    <row r="17" spans="1:20" ht="176" x14ac:dyDescent="0.2">
      <c r="A17" s="9">
        <v>3588</v>
      </c>
      <c r="B17" s="10" t="s">
        <v>1345</v>
      </c>
      <c r="C17" s="10" t="s">
        <v>1346</v>
      </c>
      <c r="D17" s="9">
        <v>200</v>
      </c>
      <c r="E17" s="11">
        <v>201</v>
      </c>
      <c r="F17" s="9" t="s">
        <v>37</v>
      </c>
      <c r="G17" s="9" t="s">
        <v>38</v>
      </c>
      <c r="H17" s="9" t="s">
        <v>39</v>
      </c>
      <c r="I17" s="9">
        <v>1430348400</v>
      </c>
      <c r="J17" s="9">
        <v>1428436410</v>
      </c>
      <c r="K17" s="9" t="b">
        <v>0</v>
      </c>
      <c r="L17" s="9">
        <v>11</v>
      </c>
      <c r="M17" s="9" t="b">
        <v>1</v>
      </c>
      <c r="N17" s="9" t="s">
        <v>40</v>
      </c>
      <c r="O17" s="9">
        <f>ROUND(E17/D17*100,0)</f>
        <v>101</v>
      </c>
      <c r="P17" s="12">
        <f>IFERROR(ROUND(E17/L17,2),0)</f>
        <v>18.27</v>
      </c>
      <c r="Q17" s="9" t="s">
        <v>41</v>
      </c>
      <c r="R17" s="9" t="s">
        <v>42</v>
      </c>
      <c r="S17" s="13">
        <f>(((J17/60)/60)/24)+DATE(1970,1,1)</f>
        <v>42101.828819444447</v>
      </c>
      <c r="T17" s="13">
        <f>(((I17/60)/60)/24)+DATE(1970,1,1)</f>
        <v>42123.958333333328</v>
      </c>
    </row>
    <row r="18" spans="1:20" ht="96" x14ac:dyDescent="0.2">
      <c r="A18" s="9">
        <v>3719</v>
      </c>
      <c r="B18" s="10" t="s">
        <v>1569</v>
      </c>
      <c r="C18" s="10" t="s">
        <v>1570</v>
      </c>
      <c r="D18" s="9">
        <v>200</v>
      </c>
      <c r="E18" s="11">
        <v>420</v>
      </c>
      <c r="F18" s="9" t="s">
        <v>37</v>
      </c>
      <c r="G18" s="9" t="s">
        <v>38</v>
      </c>
      <c r="H18" s="9" t="s">
        <v>39</v>
      </c>
      <c r="I18" s="9">
        <v>1434994266</v>
      </c>
      <c r="J18" s="9">
        <v>1432402266</v>
      </c>
      <c r="K18" s="9" t="b">
        <v>0</v>
      </c>
      <c r="L18" s="9">
        <v>4</v>
      </c>
      <c r="M18" s="9" t="b">
        <v>1</v>
      </c>
      <c r="N18" s="9" t="s">
        <v>40</v>
      </c>
      <c r="O18" s="9">
        <f>ROUND(E18/D18*100,0)</f>
        <v>210</v>
      </c>
      <c r="P18" s="12">
        <f>IFERROR(ROUND(E18/L18,2),0)</f>
        <v>105</v>
      </c>
      <c r="Q18" s="9" t="s">
        <v>41</v>
      </c>
      <c r="R18" s="9" t="s">
        <v>42</v>
      </c>
      <c r="S18" s="13">
        <f>(((J18/60)/60)/24)+DATE(1970,1,1)</f>
        <v>42147.729930555557</v>
      </c>
      <c r="T18" s="13">
        <f>(((I18/60)/60)/24)+DATE(1970,1,1)</f>
        <v>42177.729930555557</v>
      </c>
    </row>
    <row r="19" spans="1:20" ht="224" x14ac:dyDescent="0.2">
      <c r="A19" s="9">
        <v>3835</v>
      </c>
      <c r="B19" s="10" t="s">
        <v>1680</v>
      </c>
      <c r="C19" s="10" t="s">
        <v>1681</v>
      </c>
      <c r="D19" s="9">
        <v>200</v>
      </c>
      <c r="E19" s="11">
        <v>320</v>
      </c>
      <c r="F19" s="9" t="s">
        <v>37</v>
      </c>
      <c r="G19" s="9" t="s">
        <v>38</v>
      </c>
      <c r="H19" s="9" t="s">
        <v>39</v>
      </c>
      <c r="I19" s="9">
        <v>1461278208</v>
      </c>
      <c r="J19" s="9">
        <v>1459463808</v>
      </c>
      <c r="K19" s="9" t="b">
        <v>0</v>
      </c>
      <c r="L19" s="9">
        <v>8</v>
      </c>
      <c r="M19" s="9" t="b">
        <v>1</v>
      </c>
      <c r="N19" s="9" t="s">
        <v>40</v>
      </c>
      <c r="O19" s="9">
        <f>ROUND(E19/D19*100,0)</f>
        <v>160</v>
      </c>
      <c r="P19" s="12">
        <f>IFERROR(ROUND(E19/L19,2),0)</f>
        <v>40</v>
      </c>
      <c r="Q19" s="9" t="s">
        <v>41</v>
      </c>
      <c r="R19" s="9" t="s">
        <v>42</v>
      </c>
      <c r="S19" s="13">
        <f>(((J19/60)/60)/24)+DATE(1970,1,1)</f>
        <v>42460.94222222222</v>
      </c>
      <c r="T19" s="13">
        <f>(((I19/60)/60)/24)+DATE(1970,1,1)</f>
        <v>42481.94222222222</v>
      </c>
    </row>
    <row r="20" spans="1:20" ht="208" x14ac:dyDescent="0.2">
      <c r="A20" s="9">
        <v>3670</v>
      </c>
      <c r="B20" s="10" t="s">
        <v>1471</v>
      </c>
      <c r="C20" s="10" t="s">
        <v>1472</v>
      </c>
      <c r="D20" s="9">
        <v>220</v>
      </c>
      <c r="E20" s="11">
        <v>241</v>
      </c>
      <c r="F20" s="9" t="s">
        <v>37</v>
      </c>
      <c r="G20" s="9" t="s">
        <v>38</v>
      </c>
      <c r="H20" s="9" t="s">
        <v>39</v>
      </c>
      <c r="I20" s="9">
        <v>1433113200</v>
      </c>
      <c r="J20" s="9">
        <v>1431951611</v>
      </c>
      <c r="K20" s="9" t="b">
        <v>0</v>
      </c>
      <c r="L20" s="9">
        <v>12</v>
      </c>
      <c r="M20" s="9" t="b">
        <v>1</v>
      </c>
      <c r="N20" s="9" t="s">
        <v>40</v>
      </c>
      <c r="O20" s="9">
        <f>ROUND(E20/D20*100,0)</f>
        <v>110</v>
      </c>
      <c r="P20" s="12">
        <f>IFERROR(ROUND(E20/L20,2),0)</f>
        <v>20.079999999999998</v>
      </c>
      <c r="Q20" s="9" t="s">
        <v>41</v>
      </c>
      <c r="R20" s="9" t="s">
        <v>42</v>
      </c>
      <c r="S20" s="13">
        <f>(((J20/60)/60)/24)+DATE(1970,1,1)</f>
        <v>42142.514016203699</v>
      </c>
      <c r="T20" s="13">
        <f>(((I20/60)/60)/24)+DATE(1970,1,1)</f>
        <v>42155.958333333328</v>
      </c>
    </row>
    <row r="21" spans="1:20" ht="208" x14ac:dyDescent="0.2">
      <c r="A21" s="9">
        <v>3663</v>
      </c>
      <c r="B21" s="10" t="s">
        <v>1457</v>
      </c>
      <c r="C21" s="10" t="s">
        <v>1458</v>
      </c>
      <c r="D21" s="9">
        <v>225</v>
      </c>
      <c r="E21" s="11">
        <v>234</v>
      </c>
      <c r="F21" s="9" t="s">
        <v>37</v>
      </c>
      <c r="G21" s="9" t="s">
        <v>38</v>
      </c>
      <c r="H21" s="9" t="s">
        <v>39</v>
      </c>
      <c r="I21" s="9">
        <v>1482321030</v>
      </c>
      <c r="J21" s="9">
        <v>1477133430</v>
      </c>
      <c r="K21" s="9" t="b">
        <v>0</v>
      </c>
      <c r="L21" s="9">
        <v>9</v>
      </c>
      <c r="M21" s="9" t="b">
        <v>1</v>
      </c>
      <c r="N21" s="9" t="s">
        <v>40</v>
      </c>
      <c r="O21" s="9">
        <f>ROUND(E21/D21*100,0)</f>
        <v>104</v>
      </c>
      <c r="P21" s="12">
        <f>IFERROR(ROUND(E21/L21,2),0)</f>
        <v>26</v>
      </c>
      <c r="Q21" s="9" t="s">
        <v>41</v>
      </c>
      <c r="R21" s="9" t="s">
        <v>42</v>
      </c>
      <c r="S21" s="13">
        <f>(((J21/60)/60)/24)+DATE(1970,1,1)</f>
        <v>42665.451736111107</v>
      </c>
      <c r="T21" s="13">
        <f>(((I21/60)/60)/24)+DATE(1970,1,1)</f>
        <v>42725.493402777778</v>
      </c>
    </row>
    <row r="22" spans="1:20" ht="224" x14ac:dyDescent="0.2">
      <c r="A22" s="9">
        <v>1287</v>
      </c>
      <c r="B22" s="10" t="s">
        <v>93</v>
      </c>
      <c r="C22" s="10" t="s">
        <v>94</v>
      </c>
      <c r="D22" s="9">
        <v>250</v>
      </c>
      <c r="E22" s="11">
        <v>605</v>
      </c>
      <c r="F22" s="9" t="s">
        <v>37</v>
      </c>
      <c r="G22" s="9" t="s">
        <v>38</v>
      </c>
      <c r="H22" s="9" t="s">
        <v>39</v>
      </c>
      <c r="I22" s="9">
        <v>1434120856</v>
      </c>
      <c r="J22" s="9">
        <v>1428936856</v>
      </c>
      <c r="K22" s="9" t="b">
        <v>0</v>
      </c>
      <c r="L22" s="9">
        <v>25</v>
      </c>
      <c r="M22" s="9" t="b">
        <v>1</v>
      </c>
      <c r="N22" s="9" t="s">
        <v>40</v>
      </c>
      <c r="O22" s="9">
        <f>ROUND(E22/D22*100,0)</f>
        <v>242</v>
      </c>
      <c r="P22" s="12">
        <f>IFERROR(ROUND(E22/L22,2),0)</f>
        <v>24.2</v>
      </c>
      <c r="Q22" s="9" t="s">
        <v>41</v>
      </c>
      <c r="R22" s="9" t="s">
        <v>42</v>
      </c>
      <c r="S22" s="13">
        <f>(((J22/60)/60)/24)+DATE(1970,1,1)</f>
        <v>42107.621018518519</v>
      </c>
      <c r="T22" s="13">
        <f>(((I22/60)/60)/24)+DATE(1970,1,1)</f>
        <v>42167.621018518519</v>
      </c>
    </row>
    <row r="23" spans="1:20" ht="160" x14ac:dyDescent="0.2">
      <c r="A23" s="9">
        <v>2815</v>
      </c>
      <c r="B23" s="10" t="s">
        <v>197</v>
      </c>
      <c r="C23" s="10" t="s">
        <v>198</v>
      </c>
      <c r="D23" s="9">
        <v>250</v>
      </c>
      <c r="E23" s="11">
        <v>605</v>
      </c>
      <c r="F23" s="9" t="s">
        <v>37</v>
      </c>
      <c r="G23" s="9" t="s">
        <v>63</v>
      </c>
      <c r="H23" s="9" t="s">
        <v>64</v>
      </c>
      <c r="I23" s="9">
        <v>1470595109</v>
      </c>
      <c r="J23" s="9">
        <v>1468003109</v>
      </c>
      <c r="K23" s="9" t="b">
        <v>0</v>
      </c>
      <c r="L23" s="9">
        <v>14</v>
      </c>
      <c r="M23" s="9" t="b">
        <v>1</v>
      </c>
      <c r="N23" s="9" t="s">
        <v>40</v>
      </c>
      <c r="O23" s="9">
        <f>ROUND(E23/D23*100,0)</f>
        <v>242</v>
      </c>
      <c r="P23" s="12">
        <f>IFERROR(ROUND(E23/L23,2),0)</f>
        <v>43.21</v>
      </c>
      <c r="Q23" s="9" t="s">
        <v>41</v>
      </c>
      <c r="R23" s="9" t="s">
        <v>42</v>
      </c>
      <c r="S23" s="13">
        <f>(((J23/60)/60)/24)+DATE(1970,1,1)</f>
        <v>42559.776724537034</v>
      </c>
      <c r="T23" s="13">
        <f>(((I23/60)/60)/24)+DATE(1970,1,1)</f>
        <v>42589.776724537034</v>
      </c>
    </row>
    <row r="24" spans="1:20" ht="192" x14ac:dyDescent="0.2">
      <c r="A24" s="9">
        <v>3336</v>
      </c>
      <c r="B24" s="10" t="s">
        <v>837</v>
      </c>
      <c r="C24" s="10" t="s">
        <v>838</v>
      </c>
      <c r="D24" s="9">
        <v>250</v>
      </c>
      <c r="E24" s="11">
        <v>250</v>
      </c>
      <c r="F24" s="9" t="s">
        <v>37</v>
      </c>
      <c r="G24" s="9" t="s">
        <v>38</v>
      </c>
      <c r="H24" s="9" t="s">
        <v>39</v>
      </c>
      <c r="I24" s="9">
        <v>1459845246</v>
      </c>
      <c r="J24" s="9">
        <v>1457429646</v>
      </c>
      <c r="K24" s="9" t="b">
        <v>0</v>
      </c>
      <c r="L24" s="9">
        <v>9</v>
      </c>
      <c r="M24" s="9" t="b">
        <v>1</v>
      </c>
      <c r="N24" s="9" t="s">
        <v>40</v>
      </c>
      <c r="O24" s="9">
        <f>ROUND(E24/D24*100,0)</f>
        <v>100</v>
      </c>
      <c r="P24" s="12">
        <f>IFERROR(ROUND(E24/L24,2),0)</f>
        <v>27.78</v>
      </c>
      <c r="Q24" s="9" t="s">
        <v>41</v>
      </c>
      <c r="R24" s="9" t="s">
        <v>42</v>
      </c>
      <c r="S24" s="13">
        <f>(((J24/60)/60)/24)+DATE(1970,1,1)</f>
        <v>42437.398680555561</v>
      </c>
      <c r="T24" s="13">
        <f>(((I24/60)/60)/24)+DATE(1970,1,1)</f>
        <v>42465.35701388889</v>
      </c>
    </row>
    <row r="25" spans="1:20" ht="160" x14ac:dyDescent="0.2">
      <c r="A25" s="9">
        <v>3397</v>
      </c>
      <c r="B25" s="10" t="s">
        <v>961</v>
      </c>
      <c r="C25" s="10" t="s">
        <v>962</v>
      </c>
      <c r="D25" s="9">
        <v>250</v>
      </c>
      <c r="E25" s="11">
        <v>280</v>
      </c>
      <c r="F25" s="9" t="s">
        <v>37</v>
      </c>
      <c r="G25" s="9" t="s">
        <v>38</v>
      </c>
      <c r="H25" s="9" t="s">
        <v>39</v>
      </c>
      <c r="I25" s="9">
        <v>1455832800</v>
      </c>
      <c r="J25" s="9">
        <v>1452338929</v>
      </c>
      <c r="K25" s="9" t="b">
        <v>0</v>
      </c>
      <c r="L25" s="9">
        <v>24</v>
      </c>
      <c r="M25" s="9" t="b">
        <v>1</v>
      </c>
      <c r="N25" s="9" t="s">
        <v>40</v>
      </c>
      <c r="O25" s="9">
        <f>ROUND(E25/D25*100,0)</f>
        <v>112</v>
      </c>
      <c r="P25" s="12">
        <f>IFERROR(ROUND(E25/L25,2),0)</f>
        <v>11.67</v>
      </c>
      <c r="Q25" s="9" t="s">
        <v>41</v>
      </c>
      <c r="R25" s="9" t="s">
        <v>42</v>
      </c>
      <c r="S25" s="13">
        <f>(((J25/60)/60)/24)+DATE(1970,1,1)</f>
        <v>42378.478344907402</v>
      </c>
      <c r="T25" s="13">
        <f>(((I25/60)/60)/24)+DATE(1970,1,1)</f>
        <v>42418.916666666672</v>
      </c>
    </row>
    <row r="26" spans="1:20" ht="144" x14ac:dyDescent="0.2">
      <c r="A26" s="9">
        <v>3423</v>
      </c>
      <c r="B26" s="10" t="s">
        <v>1013</v>
      </c>
      <c r="C26" s="10" t="s">
        <v>1014</v>
      </c>
      <c r="D26" s="9">
        <v>250</v>
      </c>
      <c r="E26" s="11">
        <v>350</v>
      </c>
      <c r="F26" s="9" t="s">
        <v>37</v>
      </c>
      <c r="G26" s="9" t="s">
        <v>45</v>
      </c>
      <c r="H26" s="9" t="s">
        <v>46</v>
      </c>
      <c r="I26" s="9">
        <v>1429912341</v>
      </c>
      <c r="J26" s="9">
        <v>1427320341</v>
      </c>
      <c r="K26" s="9" t="b">
        <v>0</v>
      </c>
      <c r="L26" s="9">
        <v>10</v>
      </c>
      <c r="M26" s="9" t="b">
        <v>1</v>
      </c>
      <c r="N26" s="9" t="s">
        <v>40</v>
      </c>
      <c r="O26" s="9">
        <f>ROUND(E26/D26*100,0)</f>
        <v>140</v>
      </c>
      <c r="P26" s="12">
        <f>IFERROR(ROUND(E26/L26,2),0)</f>
        <v>35</v>
      </c>
      <c r="Q26" s="9" t="s">
        <v>41</v>
      </c>
      <c r="R26" s="9" t="s">
        <v>42</v>
      </c>
      <c r="S26" s="13">
        <f>(((J26/60)/60)/24)+DATE(1970,1,1)</f>
        <v>42088.911354166667</v>
      </c>
      <c r="T26" s="13">
        <f>(((I26/60)/60)/24)+DATE(1970,1,1)</f>
        <v>42118.911354166667</v>
      </c>
    </row>
    <row r="27" spans="1:20" ht="224" x14ac:dyDescent="0.2">
      <c r="A27" s="9">
        <v>3442</v>
      </c>
      <c r="B27" s="10" t="s">
        <v>1051</v>
      </c>
      <c r="C27" s="10" t="s">
        <v>1052</v>
      </c>
      <c r="D27" s="9">
        <v>250</v>
      </c>
      <c r="E27" s="11">
        <v>250</v>
      </c>
      <c r="F27" s="9" t="s">
        <v>37</v>
      </c>
      <c r="G27" s="9" t="s">
        <v>45</v>
      </c>
      <c r="H27" s="9" t="s">
        <v>46</v>
      </c>
      <c r="I27" s="9">
        <v>1433016672</v>
      </c>
      <c r="J27" s="9">
        <v>1430424672</v>
      </c>
      <c r="K27" s="9" t="b">
        <v>0</v>
      </c>
      <c r="L27" s="9">
        <v>8</v>
      </c>
      <c r="M27" s="9" t="b">
        <v>1</v>
      </c>
      <c r="N27" s="9" t="s">
        <v>40</v>
      </c>
      <c r="O27" s="9">
        <f>ROUND(E27/D27*100,0)</f>
        <v>100</v>
      </c>
      <c r="P27" s="12">
        <f>IFERROR(ROUND(E27/L27,2),0)</f>
        <v>31.25</v>
      </c>
      <c r="Q27" s="9" t="s">
        <v>41</v>
      </c>
      <c r="R27" s="9" t="s">
        <v>42</v>
      </c>
      <c r="S27" s="13">
        <f>(((J27/60)/60)/24)+DATE(1970,1,1)</f>
        <v>42124.841111111105</v>
      </c>
      <c r="T27" s="13">
        <f>(((I27/60)/60)/24)+DATE(1970,1,1)</f>
        <v>42154.841111111105</v>
      </c>
    </row>
    <row r="28" spans="1:20" ht="192" x14ac:dyDescent="0.2">
      <c r="A28" s="9">
        <v>3462</v>
      </c>
      <c r="B28" s="10" t="s">
        <v>1091</v>
      </c>
      <c r="C28" s="10" t="s">
        <v>1092</v>
      </c>
      <c r="D28" s="9">
        <v>250</v>
      </c>
      <c r="E28" s="11">
        <v>505</v>
      </c>
      <c r="F28" s="9" t="s">
        <v>37</v>
      </c>
      <c r="G28" s="9" t="s">
        <v>45</v>
      </c>
      <c r="H28" s="9" t="s">
        <v>46</v>
      </c>
      <c r="I28" s="9">
        <v>1436551200</v>
      </c>
      <c r="J28" s="9">
        <v>1435181628</v>
      </c>
      <c r="K28" s="9" t="b">
        <v>0</v>
      </c>
      <c r="L28" s="9">
        <v>17</v>
      </c>
      <c r="M28" s="9" t="b">
        <v>1</v>
      </c>
      <c r="N28" s="9" t="s">
        <v>40</v>
      </c>
      <c r="O28" s="9">
        <f>ROUND(E28/D28*100,0)</f>
        <v>202</v>
      </c>
      <c r="P28" s="12">
        <f>IFERROR(ROUND(E28/L28,2),0)</f>
        <v>29.71</v>
      </c>
      <c r="Q28" s="9" t="s">
        <v>41</v>
      </c>
      <c r="R28" s="9" t="s">
        <v>42</v>
      </c>
      <c r="S28" s="13">
        <f>(((J28/60)/60)/24)+DATE(1970,1,1)</f>
        <v>42179.898472222223</v>
      </c>
      <c r="T28" s="13">
        <f>(((I28/60)/60)/24)+DATE(1970,1,1)</f>
        <v>42195.75</v>
      </c>
    </row>
    <row r="29" spans="1:20" ht="160" x14ac:dyDescent="0.2">
      <c r="A29" s="9">
        <v>3470</v>
      </c>
      <c r="B29" s="10" t="s">
        <v>1107</v>
      </c>
      <c r="C29" s="10" t="s">
        <v>1108</v>
      </c>
      <c r="D29" s="9">
        <v>250</v>
      </c>
      <c r="E29" s="11">
        <v>375</v>
      </c>
      <c r="F29" s="9" t="s">
        <v>37</v>
      </c>
      <c r="G29" s="9" t="s">
        <v>45</v>
      </c>
      <c r="H29" s="9" t="s">
        <v>46</v>
      </c>
      <c r="I29" s="9">
        <v>1468618680</v>
      </c>
      <c r="J29" s="9">
        <v>1465345902</v>
      </c>
      <c r="K29" s="9" t="b">
        <v>0</v>
      </c>
      <c r="L29" s="9">
        <v>9</v>
      </c>
      <c r="M29" s="9" t="b">
        <v>1</v>
      </c>
      <c r="N29" s="9" t="s">
        <v>40</v>
      </c>
      <c r="O29" s="9">
        <f>ROUND(E29/D29*100,0)</f>
        <v>150</v>
      </c>
      <c r="P29" s="12">
        <f>IFERROR(ROUND(E29/L29,2),0)</f>
        <v>41.67</v>
      </c>
      <c r="Q29" s="9" t="s">
        <v>41</v>
      </c>
      <c r="R29" s="9" t="s">
        <v>42</v>
      </c>
      <c r="S29" s="13">
        <f>(((J29/60)/60)/24)+DATE(1970,1,1)</f>
        <v>42529.022013888884</v>
      </c>
      <c r="T29" s="13">
        <f>(((I29/60)/60)/24)+DATE(1970,1,1)</f>
        <v>42566.901388888888</v>
      </c>
    </row>
    <row r="30" spans="1:20" ht="224" x14ac:dyDescent="0.2">
      <c r="A30" s="9">
        <v>3545</v>
      </c>
      <c r="B30" s="10" t="s">
        <v>1258</v>
      </c>
      <c r="C30" s="10" t="s">
        <v>1259</v>
      </c>
      <c r="D30" s="9">
        <v>250</v>
      </c>
      <c r="E30" s="11">
        <v>251</v>
      </c>
      <c r="F30" s="9" t="s">
        <v>37</v>
      </c>
      <c r="G30" s="9" t="s">
        <v>45</v>
      </c>
      <c r="H30" s="9" t="s">
        <v>46</v>
      </c>
      <c r="I30" s="9">
        <v>1428780159</v>
      </c>
      <c r="J30" s="9">
        <v>1426188159</v>
      </c>
      <c r="K30" s="9" t="b">
        <v>0</v>
      </c>
      <c r="L30" s="9">
        <v>8</v>
      </c>
      <c r="M30" s="9" t="b">
        <v>1</v>
      </c>
      <c r="N30" s="9" t="s">
        <v>40</v>
      </c>
      <c r="O30" s="9">
        <f>ROUND(E30/D30*100,0)</f>
        <v>100</v>
      </c>
      <c r="P30" s="12">
        <f>IFERROR(ROUND(E30/L30,2),0)</f>
        <v>31.38</v>
      </c>
      <c r="Q30" s="9" t="s">
        <v>41</v>
      </c>
      <c r="R30" s="9" t="s">
        <v>42</v>
      </c>
      <c r="S30" s="13">
        <f>(((J30/60)/60)/24)+DATE(1970,1,1)</f>
        <v>42075.807395833333</v>
      </c>
      <c r="T30" s="13">
        <f>(((I30/60)/60)/24)+DATE(1970,1,1)</f>
        <v>42105.807395833333</v>
      </c>
    </row>
    <row r="31" spans="1:20" ht="240" x14ac:dyDescent="0.2">
      <c r="A31" s="9">
        <v>3605</v>
      </c>
      <c r="B31" s="10" t="s">
        <v>1379</v>
      </c>
      <c r="C31" s="10" t="s">
        <v>1380</v>
      </c>
      <c r="D31" s="9">
        <v>250</v>
      </c>
      <c r="E31" s="11">
        <v>460</v>
      </c>
      <c r="F31" s="9" t="s">
        <v>37</v>
      </c>
      <c r="G31" s="9" t="s">
        <v>38</v>
      </c>
      <c r="H31" s="9" t="s">
        <v>39</v>
      </c>
      <c r="I31" s="9">
        <v>1455390126</v>
      </c>
      <c r="J31" s="9">
        <v>1452798126</v>
      </c>
      <c r="K31" s="9" t="b">
        <v>0</v>
      </c>
      <c r="L31" s="9">
        <v>15</v>
      </c>
      <c r="M31" s="9" t="b">
        <v>1</v>
      </c>
      <c r="N31" s="9" t="s">
        <v>40</v>
      </c>
      <c r="O31" s="9">
        <f>ROUND(E31/D31*100,0)</f>
        <v>184</v>
      </c>
      <c r="P31" s="12">
        <f>IFERROR(ROUND(E31/L31,2),0)</f>
        <v>30.67</v>
      </c>
      <c r="Q31" s="9" t="s">
        <v>41</v>
      </c>
      <c r="R31" s="9" t="s">
        <v>42</v>
      </c>
      <c r="S31" s="13">
        <f>(((J31/60)/60)/24)+DATE(1970,1,1)</f>
        <v>42383.793124999997</v>
      </c>
      <c r="T31" s="13">
        <f>(((I31/60)/60)/24)+DATE(1970,1,1)</f>
        <v>42413.793124999997</v>
      </c>
    </row>
    <row r="32" spans="1:20" ht="224" x14ac:dyDescent="0.2">
      <c r="A32" s="9">
        <v>3660</v>
      </c>
      <c r="B32" s="10" t="s">
        <v>1451</v>
      </c>
      <c r="C32" s="10" t="s">
        <v>1452</v>
      </c>
      <c r="D32" s="9">
        <v>250</v>
      </c>
      <c r="E32" s="11">
        <v>250</v>
      </c>
      <c r="F32" s="9" t="s">
        <v>37</v>
      </c>
      <c r="G32" s="9" t="s">
        <v>38</v>
      </c>
      <c r="H32" s="9" t="s">
        <v>39</v>
      </c>
      <c r="I32" s="9">
        <v>1419368925</v>
      </c>
      <c r="J32" s="9">
        <v>1417208925</v>
      </c>
      <c r="K32" s="9" t="b">
        <v>0</v>
      </c>
      <c r="L32" s="9">
        <v>22</v>
      </c>
      <c r="M32" s="9" t="b">
        <v>1</v>
      </c>
      <c r="N32" s="9" t="s">
        <v>40</v>
      </c>
      <c r="O32" s="9">
        <f>ROUND(E32/D32*100,0)</f>
        <v>100</v>
      </c>
      <c r="P32" s="12">
        <f>IFERROR(ROUND(E32/L32,2),0)</f>
        <v>11.36</v>
      </c>
      <c r="Q32" s="9" t="s">
        <v>41</v>
      </c>
      <c r="R32" s="9" t="s">
        <v>42</v>
      </c>
      <c r="S32" s="13">
        <f>(((J32/60)/60)/24)+DATE(1970,1,1)</f>
        <v>41971.881076388891</v>
      </c>
      <c r="T32" s="13">
        <f>(((I32/60)/60)/24)+DATE(1970,1,1)</f>
        <v>41996.881076388891</v>
      </c>
    </row>
    <row r="33" spans="1:20" ht="192" x14ac:dyDescent="0.2">
      <c r="A33" s="9">
        <v>3811</v>
      </c>
      <c r="B33" s="10" t="s">
        <v>1633</v>
      </c>
      <c r="C33" s="10" t="s">
        <v>1634</v>
      </c>
      <c r="D33" s="9">
        <v>250</v>
      </c>
      <c r="E33" s="11">
        <v>825</v>
      </c>
      <c r="F33" s="9" t="s">
        <v>37</v>
      </c>
      <c r="G33" s="9" t="s">
        <v>38</v>
      </c>
      <c r="H33" s="9" t="s">
        <v>39</v>
      </c>
      <c r="I33" s="9">
        <v>1464692400</v>
      </c>
      <c r="J33" s="9">
        <v>1461769373</v>
      </c>
      <c r="K33" s="9" t="b">
        <v>0</v>
      </c>
      <c r="L33" s="9">
        <v>19</v>
      </c>
      <c r="M33" s="9" t="b">
        <v>1</v>
      </c>
      <c r="N33" s="9" t="s">
        <v>40</v>
      </c>
      <c r="O33" s="9">
        <f>ROUND(E33/D33*100,0)</f>
        <v>330</v>
      </c>
      <c r="P33" s="12">
        <f>IFERROR(ROUND(E33/L33,2),0)</f>
        <v>43.42</v>
      </c>
      <c r="Q33" s="9" t="s">
        <v>41</v>
      </c>
      <c r="R33" s="9" t="s">
        <v>42</v>
      </c>
      <c r="S33" s="13">
        <f>(((J33/60)/60)/24)+DATE(1970,1,1)</f>
        <v>42487.62700231481</v>
      </c>
      <c r="T33" s="13">
        <f>(((I33/60)/60)/24)+DATE(1970,1,1)</f>
        <v>42521.458333333328</v>
      </c>
    </row>
    <row r="34" spans="1:20" ht="208" x14ac:dyDescent="0.2">
      <c r="A34" s="9">
        <v>3818</v>
      </c>
      <c r="B34" s="10" t="s">
        <v>1647</v>
      </c>
      <c r="C34" s="10" t="s">
        <v>1648</v>
      </c>
      <c r="D34" s="9">
        <v>250</v>
      </c>
      <c r="E34" s="11">
        <v>570</v>
      </c>
      <c r="F34" s="9" t="s">
        <v>37</v>
      </c>
      <c r="G34" s="9" t="s">
        <v>45</v>
      </c>
      <c r="H34" s="9" t="s">
        <v>46</v>
      </c>
      <c r="I34" s="9">
        <v>1426187582</v>
      </c>
      <c r="J34" s="9">
        <v>1423599182</v>
      </c>
      <c r="K34" s="9" t="b">
        <v>0</v>
      </c>
      <c r="L34" s="9">
        <v>10</v>
      </c>
      <c r="M34" s="9" t="b">
        <v>1</v>
      </c>
      <c r="N34" s="9" t="s">
        <v>40</v>
      </c>
      <c r="O34" s="9">
        <f>ROUND(E34/D34*100,0)</f>
        <v>228</v>
      </c>
      <c r="P34" s="12">
        <f>IFERROR(ROUND(E34/L34,2),0)</f>
        <v>57</v>
      </c>
      <c r="Q34" s="9" t="s">
        <v>41</v>
      </c>
      <c r="R34" s="9" t="s">
        <v>42</v>
      </c>
      <c r="S34" s="13">
        <f>(((J34/60)/60)/24)+DATE(1970,1,1)</f>
        <v>42045.84238425926</v>
      </c>
      <c r="T34" s="13">
        <f>(((I34/60)/60)/24)+DATE(1970,1,1)</f>
        <v>42075.800717592589</v>
      </c>
    </row>
    <row r="35" spans="1:20" ht="208" x14ac:dyDescent="0.2">
      <c r="A35" s="9">
        <v>3824</v>
      </c>
      <c r="B35" s="10" t="s">
        <v>1658</v>
      </c>
      <c r="C35" s="10" t="s">
        <v>1659</v>
      </c>
      <c r="D35" s="9">
        <v>250</v>
      </c>
      <c r="E35" s="11">
        <v>270</v>
      </c>
      <c r="F35" s="9" t="s">
        <v>37</v>
      </c>
      <c r="G35" s="9" t="s">
        <v>38</v>
      </c>
      <c r="H35" s="9" t="s">
        <v>39</v>
      </c>
      <c r="I35" s="9">
        <v>1470058860</v>
      </c>
      <c r="J35" s="9">
        <v>1469026903</v>
      </c>
      <c r="K35" s="9" t="b">
        <v>0</v>
      </c>
      <c r="L35" s="9">
        <v>7</v>
      </c>
      <c r="M35" s="9" t="b">
        <v>1</v>
      </c>
      <c r="N35" s="9" t="s">
        <v>40</v>
      </c>
      <c r="O35" s="9">
        <f>ROUND(E35/D35*100,0)</f>
        <v>108</v>
      </c>
      <c r="P35" s="12">
        <f>IFERROR(ROUND(E35/L35,2),0)</f>
        <v>38.57</v>
      </c>
      <c r="Q35" s="9" t="s">
        <v>41</v>
      </c>
      <c r="R35" s="9" t="s">
        <v>42</v>
      </c>
      <c r="S35" s="13">
        <f>(((J35/60)/60)/24)+DATE(1970,1,1)</f>
        <v>42571.626192129625</v>
      </c>
      <c r="T35" s="13">
        <f>(((I35/60)/60)/24)+DATE(1970,1,1)</f>
        <v>42583.570138888885</v>
      </c>
    </row>
    <row r="36" spans="1:20" ht="208" x14ac:dyDescent="0.2">
      <c r="A36" s="9">
        <v>3255</v>
      </c>
      <c r="B36" s="10" t="s">
        <v>672</v>
      </c>
      <c r="C36" s="10" t="s">
        <v>673</v>
      </c>
      <c r="D36" s="9">
        <v>300</v>
      </c>
      <c r="E36" s="11">
        <v>525</v>
      </c>
      <c r="F36" s="9" t="s">
        <v>37</v>
      </c>
      <c r="G36" s="9" t="s">
        <v>38</v>
      </c>
      <c r="H36" s="9" t="s">
        <v>39</v>
      </c>
      <c r="I36" s="9">
        <v>1412706375</v>
      </c>
      <c r="J36" s="9">
        <v>1410114375</v>
      </c>
      <c r="K36" s="9" t="b">
        <v>1</v>
      </c>
      <c r="L36" s="9">
        <v>18</v>
      </c>
      <c r="M36" s="9" t="b">
        <v>1</v>
      </c>
      <c r="N36" s="9" t="s">
        <v>40</v>
      </c>
      <c r="O36" s="9">
        <f>ROUND(E36/D36*100,0)</f>
        <v>175</v>
      </c>
      <c r="P36" s="12">
        <f>IFERROR(ROUND(E36/L36,2),0)</f>
        <v>29.17</v>
      </c>
      <c r="Q36" s="9" t="s">
        <v>41</v>
      </c>
      <c r="R36" s="9" t="s">
        <v>42</v>
      </c>
      <c r="S36" s="13">
        <f>(((J36/60)/60)/24)+DATE(1970,1,1)</f>
        <v>41889.768229166664</v>
      </c>
      <c r="T36" s="13">
        <f>(((I36/60)/60)/24)+DATE(1970,1,1)</f>
        <v>41919.768229166664</v>
      </c>
    </row>
    <row r="37" spans="1:20" ht="208" x14ac:dyDescent="0.2">
      <c r="A37" s="9">
        <v>3444</v>
      </c>
      <c r="B37" s="10" t="s">
        <v>1055</v>
      </c>
      <c r="C37" s="10" t="s">
        <v>1056</v>
      </c>
      <c r="D37" s="9">
        <v>300</v>
      </c>
      <c r="E37" s="11">
        <v>867</v>
      </c>
      <c r="F37" s="9" t="s">
        <v>37</v>
      </c>
      <c r="G37" s="9" t="s">
        <v>153</v>
      </c>
      <c r="H37" s="9" t="s">
        <v>154</v>
      </c>
      <c r="I37" s="9">
        <v>1465394340</v>
      </c>
      <c r="J37" s="9">
        <v>1464677986</v>
      </c>
      <c r="K37" s="9" t="b">
        <v>0</v>
      </c>
      <c r="L37" s="9">
        <v>20</v>
      </c>
      <c r="M37" s="9" t="b">
        <v>1</v>
      </c>
      <c r="N37" s="9" t="s">
        <v>40</v>
      </c>
      <c r="O37" s="9">
        <f>ROUND(E37/D37*100,0)</f>
        <v>289</v>
      </c>
      <c r="P37" s="12">
        <f>IFERROR(ROUND(E37/L37,2),0)</f>
        <v>43.35</v>
      </c>
      <c r="Q37" s="9" t="s">
        <v>41</v>
      </c>
      <c r="R37" s="9" t="s">
        <v>42</v>
      </c>
      <c r="S37" s="13">
        <f>(((J37/60)/60)/24)+DATE(1970,1,1)</f>
        <v>42521.291504629626</v>
      </c>
      <c r="T37" s="13">
        <f>(((I37/60)/60)/24)+DATE(1970,1,1)</f>
        <v>42529.582638888889</v>
      </c>
    </row>
    <row r="38" spans="1:20" ht="208" x14ac:dyDescent="0.2">
      <c r="A38" s="9">
        <v>3453</v>
      </c>
      <c r="B38" s="10" t="s">
        <v>1073</v>
      </c>
      <c r="C38" s="10" t="s">
        <v>1074</v>
      </c>
      <c r="D38" s="9">
        <v>300</v>
      </c>
      <c r="E38" s="11">
        <v>385</v>
      </c>
      <c r="F38" s="9" t="s">
        <v>37</v>
      </c>
      <c r="G38" s="9" t="s">
        <v>38</v>
      </c>
      <c r="H38" s="9" t="s">
        <v>39</v>
      </c>
      <c r="I38" s="9">
        <v>1471130956</v>
      </c>
      <c r="J38" s="9">
        <v>1465946956</v>
      </c>
      <c r="K38" s="9" t="b">
        <v>0</v>
      </c>
      <c r="L38" s="9">
        <v>14</v>
      </c>
      <c r="M38" s="9" t="b">
        <v>1</v>
      </c>
      <c r="N38" s="9" t="s">
        <v>40</v>
      </c>
      <c r="O38" s="9">
        <f>ROUND(E38/D38*100,0)</f>
        <v>128</v>
      </c>
      <c r="P38" s="12">
        <f>IFERROR(ROUND(E38/L38,2),0)</f>
        <v>27.5</v>
      </c>
      <c r="Q38" s="9" t="s">
        <v>41</v>
      </c>
      <c r="R38" s="9" t="s">
        <v>42</v>
      </c>
      <c r="S38" s="13">
        <f>(((J38/60)/60)/24)+DATE(1970,1,1)</f>
        <v>42535.97865740741</v>
      </c>
      <c r="T38" s="13">
        <f>(((I38/60)/60)/24)+DATE(1970,1,1)</f>
        <v>42595.97865740741</v>
      </c>
    </row>
    <row r="39" spans="1:20" ht="192" x14ac:dyDescent="0.2">
      <c r="A39" s="9">
        <v>3475</v>
      </c>
      <c r="B39" s="10" t="s">
        <v>1117</v>
      </c>
      <c r="C39" s="10" t="s">
        <v>1118</v>
      </c>
      <c r="D39" s="9">
        <v>300</v>
      </c>
      <c r="E39" s="11">
        <v>340</v>
      </c>
      <c r="F39" s="9" t="s">
        <v>37</v>
      </c>
      <c r="G39" s="9" t="s">
        <v>38</v>
      </c>
      <c r="H39" s="9" t="s">
        <v>39</v>
      </c>
      <c r="I39" s="9">
        <v>1414972800</v>
      </c>
      <c r="J39" s="9">
        <v>1412629704</v>
      </c>
      <c r="K39" s="9" t="b">
        <v>0</v>
      </c>
      <c r="L39" s="9">
        <v>17</v>
      </c>
      <c r="M39" s="9" t="b">
        <v>1</v>
      </c>
      <c r="N39" s="9" t="s">
        <v>40</v>
      </c>
      <c r="O39" s="9">
        <f>ROUND(E39/D39*100,0)</f>
        <v>113</v>
      </c>
      <c r="P39" s="12">
        <f>IFERROR(ROUND(E39/L39,2),0)</f>
        <v>20</v>
      </c>
      <c r="Q39" s="9" t="s">
        <v>41</v>
      </c>
      <c r="R39" s="9" t="s">
        <v>42</v>
      </c>
      <c r="S39" s="13">
        <f>(((J39/60)/60)/24)+DATE(1970,1,1)</f>
        <v>41918.880833333329</v>
      </c>
      <c r="T39" s="13">
        <f>(((I39/60)/60)/24)+DATE(1970,1,1)</f>
        <v>41946</v>
      </c>
    </row>
    <row r="40" spans="1:20" ht="224" x14ac:dyDescent="0.2">
      <c r="A40" s="9">
        <v>3476</v>
      </c>
      <c r="B40" s="10" t="s">
        <v>1119</v>
      </c>
      <c r="C40" s="10" t="s">
        <v>1120</v>
      </c>
      <c r="D40" s="9">
        <v>300</v>
      </c>
      <c r="E40" s="11">
        <v>312</v>
      </c>
      <c r="F40" s="9" t="s">
        <v>37</v>
      </c>
      <c r="G40" s="9" t="s">
        <v>45</v>
      </c>
      <c r="H40" s="9" t="s">
        <v>46</v>
      </c>
      <c r="I40" s="9">
        <v>1414378800</v>
      </c>
      <c r="J40" s="9">
        <v>1412836990</v>
      </c>
      <c r="K40" s="9" t="b">
        <v>0</v>
      </c>
      <c r="L40" s="9">
        <v>6</v>
      </c>
      <c r="M40" s="9" t="b">
        <v>1</v>
      </c>
      <c r="N40" s="9" t="s">
        <v>40</v>
      </c>
      <c r="O40" s="9">
        <f>ROUND(E40/D40*100,0)</f>
        <v>104</v>
      </c>
      <c r="P40" s="12">
        <f>IFERROR(ROUND(E40/L40,2),0)</f>
        <v>52</v>
      </c>
      <c r="Q40" s="9" t="s">
        <v>41</v>
      </c>
      <c r="R40" s="9" t="s">
        <v>42</v>
      </c>
      <c r="S40" s="13">
        <f>(((J40/60)/60)/24)+DATE(1970,1,1)</f>
        <v>41921.279976851853</v>
      </c>
      <c r="T40" s="13">
        <f>(((I40/60)/60)/24)+DATE(1970,1,1)</f>
        <v>41939.125</v>
      </c>
    </row>
    <row r="41" spans="1:20" ht="224" x14ac:dyDescent="0.2">
      <c r="A41" s="9">
        <v>3540</v>
      </c>
      <c r="B41" s="10" t="s">
        <v>1247</v>
      </c>
      <c r="C41" s="10" t="s">
        <v>1248</v>
      </c>
      <c r="D41" s="9">
        <v>300</v>
      </c>
      <c r="E41" s="11">
        <v>369</v>
      </c>
      <c r="F41" s="9" t="s">
        <v>37</v>
      </c>
      <c r="G41" s="9" t="s">
        <v>38</v>
      </c>
      <c r="H41" s="9" t="s">
        <v>39</v>
      </c>
      <c r="I41" s="9">
        <v>1466899491</v>
      </c>
      <c r="J41" s="9">
        <v>1464307491</v>
      </c>
      <c r="K41" s="9" t="b">
        <v>0</v>
      </c>
      <c r="L41" s="9">
        <v>8</v>
      </c>
      <c r="M41" s="9" t="b">
        <v>1</v>
      </c>
      <c r="N41" s="9" t="s">
        <v>40</v>
      </c>
      <c r="O41" s="9">
        <f>ROUND(E41/D41*100,0)</f>
        <v>123</v>
      </c>
      <c r="P41" s="12">
        <f>IFERROR(ROUND(E41/L41,2),0)</f>
        <v>46.13</v>
      </c>
      <c r="Q41" s="9" t="s">
        <v>41</v>
      </c>
      <c r="R41" s="9" t="s">
        <v>42</v>
      </c>
      <c r="S41" s="13">
        <f>(((J41/60)/60)/24)+DATE(1970,1,1)</f>
        <v>42517.003368055557</v>
      </c>
      <c r="T41" s="13">
        <f>(((I41/60)/60)/24)+DATE(1970,1,1)</f>
        <v>42547.003368055557</v>
      </c>
    </row>
    <row r="42" spans="1:20" ht="224" x14ac:dyDescent="0.2">
      <c r="A42" s="9">
        <v>3652</v>
      </c>
      <c r="B42" s="10" t="s">
        <v>308</v>
      </c>
      <c r="C42" s="10" t="s">
        <v>1432</v>
      </c>
      <c r="D42" s="9">
        <v>300</v>
      </c>
      <c r="E42" s="11">
        <v>752</v>
      </c>
      <c r="F42" s="9" t="s">
        <v>37</v>
      </c>
      <c r="G42" s="9" t="s">
        <v>63</v>
      </c>
      <c r="H42" s="9" t="s">
        <v>64</v>
      </c>
      <c r="I42" s="9">
        <v>1472097540</v>
      </c>
      <c r="J42" s="9">
        <v>1471188502</v>
      </c>
      <c r="K42" s="9" t="b">
        <v>0</v>
      </c>
      <c r="L42" s="9">
        <v>17</v>
      </c>
      <c r="M42" s="9" t="b">
        <v>1</v>
      </c>
      <c r="N42" s="9" t="s">
        <v>40</v>
      </c>
      <c r="O42" s="9">
        <f>ROUND(E42/D42*100,0)</f>
        <v>251</v>
      </c>
      <c r="P42" s="12">
        <f>IFERROR(ROUND(E42/L42,2),0)</f>
        <v>44.24</v>
      </c>
      <c r="Q42" s="9" t="s">
        <v>41</v>
      </c>
      <c r="R42" s="9" t="s">
        <v>42</v>
      </c>
      <c r="S42" s="13">
        <f>(((J42/60)/60)/24)+DATE(1970,1,1)</f>
        <v>42596.644699074073</v>
      </c>
      <c r="T42" s="13">
        <f>(((I42/60)/60)/24)+DATE(1970,1,1)</f>
        <v>42607.165972222225</v>
      </c>
    </row>
    <row r="43" spans="1:20" ht="192" x14ac:dyDescent="0.2">
      <c r="A43" s="9">
        <v>3704</v>
      </c>
      <c r="B43" s="10" t="s">
        <v>1539</v>
      </c>
      <c r="C43" s="10" t="s">
        <v>1540</v>
      </c>
      <c r="D43" s="9">
        <v>300</v>
      </c>
      <c r="E43" s="11">
        <v>409.01</v>
      </c>
      <c r="F43" s="9" t="s">
        <v>37</v>
      </c>
      <c r="G43" s="9" t="s">
        <v>38</v>
      </c>
      <c r="H43" s="9" t="s">
        <v>39</v>
      </c>
      <c r="I43" s="9">
        <v>1464712394</v>
      </c>
      <c r="J43" s="9">
        <v>1459528394</v>
      </c>
      <c r="K43" s="9" t="b">
        <v>0</v>
      </c>
      <c r="L43" s="9">
        <v>27</v>
      </c>
      <c r="M43" s="9" t="b">
        <v>1</v>
      </c>
      <c r="N43" s="9" t="s">
        <v>40</v>
      </c>
      <c r="O43" s="9">
        <f>ROUND(E43/D43*100,0)</f>
        <v>136</v>
      </c>
      <c r="P43" s="12">
        <f>IFERROR(ROUND(E43/L43,2),0)</f>
        <v>15.15</v>
      </c>
      <c r="Q43" s="9" t="s">
        <v>41</v>
      </c>
      <c r="R43" s="9" t="s">
        <v>42</v>
      </c>
      <c r="S43" s="13">
        <f>(((J43/60)/60)/24)+DATE(1970,1,1)</f>
        <v>42461.689745370371</v>
      </c>
      <c r="T43" s="13">
        <f>(((I43/60)/60)/24)+DATE(1970,1,1)</f>
        <v>42521.689745370371</v>
      </c>
    </row>
    <row r="44" spans="1:20" ht="192" x14ac:dyDescent="0.2">
      <c r="A44" s="9">
        <v>3725</v>
      </c>
      <c r="B44" s="10" t="s">
        <v>1581</v>
      </c>
      <c r="C44" s="10" t="s">
        <v>1582</v>
      </c>
      <c r="D44" s="9">
        <v>300</v>
      </c>
      <c r="E44" s="11">
        <v>381</v>
      </c>
      <c r="F44" s="9" t="s">
        <v>37</v>
      </c>
      <c r="G44" s="9" t="s">
        <v>38</v>
      </c>
      <c r="H44" s="9" t="s">
        <v>39</v>
      </c>
      <c r="I44" s="9">
        <v>1455831000</v>
      </c>
      <c r="J44" s="9">
        <v>1454366467</v>
      </c>
      <c r="K44" s="9" t="b">
        <v>0</v>
      </c>
      <c r="L44" s="9">
        <v>15</v>
      </c>
      <c r="M44" s="9" t="b">
        <v>1</v>
      </c>
      <c r="N44" s="9" t="s">
        <v>40</v>
      </c>
      <c r="O44" s="9">
        <f>ROUND(E44/D44*100,0)</f>
        <v>127</v>
      </c>
      <c r="P44" s="12">
        <f>IFERROR(ROUND(E44/L44,2),0)</f>
        <v>25.4</v>
      </c>
      <c r="Q44" s="9" t="s">
        <v>41</v>
      </c>
      <c r="R44" s="9" t="s">
        <v>42</v>
      </c>
      <c r="S44" s="13">
        <f>(((J44/60)/60)/24)+DATE(1970,1,1)</f>
        <v>42401.945219907408</v>
      </c>
      <c r="T44" s="13">
        <f>(((I44/60)/60)/24)+DATE(1970,1,1)</f>
        <v>42418.895833333328</v>
      </c>
    </row>
    <row r="45" spans="1:20" ht="192" x14ac:dyDescent="0.2">
      <c r="A45" s="9">
        <v>3820</v>
      </c>
      <c r="B45" s="10" t="s">
        <v>1650</v>
      </c>
      <c r="C45" s="10" t="s">
        <v>1651</v>
      </c>
      <c r="D45" s="9">
        <v>300</v>
      </c>
      <c r="E45" s="11">
        <v>430</v>
      </c>
      <c r="F45" s="9" t="s">
        <v>37</v>
      </c>
      <c r="G45" s="9" t="s">
        <v>38</v>
      </c>
      <c r="H45" s="9" t="s">
        <v>39</v>
      </c>
      <c r="I45" s="9">
        <v>1436110717</v>
      </c>
      <c r="J45" s="9">
        <v>1433518717</v>
      </c>
      <c r="K45" s="9" t="b">
        <v>0</v>
      </c>
      <c r="L45" s="9">
        <v>20</v>
      </c>
      <c r="M45" s="9" t="b">
        <v>1</v>
      </c>
      <c r="N45" s="9" t="s">
        <v>40</v>
      </c>
      <c r="O45" s="9">
        <f>ROUND(E45/D45*100,0)</f>
        <v>143</v>
      </c>
      <c r="P45" s="12">
        <f>IFERROR(ROUND(E45/L45,2),0)</f>
        <v>21.5</v>
      </c>
      <c r="Q45" s="9" t="s">
        <v>41</v>
      </c>
      <c r="R45" s="9" t="s">
        <v>42</v>
      </c>
      <c r="S45" s="13">
        <f>(((J45/60)/60)/24)+DATE(1970,1,1)</f>
        <v>42160.651817129634</v>
      </c>
      <c r="T45" s="13">
        <f>(((I45/60)/60)/24)+DATE(1970,1,1)</f>
        <v>42190.651817129634</v>
      </c>
    </row>
    <row r="46" spans="1:20" ht="240" x14ac:dyDescent="0.2">
      <c r="A46" s="9">
        <v>3562</v>
      </c>
      <c r="B46" s="10" t="s">
        <v>1293</v>
      </c>
      <c r="C46" s="10" t="s">
        <v>1294</v>
      </c>
      <c r="D46" s="9">
        <v>315</v>
      </c>
      <c r="E46" s="11">
        <v>469</v>
      </c>
      <c r="F46" s="9" t="s">
        <v>37</v>
      </c>
      <c r="G46" s="9" t="s">
        <v>38</v>
      </c>
      <c r="H46" s="9" t="s">
        <v>39</v>
      </c>
      <c r="I46" s="9">
        <v>1457906400</v>
      </c>
      <c r="J46" s="9">
        <v>1457115427</v>
      </c>
      <c r="K46" s="9" t="b">
        <v>0</v>
      </c>
      <c r="L46" s="9">
        <v>31</v>
      </c>
      <c r="M46" s="9" t="b">
        <v>1</v>
      </c>
      <c r="N46" s="9" t="s">
        <v>40</v>
      </c>
      <c r="O46" s="9">
        <f>ROUND(E46/D46*100,0)</f>
        <v>149</v>
      </c>
      <c r="P46" s="12">
        <f>IFERROR(ROUND(E46/L46,2),0)</f>
        <v>15.13</v>
      </c>
      <c r="Q46" s="9" t="s">
        <v>41</v>
      </c>
      <c r="R46" s="9" t="s">
        <v>42</v>
      </c>
      <c r="S46" s="13">
        <f>(((J46/60)/60)/24)+DATE(1970,1,1)</f>
        <v>42433.761886574073</v>
      </c>
      <c r="T46" s="13">
        <f>(((I46/60)/60)/24)+DATE(1970,1,1)</f>
        <v>42442.916666666672</v>
      </c>
    </row>
    <row r="47" spans="1:20" ht="208" x14ac:dyDescent="0.2">
      <c r="A47" s="9">
        <v>3693</v>
      </c>
      <c r="B47" s="10" t="s">
        <v>1517</v>
      </c>
      <c r="C47" s="10" t="s">
        <v>1518</v>
      </c>
      <c r="D47" s="9">
        <v>333</v>
      </c>
      <c r="E47" s="11">
        <v>430</v>
      </c>
      <c r="F47" s="9" t="s">
        <v>37</v>
      </c>
      <c r="G47" s="9" t="s">
        <v>38</v>
      </c>
      <c r="H47" s="9" t="s">
        <v>39</v>
      </c>
      <c r="I47" s="9">
        <v>1448922600</v>
      </c>
      <c r="J47" s="9">
        <v>1446352529</v>
      </c>
      <c r="K47" s="9" t="b">
        <v>0</v>
      </c>
      <c r="L47" s="9">
        <v>14</v>
      </c>
      <c r="M47" s="9" t="b">
        <v>1</v>
      </c>
      <c r="N47" s="9" t="s">
        <v>40</v>
      </c>
      <c r="O47" s="9">
        <f>ROUND(E47/D47*100,0)</f>
        <v>129</v>
      </c>
      <c r="P47" s="12">
        <f>IFERROR(ROUND(E47/L47,2),0)</f>
        <v>30.71</v>
      </c>
      <c r="Q47" s="9" t="s">
        <v>41</v>
      </c>
      <c r="R47" s="9" t="s">
        <v>42</v>
      </c>
      <c r="S47" s="13">
        <f>(((J47/60)/60)/24)+DATE(1970,1,1)</f>
        <v>42309.191307870366</v>
      </c>
      <c r="T47" s="13">
        <f>(((I47/60)/60)/24)+DATE(1970,1,1)</f>
        <v>42338.9375</v>
      </c>
    </row>
    <row r="48" spans="1:20" ht="96" x14ac:dyDescent="0.2">
      <c r="A48" s="9">
        <v>3309</v>
      </c>
      <c r="B48" s="10" t="s">
        <v>783</v>
      </c>
      <c r="C48" s="10" t="s">
        <v>784</v>
      </c>
      <c r="D48" s="9">
        <v>350</v>
      </c>
      <c r="E48" s="11">
        <v>558</v>
      </c>
      <c r="F48" s="9" t="s">
        <v>37</v>
      </c>
      <c r="G48" s="9" t="s">
        <v>38</v>
      </c>
      <c r="H48" s="9" t="s">
        <v>39</v>
      </c>
      <c r="I48" s="9">
        <v>1476632178</v>
      </c>
      <c r="J48" s="9">
        <v>1473953778</v>
      </c>
      <c r="K48" s="9" t="b">
        <v>0</v>
      </c>
      <c r="L48" s="9">
        <v>31</v>
      </c>
      <c r="M48" s="9" t="b">
        <v>1</v>
      </c>
      <c r="N48" s="9" t="s">
        <v>40</v>
      </c>
      <c r="O48" s="9">
        <f>ROUND(E48/D48*100,0)</f>
        <v>159</v>
      </c>
      <c r="P48" s="12">
        <f>IFERROR(ROUND(E48/L48,2),0)</f>
        <v>18</v>
      </c>
      <c r="Q48" s="9" t="s">
        <v>41</v>
      </c>
      <c r="R48" s="9" t="s">
        <v>42</v>
      </c>
      <c r="S48" s="13">
        <f>(((J48/60)/60)/24)+DATE(1970,1,1)</f>
        <v>42628.650208333333</v>
      </c>
      <c r="T48" s="13">
        <f>(((I48/60)/60)/24)+DATE(1970,1,1)</f>
        <v>42659.650208333333</v>
      </c>
    </row>
    <row r="49" spans="1:20" ht="208" x14ac:dyDescent="0.2">
      <c r="A49" s="9">
        <v>3405</v>
      </c>
      <c r="B49" s="10" t="s">
        <v>977</v>
      </c>
      <c r="C49" s="10" t="s">
        <v>978</v>
      </c>
      <c r="D49" s="9">
        <v>350</v>
      </c>
      <c r="E49" s="11">
        <v>481.5</v>
      </c>
      <c r="F49" s="9" t="s">
        <v>37</v>
      </c>
      <c r="G49" s="9" t="s">
        <v>38</v>
      </c>
      <c r="H49" s="9" t="s">
        <v>39</v>
      </c>
      <c r="I49" s="9">
        <v>1456876740</v>
      </c>
      <c r="J49" s="9">
        <v>1455063886</v>
      </c>
      <c r="K49" s="9" t="b">
        <v>0</v>
      </c>
      <c r="L49" s="9">
        <v>17</v>
      </c>
      <c r="M49" s="9" t="b">
        <v>1</v>
      </c>
      <c r="N49" s="9" t="s">
        <v>40</v>
      </c>
      <c r="O49" s="9">
        <f>ROUND(E49/D49*100,0)</f>
        <v>138</v>
      </c>
      <c r="P49" s="12">
        <f>IFERROR(ROUND(E49/L49,2),0)</f>
        <v>28.32</v>
      </c>
      <c r="Q49" s="9" t="s">
        <v>41</v>
      </c>
      <c r="R49" s="9" t="s">
        <v>42</v>
      </c>
      <c r="S49" s="13">
        <f>(((J49/60)/60)/24)+DATE(1970,1,1)</f>
        <v>42410.017199074078</v>
      </c>
      <c r="T49" s="13">
        <f>(((I49/60)/60)/24)+DATE(1970,1,1)</f>
        <v>42430.999305555553</v>
      </c>
    </row>
    <row r="50" spans="1:20" ht="256" x14ac:dyDescent="0.2">
      <c r="A50" s="9">
        <v>3521</v>
      </c>
      <c r="B50" s="10" t="s">
        <v>1209</v>
      </c>
      <c r="C50" s="10" t="s">
        <v>1210</v>
      </c>
      <c r="D50" s="9">
        <v>350</v>
      </c>
      <c r="E50" s="11">
        <v>593</v>
      </c>
      <c r="F50" s="9" t="s">
        <v>37</v>
      </c>
      <c r="G50" s="9" t="s">
        <v>45</v>
      </c>
      <c r="H50" s="9" t="s">
        <v>46</v>
      </c>
      <c r="I50" s="9">
        <v>1411980020</v>
      </c>
      <c r="J50" s="9">
        <v>1409388020</v>
      </c>
      <c r="K50" s="9" t="b">
        <v>0</v>
      </c>
      <c r="L50" s="9">
        <v>13</v>
      </c>
      <c r="M50" s="9" t="b">
        <v>1</v>
      </c>
      <c r="N50" s="9" t="s">
        <v>40</v>
      </c>
      <c r="O50" s="9">
        <f>ROUND(E50/D50*100,0)</f>
        <v>169</v>
      </c>
      <c r="P50" s="12">
        <f>IFERROR(ROUND(E50/L50,2),0)</f>
        <v>45.62</v>
      </c>
      <c r="Q50" s="9" t="s">
        <v>41</v>
      </c>
      <c r="R50" s="9" t="s">
        <v>42</v>
      </c>
      <c r="S50" s="13">
        <f>(((J50/60)/60)/24)+DATE(1970,1,1)</f>
        <v>41881.361342592594</v>
      </c>
      <c r="T50" s="13">
        <f>(((I50/60)/60)/24)+DATE(1970,1,1)</f>
        <v>41911.361342592594</v>
      </c>
    </row>
    <row r="51" spans="1:20" ht="192" x14ac:dyDescent="0.2">
      <c r="A51" s="9">
        <v>3558</v>
      </c>
      <c r="B51" s="10" t="s">
        <v>1285</v>
      </c>
      <c r="C51" s="10" t="s">
        <v>1286</v>
      </c>
      <c r="D51" s="9">
        <v>350</v>
      </c>
      <c r="E51" s="11">
        <v>504</v>
      </c>
      <c r="F51" s="9" t="s">
        <v>37</v>
      </c>
      <c r="G51" s="9" t="s">
        <v>38</v>
      </c>
      <c r="H51" s="9" t="s">
        <v>39</v>
      </c>
      <c r="I51" s="9">
        <v>1435352400</v>
      </c>
      <c r="J51" s="9">
        <v>1431718575</v>
      </c>
      <c r="K51" s="9" t="b">
        <v>0</v>
      </c>
      <c r="L51" s="9">
        <v>22</v>
      </c>
      <c r="M51" s="9" t="b">
        <v>1</v>
      </c>
      <c r="N51" s="9" t="s">
        <v>40</v>
      </c>
      <c r="O51" s="9">
        <f>ROUND(E51/D51*100,0)</f>
        <v>144</v>
      </c>
      <c r="P51" s="12">
        <f>IFERROR(ROUND(E51/L51,2),0)</f>
        <v>22.91</v>
      </c>
      <c r="Q51" s="9" t="s">
        <v>41</v>
      </c>
      <c r="R51" s="9" t="s">
        <v>42</v>
      </c>
      <c r="S51" s="13">
        <f>(((J51/60)/60)/24)+DATE(1970,1,1)</f>
        <v>42139.816840277781</v>
      </c>
      <c r="T51" s="13">
        <f>(((I51/60)/60)/24)+DATE(1970,1,1)</f>
        <v>42181.875</v>
      </c>
    </row>
    <row r="52" spans="1:20" ht="176" x14ac:dyDescent="0.2">
      <c r="A52" s="9">
        <v>3686</v>
      </c>
      <c r="B52" s="10" t="s">
        <v>1503</v>
      </c>
      <c r="C52" s="10" t="s">
        <v>1504</v>
      </c>
      <c r="D52" s="9">
        <v>350</v>
      </c>
      <c r="E52" s="11">
        <v>355</v>
      </c>
      <c r="F52" s="9" t="s">
        <v>37</v>
      </c>
      <c r="G52" s="9" t="s">
        <v>45</v>
      </c>
      <c r="H52" s="9" t="s">
        <v>46</v>
      </c>
      <c r="I52" s="9">
        <v>1440820740</v>
      </c>
      <c r="J52" s="9">
        <v>1439567660</v>
      </c>
      <c r="K52" s="9" t="b">
        <v>0</v>
      </c>
      <c r="L52" s="9">
        <v>6</v>
      </c>
      <c r="M52" s="9" t="b">
        <v>1</v>
      </c>
      <c r="N52" s="9" t="s">
        <v>40</v>
      </c>
      <c r="O52" s="9">
        <f>ROUND(E52/D52*100,0)</f>
        <v>101</v>
      </c>
      <c r="P52" s="12">
        <f>IFERROR(ROUND(E52/L52,2),0)</f>
        <v>59.17</v>
      </c>
      <c r="Q52" s="9" t="s">
        <v>41</v>
      </c>
      <c r="R52" s="9" t="s">
        <v>42</v>
      </c>
      <c r="S52" s="13">
        <f>(((J52/60)/60)/24)+DATE(1970,1,1)</f>
        <v>42230.662731481483</v>
      </c>
      <c r="T52" s="13">
        <f>(((I52/60)/60)/24)+DATE(1970,1,1)</f>
        <v>42245.165972222225</v>
      </c>
    </row>
    <row r="53" spans="1:20" ht="224" x14ac:dyDescent="0.2">
      <c r="A53" s="9">
        <v>2805</v>
      </c>
      <c r="B53" s="10" t="s">
        <v>177</v>
      </c>
      <c r="C53" s="10" t="s">
        <v>178</v>
      </c>
      <c r="D53" s="9">
        <v>400</v>
      </c>
      <c r="E53" s="11">
        <v>440</v>
      </c>
      <c r="F53" s="9" t="s">
        <v>37</v>
      </c>
      <c r="G53" s="9" t="s">
        <v>38</v>
      </c>
      <c r="H53" s="9" t="s">
        <v>39</v>
      </c>
      <c r="I53" s="9">
        <v>1440245273</v>
      </c>
      <c r="J53" s="9">
        <v>1438085273</v>
      </c>
      <c r="K53" s="9" t="b">
        <v>0</v>
      </c>
      <c r="L53" s="9">
        <v>18</v>
      </c>
      <c r="M53" s="9" t="b">
        <v>1</v>
      </c>
      <c r="N53" s="9" t="s">
        <v>40</v>
      </c>
      <c r="O53" s="9">
        <f>ROUND(E53/D53*100,0)</f>
        <v>110</v>
      </c>
      <c r="P53" s="12">
        <f>IFERROR(ROUND(E53/L53,2),0)</f>
        <v>24.44</v>
      </c>
      <c r="Q53" s="9" t="s">
        <v>41</v>
      </c>
      <c r="R53" s="9" t="s">
        <v>42</v>
      </c>
      <c r="S53" s="13">
        <f>(((J53/60)/60)/24)+DATE(1970,1,1)</f>
        <v>42213.505474537036</v>
      </c>
      <c r="T53" s="13">
        <f>(((I53/60)/60)/24)+DATE(1970,1,1)</f>
        <v>42238.505474537036</v>
      </c>
    </row>
    <row r="54" spans="1:20" ht="192" x14ac:dyDescent="0.2">
      <c r="A54" s="9">
        <v>3325</v>
      </c>
      <c r="B54" s="10" t="s">
        <v>815</v>
      </c>
      <c r="C54" s="10" t="s">
        <v>816</v>
      </c>
      <c r="D54" s="9">
        <v>400</v>
      </c>
      <c r="E54" s="11">
        <v>450</v>
      </c>
      <c r="F54" s="9" t="s">
        <v>37</v>
      </c>
      <c r="G54" s="9" t="s">
        <v>38</v>
      </c>
      <c r="H54" s="9" t="s">
        <v>39</v>
      </c>
      <c r="I54" s="9">
        <v>1428256277</v>
      </c>
      <c r="J54" s="9">
        <v>1425235877</v>
      </c>
      <c r="K54" s="9" t="b">
        <v>0</v>
      </c>
      <c r="L54" s="9">
        <v>15</v>
      </c>
      <c r="M54" s="9" t="b">
        <v>1</v>
      </c>
      <c r="N54" s="9" t="s">
        <v>40</v>
      </c>
      <c r="O54" s="9">
        <f>ROUND(E54/D54*100,0)</f>
        <v>113</v>
      </c>
      <c r="P54" s="12">
        <f>IFERROR(ROUND(E54/L54,2),0)</f>
        <v>30</v>
      </c>
      <c r="Q54" s="9" t="s">
        <v>41</v>
      </c>
      <c r="R54" s="9" t="s">
        <v>42</v>
      </c>
      <c r="S54" s="13">
        <f>(((J54/60)/60)/24)+DATE(1970,1,1)</f>
        <v>42064.785613425927</v>
      </c>
      <c r="T54" s="13">
        <f>(((I54/60)/60)/24)+DATE(1970,1,1)</f>
        <v>42099.743946759263</v>
      </c>
    </row>
    <row r="55" spans="1:20" ht="224" x14ac:dyDescent="0.2">
      <c r="A55" s="9">
        <v>3494</v>
      </c>
      <c r="B55" s="10" t="s">
        <v>1155</v>
      </c>
      <c r="C55" s="10" t="s">
        <v>1156</v>
      </c>
      <c r="D55" s="9">
        <v>400</v>
      </c>
      <c r="E55" s="11">
        <v>400</v>
      </c>
      <c r="F55" s="9" t="s">
        <v>37</v>
      </c>
      <c r="G55" s="9" t="s">
        <v>45</v>
      </c>
      <c r="H55" s="9" t="s">
        <v>46</v>
      </c>
      <c r="I55" s="9">
        <v>1480140000</v>
      </c>
      <c r="J55" s="9">
        <v>1479186575</v>
      </c>
      <c r="K55" s="9" t="b">
        <v>0</v>
      </c>
      <c r="L55" s="9">
        <v>13</v>
      </c>
      <c r="M55" s="9" t="b">
        <v>1</v>
      </c>
      <c r="N55" s="9" t="s">
        <v>40</v>
      </c>
      <c r="O55" s="9">
        <f>ROUND(E55/D55*100,0)</f>
        <v>100</v>
      </c>
      <c r="P55" s="12">
        <f>IFERROR(ROUND(E55/L55,2),0)</f>
        <v>30.77</v>
      </c>
      <c r="Q55" s="9" t="s">
        <v>41</v>
      </c>
      <c r="R55" s="9" t="s">
        <v>42</v>
      </c>
      <c r="S55" s="13">
        <f>(((J55/60)/60)/24)+DATE(1970,1,1)</f>
        <v>42689.214988425927</v>
      </c>
      <c r="T55" s="13">
        <f>(((I55/60)/60)/24)+DATE(1970,1,1)</f>
        <v>42700.25</v>
      </c>
    </row>
    <row r="56" spans="1:20" ht="224" x14ac:dyDescent="0.2">
      <c r="A56" s="9">
        <v>2836</v>
      </c>
      <c r="B56" s="10" t="s">
        <v>239</v>
      </c>
      <c r="C56" s="10" t="s">
        <v>240</v>
      </c>
      <c r="D56" s="9">
        <v>450</v>
      </c>
      <c r="E56" s="11">
        <v>485</v>
      </c>
      <c r="F56" s="9" t="s">
        <v>37</v>
      </c>
      <c r="G56" s="9" t="s">
        <v>45</v>
      </c>
      <c r="H56" s="9" t="s">
        <v>46</v>
      </c>
      <c r="I56" s="9">
        <v>1487393940</v>
      </c>
      <c r="J56" s="9">
        <v>1484115418</v>
      </c>
      <c r="K56" s="9" t="b">
        <v>0</v>
      </c>
      <c r="L56" s="9">
        <v>11</v>
      </c>
      <c r="M56" s="9" t="b">
        <v>1</v>
      </c>
      <c r="N56" s="9" t="s">
        <v>40</v>
      </c>
      <c r="O56" s="9">
        <f>ROUND(E56/D56*100,0)</f>
        <v>108</v>
      </c>
      <c r="P56" s="12">
        <f>IFERROR(ROUND(E56/L56,2),0)</f>
        <v>44.09</v>
      </c>
      <c r="Q56" s="9" t="s">
        <v>41</v>
      </c>
      <c r="R56" s="9" t="s">
        <v>42</v>
      </c>
      <c r="S56" s="13">
        <f>(((J56/60)/60)/24)+DATE(1970,1,1)</f>
        <v>42746.261782407411</v>
      </c>
      <c r="T56" s="13">
        <f>(((I56/60)/60)/24)+DATE(1970,1,1)</f>
        <v>42784.207638888889</v>
      </c>
    </row>
    <row r="57" spans="1:20" ht="192" x14ac:dyDescent="0.2">
      <c r="A57" s="9">
        <v>539</v>
      </c>
      <c r="B57" s="10" t="s">
        <v>85</v>
      </c>
      <c r="C57" s="10" t="s">
        <v>86</v>
      </c>
      <c r="D57" s="9">
        <v>500</v>
      </c>
      <c r="E57" s="11">
        <v>503.22</v>
      </c>
      <c r="F57" s="9" t="s">
        <v>37</v>
      </c>
      <c r="G57" s="9" t="s">
        <v>38</v>
      </c>
      <c r="H57" s="9" t="s">
        <v>39</v>
      </c>
      <c r="I57" s="9">
        <v>1467681107</v>
      </c>
      <c r="J57" s="9">
        <v>1465866707</v>
      </c>
      <c r="K57" s="9" t="b">
        <v>0</v>
      </c>
      <c r="L57" s="9">
        <v>20</v>
      </c>
      <c r="M57" s="9" t="b">
        <v>1</v>
      </c>
      <c r="N57" s="9" t="s">
        <v>40</v>
      </c>
      <c r="O57" s="9">
        <f>ROUND(E57/D57*100,0)</f>
        <v>101</v>
      </c>
      <c r="P57" s="12">
        <f>IFERROR(ROUND(E57/L57,2),0)</f>
        <v>25.16</v>
      </c>
      <c r="Q57" s="9" t="s">
        <v>41</v>
      </c>
      <c r="R57" s="9" t="s">
        <v>42</v>
      </c>
      <c r="S57" s="13">
        <f>(((J57/60)/60)/24)+DATE(1970,1,1)</f>
        <v>42535.049849537041</v>
      </c>
      <c r="T57" s="13">
        <f>(((I57/60)/60)/24)+DATE(1970,1,1)</f>
        <v>42556.049849537041</v>
      </c>
    </row>
    <row r="58" spans="1:20" ht="208" x14ac:dyDescent="0.2">
      <c r="A58" s="9">
        <v>1294</v>
      </c>
      <c r="B58" s="10" t="s">
        <v>107</v>
      </c>
      <c r="C58" s="10" t="s">
        <v>108</v>
      </c>
      <c r="D58" s="9">
        <v>500</v>
      </c>
      <c r="E58" s="11">
        <v>610</v>
      </c>
      <c r="F58" s="9" t="s">
        <v>37</v>
      </c>
      <c r="G58" s="9" t="s">
        <v>38</v>
      </c>
      <c r="H58" s="9" t="s">
        <v>39</v>
      </c>
      <c r="I58" s="9">
        <v>1445252400</v>
      </c>
      <c r="J58" s="9">
        <v>1443696797</v>
      </c>
      <c r="K58" s="9" t="b">
        <v>0</v>
      </c>
      <c r="L58" s="9">
        <v>22</v>
      </c>
      <c r="M58" s="9" t="b">
        <v>1</v>
      </c>
      <c r="N58" s="9" t="s">
        <v>40</v>
      </c>
      <c r="O58" s="9">
        <f>ROUND(E58/D58*100,0)</f>
        <v>122</v>
      </c>
      <c r="P58" s="12">
        <f>IFERROR(ROUND(E58/L58,2),0)</f>
        <v>27.73</v>
      </c>
      <c r="Q58" s="9" t="s">
        <v>41</v>
      </c>
      <c r="R58" s="9" t="s">
        <v>42</v>
      </c>
      <c r="S58" s="13">
        <f>(((J58/60)/60)/24)+DATE(1970,1,1)</f>
        <v>42278.453668981485</v>
      </c>
      <c r="T58" s="13">
        <f>(((I58/60)/60)/24)+DATE(1970,1,1)</f>
        <v>42296.458333333328</v>
      </c>
    </row>
    <row r="59" spans="1:20" ht="160" x14ac:dyDescent="0.2">
      <c r="A59" s="9">
        <v>2801</v>
      </c>
      <c r="B59" s="10" t="s">
        <v>169</v>
      </c>
      <c r="C59" s="10" t="s">
        <v>170</v>
      </c>
      <c r="D59" s="9">
        <v>500</v>
      </c>
      <c r="E59" s="11">
        <v>666</v>
      </c>
      <c r="F59" s="9" t="s">
        <v>37</v>
      </c>
      <c r="G59" s="9" t="s">
        <v>153</v>
      </c>
      <c r="H59" s="9" t="s">
        <v>154</v>
      </c>
      <c r="I59" s="9">
        <v>1412938800</v>
      </c>
      <c r="J59" s="9">
        <v>1411019409</v>
      </c>
      <c r="K59" s="9" t="b">
        <v>0</v>
      </c>
      <c r="L59" s="9">
        <v>13</v>
      </c>
      <c r="M59" s="9" t="b">
        <v>1</v>
      </c>
      <c r="N59" s="9" t="s">
        <v>40</v>
      </c>
      <c r="O59" s="9">
        <f>ROUND(E59/D59*100,0)</f>
        <v>133</v>
      </c>
      <c r="P59" s="12">
        <f>IFERROR(ROUND(E59/L59,2),0)</f>
        <v>51.23</v>
      </c>
      <c r="Q59" s="9" t="s">
        <v>41</v>
      </c>
      <c r="R59" s="9" t="s">
        <v>42</v>
      </c>
      <c r="S59" s="13">
        <f>(((J59/60)/60)/24)+DATE(1970,1,1)</f>
        <v>41900.243159722224</v>
      </c>
      <c r="T59" s="13">
        <f>(((I59/60)/60)/24)+DATE(1970,1,1)</f>
        <v>41922.458333333336</v>
      </c>
    </row>
    <row r="60" spans="1:20" ht="224" x14ac:dyDescent="0.2">
      <c r="A60" s="9">
        <v>3181</v>
      </c>
      <c r="B60" s="10" t="s">
        <v>564</v>
      </c>
      <c r="C60" s="10" t="s">
        <v>565</v>
      </c>
      <c r="D60" s="9">
        <v>500</v>
      </c>
      <c r="E60" s="11">
        <v>545</v>
      </c>
      <c r="F60" s="9" t="s">
        <v>37</v>
      </c>
      <c r="G60" s="9" t="s">
        <v>38</v>
      </c>
      <c r="H60" s="9" t="s">
        <v>39</v>
      </c>
      <c r="I60" s="9">
        <v>1402848000</v>
      </c>
      <c r="J60" s="9">
        <v>1400570787</v>
      </c>
      <c r="K60" s="9" t="b">
        <v>1</v>
      </c>
      <c r="L60" s="9">
        <v>15</v>
      </c>
      <c r="M60" s="9" t="b">
        <v>1</v>
      </c>
      <c r="N60" s="9" t="s">
        <v>40</v>
      </c>
      <c r="O60" s="9">
        <f>ROUND(E60/D60*100,0)</f>
        <v>109</v>
      </c>
      <c r="P60" s="12">
        <f>IFERROR(ROUND(E60/L60,2),0)</f>
        <v>36.33</v>
      </c>
      <c r="Q60" s="9" t="s">
        <v>41</v>
      </c>
      <c r="R60" s="9" t="s">
        <v>42</v>
      </c>
      <c r="S60" s="13">
        <f>(((J60/60)/60)/24)+DATE(1970,1,1)</f>
        <v>41779.310034722221</v>
      </c>
      <c r="T60" s="13">
        <f>(((I60/60)/60)/24)+DATE(1970,1,1)</f>
        <v>41805.666666666664</v>
      </c>
    </row>
    <row r="61" spans="1:20" ht="192" x14ac:dyDescent="0.2">
      <c r="A61" s="9">
        <v>3289</v>
      </c>
      <c r="B61" s="10" t="s">
        <v>740</v>
      </c>
      <c r="C61" s="10" t="s">
        <v>741</v>
      </c>
      <c r="D61" s="9">
        <v>500</v>
      </c>
      <c r="E61" s="11">
        <v>665.21</v>
      </c>
      <c r="F61" s="9" t="s">
        <v>37</v>
      </c>
      <c r="G61" s="9" t="s">
        <v>38</v>
      </c>
      <c r="H61" s="9" t="s">
        <v>39</v>
      </c>
      <c r="I61" s="9">
        <v>1487580602</v>
      </c>
      <c r="J61" s="9">
        <v>1485161402</v>
      </c>
      <c r="K61" s="9" t="b">
        <v>0</v>
      </c>
      <c r="L61" s="9">
        <v>25</v>
      </c>
      <c r="M61" s="9" t="b">
        <v>1</v>
      </c>
      <c r="N61" s="9" t="s">
        <v>40</v>
      </c>
      <c r="O61" s="9">
        <f>ROUND(E61/D61*100,0)</f>
        <v>133</v>
      </c>
      <c r="P61" s="12">
        <f>IFERROR(ROUND(E61/L61,2),0)</f>
        <v>26.61</v>
      </c>
      <c r="Q61" s="9" t="s">
        <v>41</v>
      </c>
      <c r="R61" s="9" t="s">
        <v>42</v>
      </c>
      <c r="S61" s="13">
        <f>(((J61/60)/60)/24)+DATE(1970,1,1)</f>
        <v>42758.368078703701</v>
      </c>
      <c r="T61" s="13">
        <f>(((I61/60)/60)/24)+DATE(1970,1,1)</f>
        <v>42786.368078703701</v>
      </c>
    </row>
    <row r="62" spans="1:20" ht="224" x14ac:dyDescent="0.2">
      <c r="A62" s="9">
        <v>3291</v>
      </c>
      <c r="B62" s="10" t="s">
        <v>744</v>
      </c>
      <c r="C62" s="10" t="s">
        <v>745</v>
      </c>
      <c r="D62" s="9">
        <v>500</v>
      </c>
      <c r="E62" s="11">
        <v>570</v>
      </c>
      <c r="F62" s="9" t="s">
        <v>37</v>
      </c>
      <c r="G62" s="9" t="s">
        <v>45</v>
      </c>
      <c r="H62" s="9" t="s">
        <v>46</v>
      </c>
      <c r="I62" s="9">
        <v>1442462340</v>
      </c>
      <c r="J62" s="9">
        <v>1439743900</v>
      </c>
      <c r="K62" s="9" t="b">
        <v>0</v>
      </c>
      <c r="L62" s="9">
        <v>14</v>
      </c>
      <c r="M62" s="9" t="b">
        <v>1</v>
      </c>
      <c r="N62" s="9" t="s">
        <v>40</v>
      </c>
      <c r="O62" s="9">
        <f>ROUND(E62/D62*100,0)</f>
        <v>114</v>
      </c>
      <c r="P62" s="12">
        <f>IFERROR(ROUND(E62/L62,2),0)</f>
        <v>40.71</v>
      </c>
      <c r="Q62" s="9" t="s">
        <v>41</v>
      </c>
      <c r="R62" s="9" t="s">
        <v>42</v>
      </c>
      <c r="S62" s="13">
        <f>(((J62/60)/60)/24)+DATE(1970,1,1)</f>
        <v>42232.702546296292</v>
      </c>
      <c r="T62" s="13">
        <f>(((I62/60)/60)/24)+DATE(1970,1,1)</f>
        <v>42264.165972222225</v>
      </c>
    </row>
    <row r="63" spans="1:20" ht="192" x14ac:dyDescent="0.2">
      <c r="A63" s="9">
        <v>3319</v>
      </c>
      <c r="B63" s="10" t="s">
        <v>803</v>
      </c>
      <c r="C63" s="10" t="s">
        <v>804</v>
      </c>
      <c r="D63" s="9">
        <v>500</v>
      </c>
      <c r="E63" s="11">
        <v>540</v>
      </c>
      <c r="F63" s="9" t="s">
        <v>37</v>
      </c>
      <c r="G63" s="9" t="s">
        <v>38</v>
      </c>
      <c r="H63" s="9" t="s">
        <v>39</v>
      </c>
      <c r="I63" s="9">
        <v>1422712986</v>
      </c>
      <c r="J63" s="9">
        <v>1418824986</v>
      </c>
      <c r="K63" s="9" t="b">
        <v>0</v>
      </c>
      <c r="L63" s="9">
        <v>16</v>
      </c>
      <c r="M63" s="9" t="b">
        <v>1</v>
      </c>
      <c r="N63" s="9" t="s">
        <v>40</v>
      </c>
      <c r="O63" s="9">
        <f>ROUND(E63/D63*100,0)</f>
        <v>108</v>
      </c>
      <c r="P63" s="12">
        <f>IFERROR(ROUND(E63/L63,2),0)</f>
        <v>33.75</v>
      </c>
      <c r="Q63" s="9" t="s">
        <v>41</v>
      </c>
      <c r="R63" s="9" t="s">
        <v>42</v>
      </c>
      <c r="S63" s="13">
        <f>(((J63/60)/60)/24)+DATE(1970,1,1)</f>
        <v>41990.585486111115</v>
      </c>
      <c r="T63" s="13">
        <f>(((I63/60)/60)/24)+DATE(1970,1,1)</f>
        <v>42035.585486111115</v>
      </c>
    </row>
    <row r="64" spans="1:20" ht="192" x14ac:dyDescent="0.2">
      <c r="A64" s="9">
        <v>3321</v>
      </c>
      <c r="B64" s="10" t="s">
        <v>807</v>
      </c>
      <c r="C64" s="10" t="s">
        <v>808</v>
      </c>
      <c r="D64" s="9">
        <v>500</v>
      </c>
      <c r="E64" s="11">
        <v>537</v>
      </c>
      <c r="F64" s="9" t="s">
        <v>37</v>
      </c>
      <c r="G64" s="9" t="s">
        <v>45</v>
      </c>
      <c r="H64" s="9" t="s">
        <v>46</v>
      </c>
      <c r="I64" s="9">
        <v>1413431940</v>
      </c>
      <c r="J64" s="9">
        <v>1412216665</v>
      </c>
      <c r="K64" s="9" t="b">
        <v>0</v>
      </c>
      <c r="L64" s="9">
        <v>15</v>
      </c>
      <c r="M64" s="9" t="b">
        <v>1</v>
      </c>
      <c r="N64" s="9" t="s">
        <v>40</v>
      </c>
      <c r="O64" s="9">
        <f>ROUND(E64/D64*100,0)</f>
        <v>107</v>
      </c>
      <c r="P64" s="12">
        <f>IFERROR(ROUND(E64/L64,2),0)</f>
        <v>35.799999999999997</v>
      </c>
      <c r="Q64" s="9" t="s">
        <v>41</v>
      </c>
      <c r="R64" s="9" t="s">
        <v>42</v>
      </c>
      <c r="S64" s="13">
        <f>(((J64/60)/60)/24)+DATE(1970,1,1)</f>
        <v>41914.100289351853</v>
      </c>
      <c r="T64" s="13">
        <f>(((I64/60)/60)/24)+DATE(1970,1,1)</f>
        <v>41928.165972222225</v>
      </c>
    </row>
    <row r="65" spans="1:20" ht="208" x14ac:dyDescent="0.2">
      <c r="A65" s="9">
        <v>3345</v>
      </c>
      <c r="B65" s="10" t="s">
        <v>855</v>
      </c>
      <c r="C65" s="10" t="s">
        <v>856</v>
      </c>
      <c r="D65" s="9">
        <v>500</v>
      </c>
      <c r="E65" s="11">
        <v>650</v>
      </c>
      <c r="F65" s="9" t="s">
        <v>37</v>
      </c>
      <c r="G65" s="9" t="s">
        <v>45</v>
      </c>
      <c r="H65" s="9" t="s">
        <v>46</v>
      </c>
      <c r="I65" s="9">
        <v>1429317420</v>
      </c>
      <c r="J65" s="9">
        <v>1424226768</v>
      </c>
      <c r="K65" s="9" t="b">
        <v>0</v>
      </c>
      <c r="L65" s="9">
        <v>13</v>
      </c>
      <c r="M65" s="9" t="b">
        <v>1</v>
      </c>
      <c r="N65" s="9" t="s">
        <v>40</v>
      </c>
      <c r="O65" s="9">
        <f>ROUND(E65/D65*100,0)</f>
        <v>130</v>
      </c>
      <c r="P65" s="12">
        <f>IFERROR(ROUND(E65/L65,2),0)</f>
        <v>50</v>
      </c>
      <c r="Q65" s="9" t="s">
        <v>41</v>
      </c>
      <c r="R65" s="9" t="s">
        <v>42</v>
      </c>
      <c r="S65" s="13">
        <f>(((J65/60)/60)/24)+DATE(1970,1,1)</f>
        <v>42053.106111111112</v>
      </c>
      <c r="T65" s="13">
        <f>(((I65/60)/60)/24)+DATE(1970,1,1)</f>
        <v>42112.025694444441</v>
      </c>
    </row>
    <row r="66" spans="1:20" ht="208" x14ac:dyDescent="0.2">
      <c r="A66" s="9">
        <v>3353</v>
      </c>
      <c r="B66" s="10" t="s">
        <v>871</v>
      </c>
      <c r="C66" s="10" t="s">
        <v>872</v>
      </c>
      <c r="D66" s="9">
        <v>500</v>
      </c>
      <c r="E66" s="11">
        <v>1575</v>
      </c>
      <c r="F66" s="9" t="s">
        <v>37</v>
      </c>
      <c r="G66" s="9" t="s">
        <v>38</v>
      </c>
      <c r="H66" s="9" t="s">
        <v>39</v>
      </c>
      <c r="I66" s="9">
        <v>1462230000</v>
      </c>
      <c r="J66" s="9">
        <v>1461061350</v>
      </c>
      <c r="K66" s="9" t="b">
        <v>0</v>
      </c>
      <c r="L66" s="9">
        <v>44</v>
      </c>
      <c r="M66" s="9" t="b">
        <v>1</v>
      </c>
      <c r="N66" s="9" t="s">
        <v>40</v>
      </c>
      <c r="O66" s="9">
        <f>ROUND(E66/D66*100,0)</f>
        <v>315</v>
      </c>
      <c r="P66" s="12">
        <f>IFERROR(ROUND(E66/L66,2),0)</f>
        <v>35.799999999999997</v>
      </c>
      <c r="Q66" s="9" t="s">
        <v>41</v>
      </c>
      <c r="R66" s="9" t="s">
        <v>42</v>
      </c>
      <c r="S66" s="13">
        <f>(((J66/60)/60)/24)+DATE(1970,1,1)</f>
        <v>42479.432291666672</v>
      </c>
      <c r="T66" s="13">
        <f>(((I66/60)/60)/24)+DATE(1970,1,1)</f>
        <v>42492.958333333328</v>
      </c>
    </row>
    <row r="67" spans="1:20" ht="208" x14ac:dyDescent="0.2">
      <c r="A67" s="9">
        <v>3362</v>
      </c>
      <c r="B67" s="10" t="s">
        <v>891</v>
      </c>
      <c r="C67" s="10" t="s">
        <v>892</v>
      </c>
      <c r="D67" s="9">
        <v>500</v>
      </c>
      <c r="E67" s="11">
        <v>1090</v>
      </c>
      <c r="F67" s="9" t="s">
        <v>37</v>
      </c>
      <c r="G67" s="9" t="s">
        <v>45</v>
      </c>
      <c r="H67" s="9" t="s">
        <v>46</v>
      </c>
      <c r="I67" s="9">
        <v>1425704100</v>
      </c>
      <c r="J67" s="9">
        <v>1424484717</v>
      </c>
      <c r="K67" s="9" t="b">
        <v>0</v>
      </c>
      <c r="L67" s="9">
        <v>20</v>
      </c>
      <c r="M67" s="9" t="b">
        <v>1</v>
      </c>
      <c r="N67" s="9" t="s">
        <v>40</v>
      </c>
      <c r="O67" s="9">
        <f>ROUND(E67/D67*100,0)</f>
        <v>218</v>
      </c>
      <c r="P67" s="12">
        <f>IFERROR(ROUND(E67/L67,2),0)</f>
        <v>54.5</v>
      </c>
      <c r="Q67" s="9" t="s">
        <v>41</v>
      </c>
      <c r="R67" s="9" t="s">
        <v>42</v>
      </c>
      <c r="S67" s="13">
        <f>(((J67/60)/60)/24)+DATE(1970,1,1)</f>
        <v>42056.091631944444</v>
      </c>
      <c r="T67" s="13">
        <f>(((I67/60)/60)/24)+DATE(1970,1,1)</f>
        <v>42070.204861111109</v>
      </c>
    </row>
    <row r="68" spans="1:20" ht="208" x14ac:dyDescent="0.2">
      <c r="A68" s="9">
        <v>3366</v>
      </c>
      <c r="B68" s="10" t="s">
        <v>899</v>
      </c>
      <c r="C68" s="10" t="s">
        <v>900</v>
      </c>
      <c r="D68" s="9">
        <v>500</v>
      </c>
      <c r="E68" s="11">
        <v>1105</v>
      </c>
      <c r="F68" s="9" t="s">
        <v>37</v>
      </c>
      <c r="G68" s="9" t="s">
        <v>45</v>
      </c>
      <c r="H68" s="9" t="s">
        <v>46</v>
      </c>
      <c r="I68" s="9">
        <v>1431481037</v>
      </c>
      <c r="J68" s="9">
        <v>1428889037</v>
      </c>
      <c r="K68" s="9" t="b">
        <v>0</v>
      </c>
      <c r="L68" s="9">
        <v>18</v>
      </c>
      <c r="M68" s="9" t="b">
        <v>1</v>
      </c>
      <c r="N68" s="9" t="s">
        <v>40</v>
      </c>
      <c r="O68" s="9">
        <f>ROUND(E68/D68*100,0)</f>
        <v>221</v>
      </c>
      <c r="P68" s="12">
        <f>IFERROR(ROUND(E68/L68,2),0)</f>
        <v>61.39</v>
      </c>
      <c r="Q68" s="9" t="s">
        <v>41</v>
      </c>
      <c r="R68" s="9" t="s">
        <v>42</v>
      </c>
      <c r="S68" s="13">
        <f>(((J68/60)/60)/24)+DATE(1970,1,1)</f>
        <v>42107.067557870367</v>
      </c>
      <c r="T68" s="13">
        <f>(((I68/60)/60)/24)+DATE(1970,1,1)</f>
        <v>42137.067557870367</v>
      </c>
    </row>
    <row r="69" spans="1:20" ht="208" x14ac:dyDescent="0.2">
      <c r="A69" s="9">
        <v>3391</v>
      </c>
      <c r="B69" s="10" t="s">
        <v>949</v>
      </c>
      <c r="C69" s="10" t="s">
        <v>950</v>
      </c>
      <c r="D69" s="9">
        <v>500</v>
      </c>
      <c r="E69" s="11">
        <v>1115</v>
      </c>
      <c r="F69" s="9" t="s">
        <v>37</v>
      </c>
      <c r="G69" s="9" t="s">
        <v>45</v>
      </c>
      <c r="H69" s="9" t="s">
        <v>46</v>
      </c>
      <c r="I69" s="9">
        <v>1407536880</v>
      </c>
      <c r="J69" s="9">
        <v>1404997548</v>
      </c>
      <c r="K69" s="9" t="b">
        <v>0</v>
      </c>
      <c r="L69" s="9">
        <v>18</v>
      </c>
      <c r="M69" s="9" t="b">
        <v>1</v>
      </c>
      <c r="N69" s="9" t="s">
        <v>40</v>
      </c>
      <c r="O69" s="9">
        <f>ROUND(E69/D69*100,0)</f>
        <v>223</v>
      </c>
      <c r="P69" s="12">
        <f>IFERROR(ROUND(E69/L69,2),0)</f>
        <v>61.94</v>
      </c>
      <c r="Q69" s="9" t="s">
        <v>41</v>
      </c>
      <c r="R69" s="9" t="s">
        <v>42</v>
      </c>
      <c r="S69" s="13">
        <f>(((J69/60)/60)/24)+DATE(1970,1,1)</f>
        <v>41830.545694444445</v>
      </c>
      <c r="T69" s="13">
        <f>(((I69/60)/60)/24)+DATE(1970,1,1)</f>
        <v>41859.936111111114</v>
      </c>
    </row>
    <row r="70" spans="1:20" ht="208" x14ac:dyDescent="0.2">
      <c r="A70" s="9">
        <v>3392</v>
      </c>
      <c r="B70" s="10" t="s">
        <v>951</v>
      </c>
      <c r="C70" s="10" t="s">
        <v>952</v>
      </c>
      <c r="D70" s="9">
        <v>500</v>
      </c>
      <c r="E70" s="11">
        <v>500</v>
      </c>
      <c r="F70" s="9" t="s">
        <v>37</v>
      </c>
      <c r="G70" s="9" t="s">
        <v>38</v>
      </c>
      <c r="H70" s="9" t="s">
        <v>39</v>
      </c>
      <c r="I70" s="9">
        <v>1462565855</v>
      </c>
      <c r="J70" s="9">
        <v>1458245855</v>
      </c>
      <c r="K70" s="9" t="b">
        <v>0</v>
      </c>
      <c r="L70" s="9">
        <v>12</v>
      </c>
      <c r="M70" s="9" t="b">
        <v>1</v>
      </c>
      <c r="N70" s="9" t="s">
        <v>40</v>
      </c>
      <c r="O70" s="9">
        <f>ROUND(E70/D70*100,0)</f>
        <v>100</v>
      </c>
      <c r="P70" s="12">
        <f>IFERROR(ROUND(E70/L70,2),0)</f>
        <v>41.67</v>
      </c>
      <c r="Q70" s="9" t="s">
        <v>41</v>
      </c>
      <c r="R70" s="9" t="s">
        <v>42</v>
      </c>
      <c r="S70" s="13">
        <f>(((J70/60)/60)/24)+DATE(1970,1,1)</f>
        <v>42446.845543981486</v>
      </c>
      <c r="T70" s="13">
        <f>(((I70/60)/60)/24)+DATE(1970,1,1)</f>
        <v>42496.845543981486</v>
      </c>
    </row>
    <row r="71" spans="1:20" ht="128" x14ac:dyDescent="0.2">
      <c r="A71" s="9">
        <v>3395</v>
      </c>
      <c r="B71" s="10" t="s">
        <v>957</v>
      </c>
      <c r="C71" s="10" t="s">
        <v>958</v>
      </c>
      <c r="D71" s="9">
        <v>500</v>
      </c>
      <c r="E71" s="11">
        <v>920</v>
      </c>
      <c r="F71" s="9" t="s">
        <v>37</v>
      </c>
      <c r="G71" s="9" t="s">
        <v>38</v>
      </c>
      <c r="H71" s="9" t="s">
        <v>39</v>
      </c>
      <c r="I71" s="9">
        <v>1433009400</v>
      </c>
      <c r="J71" s="9">
        <v>1431795944</v>
      </c>
      <c r="K71" s="9" t="b">
        <v>0</v>
      </c>
      <c r="L71" s="9">
        <v>38</v>
      </c>
      <c r="M71" s="9" t="b">
        <v>1</v>
      </c>
      <c r="N71" s="9" t="s">
        <v>40</v>
      </c>
      <c r="O71" s="9">
        <f>ROUND(E71/D71*100,0)</f>
        <v>184</v>
      </c>
      <c r="P71" s="12">
        <f>IFERROR(ROUND(E71/L71,2),0)</f>
        <v>24.21</v>
      </c>
      <c r="Q71" s="9" t="s">
        <v>41</v>
      </c>
      <c r="R71" s="9" t="s">
        <v>42</v>
      </c>
      <c r="S71" s="13">
        <f>(((J71/60)/60)/24)+DATE(1970,1,1)</f>
        <v>42140.712314814817</v>
      </c>
      <c r="T71" s="13">
        <f>(((I71/60)/60)/24)+DATE(1970,1,1)</f>
        <v>42154.756944444445</v>
      </c>
    </row>
    <row r="72" spans="1:20" ht="240" x14ac:dyDescent="0.2">
      <c r="A72" s="9">
        <v>3404</v>
      </c>
      <c r="B72" s="10" t="s">
        <v>975</v>
      </c>
      <c r="C72" s="10" t="s">
        <v>976</v>
      </c>
      <c r="D72" s="9">
        <v>500</v>
      </c>
      <c r="E72" s="11">
        <v>610</v>
      </c>
      <c r="F72" s="9" t="s">
        <v>37</v>
      </c>
      <c r="G72" s="9" t="s">
        <v>45</v>
      </c>
      <c r="H72" s="9" t="s">
        <v>46</v>
      </c>
      <c r="I72" s="9">
        <v>1434542702</v>
      </c>
      <c r="J72" s="9">
        <v>1432814702</v>
      </c>
      <c r="K72" s="9" t="b">
        <v>0</v>
      </c>
      <c r="L72" s="9">
        <v>3</v>
      </c>
      <c r="M72" s="9" t="b">
        <v>1</v>
      </c>
      <c r="N72" s="9" t="s">
        <v>40</v>
      </c>
      <c r="O72" s="9">
        <f>ROUND(E72/D72*100,0)</f>
        <v>122</v>
      </c>
      <c r="P72" s="12">
        <f>IFERROR(ROUND(E72/L72,2),0)</f>
        <v>203.33</v>
      </c>
      <c r="Q72" s="9" t="s">
        <v>41</v>
      </c>
      <c r="R72" s="9" t="s">
        <v>42</v>
      </c>
      <c r="S72" s="13">
        <f>(((J72/60)/60)/24)+DATE(1970,1,1)</f>
        <v>42152.503495370373</v>
      </c>
      <c r="T72" s="13">
        <f>(((I72/60)/60)/24)+DATE(1970,1,1)</f>
        <v>42172.503495370373</v>
      </c>
    </row>
    <row r="73" spans="1:20" ht="192" x14ac:dyDescent="0.2">
      <c r="A73" s="9">
        <v>3408</v>
      </c>
      <c r="B73" s="10" t="s">
        <v>983</v>
      </c>
      <c r="C73" s="10" t="s">
        <v>984</v>
      </c>
      <c r="D73" s="9">
        <v>500</v>
      </c>
      <c r="E73" s="11">
        <v>1055</v>
      </c>
      <c r="F73" s="9" t="s">
        <v>37</v>
      </c>
      <c r="G73" s="9" t="s">
        <v>45</v>
      </c>
      <c r="H73" s="9" t="s">
        <v>46</v>
      </c>
      <c r="I73" s="9">
        <v>1405727304</v>
      </c>
      <c r="J73" s="9">
        <v>1403135304</v>
      </c>
      <c r="K73" s="9" t="b">
        <v>0</v>
      </c>
      <c r="L73" s="9">
        <v>18</v>
      </c>
      <c r="M73" s="9" t="b">
        <v>1</v>
      </c>
      <c r="N73" s="9" t="s">
        <v>40</v>
      </c>
      <c r="O73" s="9">
        <f>ROUND(E73/D73*100,0)</f>
        <v>211</v>
      </c>
      <c r="P73" s="12">
        <f>IFERROR(ROUND(E73/L73,2),0)</f>
        <v>58.61</v>
      </c>
      <c r="Q73" s="9" t="s">
        <v>41</v>
      </c>
      <c r="R73" s="9" t="s">
        <v>42</v>
      </c>
      <c r="S73" s="13">
        <f>(((J73/60)/60)/24)+DATE(1970,1,1)</f>
        <v>41808.991944444446</v>
      </c>
      <c r="T73" s="13">
        <f>(((I73/60)/60)/24)+DATE(1970,1,1)</f>
        <v>41838.991944444446</v>
      </c>
    </row>
    <row r="74" spans="1:20" ht="144" x14ac:dyDescent="0.2">
      <c r="A74" s="9">
        <v>3409</v>
      </c>
      <c r="B74" s="10" t="s">
        <v>985</v>
      </c>
      <c r="C74" s="10" t="s">
        <v>986</v>
      </c>
      <c r="D74" s="9">
        <v>500</v>
      </c>
      <c r="E74" s="11">
        <v>618</v>
      </c>
      <c r="F74" s="9" t="s">
        <v>37</v>
      </c>
      <c r="G74" s="9" t="s">
        <v>38</v>
      </c>
      <c r="H74" s="9" t="s">
        <v>39</v>
      </c>
      <c r="I74" s="9">
        <v>1469998680</v>
      </c>
      <c r="J74" s="9">
        <v>1466710358</v>
      </c>
      <c r="K74" s="9" t="b">
        <v>0</v>
      </c>
      <c r="L74" s="9">
        <v>21</v>
      </c>
      <c r="M74" s="9" t="b">
        <v>1</v>
      </c>
      <c r="N74" s="9" t="s">
        <v>40</v>
      </c>
      <c r="O74" s="9">
        <f>ROUND(E74/D74*100,0)</f>
        <v>124</v>
      </c>
      <c r="P74" s="12">
        <f>IFERROR(ROUND(E74/L74,2),0)</f>
        <v>29.43</v>
      </c>
      <c r="Q74" s="9" t="s">
        <v>41</v>
      </c>
      <c r="R74" s="9" t="s">
        <v>42</v>
      </c>
      <c r="S74" s="13">
        <f>(((J74/60)/60)/24)+DATE(1970,1,1)</f>
        <v>42544.814328703709</v>
      </c>
      <c r="T74" s="13">
        <f>(((I74/60)/60)/24)+DATE(1970,1,1)</f>
        <v>42582.873611111107</v>
      </c>
    </row>
    <row r="75" spans="1:20" ht="208" x14ac:dyDescent="0.2">
      <c r="A75" s="9">
        <v>3413</v>
      </c>
      <c r="B75" s="10" t="s">
        <v>993</v>
      </c>
      <c r="C75" s="10" t="s">
        <v>994</v>
      </c>
      <c r="D75" s="9">
        <v>500</v>
      </c>
      <c r="E75" s="11">
        <v>650</v>
      </c>
      <c r="F75" s="9" t="s">
        <v>37</v>
      </c>
      <c r="G75" s="9" t="s">
        <v>45</v>
      </c>
      <c r="H75" s="9" t="s">
        <v>46</v>
      </c>
      <c r="I75" s="9">
        <v>1425099540</v>
      </c>
      <c r="J75" s="9">
        <v>1424280938</v>
      </c>
      <c r="K75" s="9" t="b">
        <v>0</v>
      </c>
      <c r="L75" s="9">
        <v>14</v>
      </c>
      <c r="M75" s="9" t="b">
        <v>1</v>
      </c>
      <c r="N75" s="9" t="s">
        <v>40</v>
      </c>
      <c r="O75" s="9">
        <f>ROUND(E75/D75*100,0)</f>
        <v>130</v>
      </c>
      <c r="P75" s="12">
        <f>IFERROR(ROUND(E75/L75,2),0)</f>
        <v>46.43</v>
      </c>
      <c r="Q75" s="9" t="s">
        <v>41</v>
      </c>
      <c r="R75" s="9" t="s">
        <v>42</v>
      </c>
      <c r="S75" s="13">
        <f>(((J75/60)/60)/24)+DATE(1970,1,1)</f>
        <v>42053.733078703706</v>
      </c>
      <c r="T75" s="13">
        <f>(((I75/60)/60)/24)+DATE(1970,1,1)</f>
        <v>42063.207638888889</v>
      </c>
    </row>
    <row r="76" spans="1:20" ht="208" x14ac:dyDescent="0.2">
      <c r="A76" s="9">
        <v>3450</v>
      </c>
      <c r="B76" s="10" t="s">
        <v>1067</v>
      </c>
      <c r="C76" s="10" t="s">
        <v>1068</v>
      </c>
      <c r="D76" s="9">
        <v>500</v>
      </c>
      <c r="E76" s="11">
        <v>760</v>
      </c>
      <c r="F76" s="9" t="s">
        <v>37</v>
      </c>
      <c r="G76" s="9" t="s">
        <v>38</v>
      </c>
      <c r="H76" s="9" t="s">
        <v>39</v>
      </c>
      <c r="I76" s="9">
        <v>1427990071</v>
      </c>
      <c r="J76" s="9">
        <v>1422809671</v>
      </c>
      <c r="K76" s="9" t="b">
        <v>0</v>
      </c>
      <c r="L76" s="9">
        <v>39</v>
      </c>
      <c r="M76" s="9" t="b">
        <v>1</v>
      </c>
      <c r="N76" s="9" t="s">
        <v>40</v>
      </c>
      <c r="O76" s="9">
        <f>ROUND(E76/D76*100,0)</f>
        <v>152</v>
      </c>
      <c r="P76" s="12">
        <f>IFERROR(ROUND(E76/L76,2),0)</f>
        <v>19.489999999999998</v>
      </c>
      <c r="Q76" s="9" t="s">
        <v>41</v>
      </c>
      <c r="R76" s="9" t="s">
        <v>42</v>
      </c>
      <c r="S76" s="13">
        <f>(((J76/60)/60)/24)+DATE(1970,1,1)</f>
        <v>42036.704525462963</v>
      </c>
      <c r="T76" s="13">
        <f>(((I76/60)/60)/24)+DATE(1970,1,1)</f>
        <v>42096.662858796291</v>
      </c>
    </row>
    <row r="77" spans="1:20" ht="208" x14ac:dyDescent="0.2">
      <c r="A77" s="9">
        <v>3459</v>
      </c>
      <c r="B77" s="10" t="s">
        <v>1085</v>
      </c>
      <c r="C77" s="10" t="s">
        <v>1086</v>
      </c>
      <c r="D77" s="9">
        <v>500</v>
      </c>
      <c r="E77" s="11">
        <v>631</v>
      </c>
      <c r="F77" s="9" t="s">
        <v>37</v>
      </c>
      <c r="G77" s="9" t="s">
        <v>38</v>
      </c>
      <c r="H77" s="9" t="s">
        <v>39</v>
      </c>
      <c r="I77" s="9">
        <v>1463743860</v>
      </c>
      <c r="J77" s="9">
        <v>1461151860</v>
      </c>
      <c r="K77" s="9" t="b">
        <v>0</v>
      </c>
      <c r="L77" s="9">
        <v>36</v>
      </c>
      <c r="M77" s="9" t="b">
        <v>1</v>
      </c>
      <c r="N77" s="9" t="s">
        <v>40</v>
      </c>
      <c r="O77" s="9">
        <f>ROUND(E77/D77*100,0)</f>
        <v>126</v>
      </c>
      <c r="P77" s="12">
        <f>IFERROR(ROUND(E77/L77,2),0)</f>
        <v>17.53</v>
      </c>
      <c r="Q77" s="9" t="s">
        <v>41</v>
      </c>
      <c r="R77" s="9" t="s">
        <v>42</v>
      </c>
      <c r="S77" s="13">
        <f>(((J77/60)/60)/24)+DATE(1970,1,1)</f>
        <v>42480.479861111111</v>
      </c>
      <c r="T77" s="13">
        <f>(((I77/60)/60)/24)+DATE(1970,1,1)</f>
        <v>42510.479861111111</v>
      </c>
    </row>
    <row r="78" spans="1:20" ht="192" x14ac:dyDescent="0.2">
      <c r="A78" s="9">
        <v>3460</v>
      </c>
      <c r="B78" s="10" t="s">
        <v>1087</v>
      </c>
      <c r="C78" s="10" t="s">
        <v>1088</v>
      </c>
      <c r="D78" s="9">
        <v>500</v>
      </c>
      <c r="E78" s="11">
        <v>950</v>
      </c>
      <c r="F78" s="9" t="s">
        <v>37</v>
      </c>
      <c r="G78" s="9" t="s">
        <v>38</v>
      </c>
      <c r="H78" s="9" t="s">
        <v>39</v>
      </c>
      <c r="I78" s="9">
        <v>1408106352</v>
      </c>
      <c r="J78" s="9">
        <v>1406896752</v>
      </c>
      <c r="K78" s="9" t="b">
        <v>0</v>
      </c>
      <c r="L78" s="9">
        <v>19</v>
      </c>
      <c r="M78" s="9" t="b">
        <v>1</v>
      </c>
      <c r="N78" s="9" t="s">
        <v>40</v>
      </c>
      <c r="O78" s="9">
        <f>ROUND(E78/D78*100,0)</f>
        <v>190</v>
      </c>
      <c r="P78" s="12">
        <f>IFERROR(ROUND(E78/L78,2),0)</f>
        <v>50</v>
      </c>
      <c r="Q78" s="9" t="s">
        <v>41</v>
      </c>
      <c r="R78" s="9" t="s">
        <v>42</v>
      </c>
      <c r="S78" s="13">
        <f>(((J78/60)/60)/24)+DATE(1970,1,1)</f>
        <v>41852.527222222219</v>
      </c>
      <c r="T78" s="13">
        <f>(((I78/60)/60)/24)+DATE(1970,1,1)</f>
        <v>41866.527222222219</v>
      </c>
    </row>
    <row r="79" spans="1:20" ht="240" x14ac:dyDescent="0.2">
      <c r="A79" s="9">
        <v>3461</v>
      </c>
      <c r="B79" s="10" t="s">
        <v>1089</v>
      </c>
      <c r="C79" s="10" t="s">
        <v>1090</v>
      </c>
      <c r="D79" s="9">
        <v>500</v>
      </c>
      <c r="E79" s="11">
        <v>695</v>
      </c>
      <c r="F79" s="9" t="s">
        <v>37</v>
      </c>
      <c r="G79" s="9" t="s">
        <v>45</v>
      </c>
      <c r="H79" s="9" t="s">
        <v>46</v>
      </c>
      <c r="I79" s="9">
        <v>1477710000</v>
      </c>
      <c r="J79" s="9">
        <v>1475248279</v>
      </c>
      <c r="K79" s="9" t="b">
        <v>0</v>
      </c>
      <c r="L79" s="9">
        <v>12</v>
      </c>
      <c r="M79" s="9" t="b">
        <v>1</v>
      </c>
      <c r="N79" s="9" t="s">
        <v>40</v>
      </c>
      <c r="O79" s="9">
        <f>ROUND(E79/D79*100,0)</f>
        <v>139</v>
      </c>
      <c r="P79" s="12">
        <f>IFERROR(ROUND(E79/L79,2),0)</f>
        <v>57.92</v>
      </c>
      <c r="Q79" s="9" t="s">
        <v>41</v>
      </c>
      <c r="R79" s="9" t="s">
        <v>42</v>
      </c>
      <c r="S79" s="13">
        <f>(((J79/60)/60)/24)+DATE(1970,1,1)</f>
        <v>42643.632858796293</v>
      </c>
      <c r="T79" s="13">
        <f>(((I79/60)/60)/24)+DATE(1970,1,1)</f>
        <v>42672.125</v>
      </c>
    </row>
    <row r="80" spans="1:20" ht="176" x14ac:dyDescent="0.2">
      <c r="A80" s="9">
        <v>3471</v>
      </c>
      <c r="B80" s="10" t="s">
        <v>1109</v>
      </c>
      <c r="C80" s="10" t="s">
        <v>1110</v>
      </c>
      <c r="D80" s="9">
        <v>500</v>
      </c>
      <c r="E80" s="11">
        <v>1073</v>
      </c>
      <c r="F80" s="9" t="s">
        <v>37</v>
      </c>
      <c r="G80" s="9" t="s">
        <v>38</v>
      </c>
      <c r="H80" s="9" t="s">
        <v>39</v>
      </c>
      <c r="I80" s="9">
        <v>1409515200</v>
      </c>
      <c r="J80" s="9">
        <v>1405971690</v>
      </c>
      <c r="K80" s="9" t="b">
        <v>0</v>
      </c>
      <c r="L80" s="9">
        <v>30</v>
      </c>
      <c r="M80" s="9" t="b">
        <v>1</v>
      </c>
      <c r="N80" s="9" t="s">
        <v>40</v>
      </c>
      <c r="O80" s="9">
        <f>ROUND(E80/D80*100,0)</f>
        <v>215</v>
      </c>
      <c r="P80" s="12">
        <f>IFERROR(ROUND(E80/L80,2),0)</f>
        <v>35.770000000000003</v>
      </c>
      <c r="Q80" s="9" t="s">
        <v>41</v>
      </c>
      <c r="R80" s="9" t="s">
        <v>42</v>
      </c>
      <c r="S80" s="13">
        <f>(((J80/60)/60)/24)+DATE(1970,1,1)</f>
        <v>41841.820486111108</v>
      </c>
      <c r="T80" s="13">
        <f>(((I80/60)/60)/24)+DATE(1970,1,1)</f>
        <v>41882.833333333336</v>
      </c>
    </row>
    <row r="81" spans="1:20" ht="224" x14ac:dyDescent="0.2">
      <c r="A81" s="9">
        <v>3491</v>
      </c>
      <c r="B81" s="10" t="s">
        <v>1149</v>
      </c>
      <c r="C81" s="10" t="s">
        <v>1150</v>
      </c>
      <c r="D81" s="9">
        <v>500</v>
      </c>
      <c r="E81" s="11">
        <v>791</v>
      </c>
      <c r="F81" s="9" t="s">
        <v>37</v>
      </c>
      <c r="G81" s="9" t="s">
        <v>45</v>
      </c>
      <c r="H81" s="9" t="s">
        <v>46</v>
      </c>
      <c r="I81" s="9">
        <v>1431928784</v>
      </c>
      <c r="J81" s="9">
        <v>1430114384</v>
      </c>
      <c r="K81" s="9" t="b">
        <v>0</v>
      </c>
      <c r="L81" s="9">
        <v>10</v>
      </c>
      <c r="M81" s="9" t="b">
        <v>1</v>
      </c>
      <c r="N81" s="9" t="s">
        <v>40</v>
      </c>
      <c r="O81" s="9">
        <f>ROUND(E81/D81*100,0)</f>
        <v>158</v>
      </c>
      <c r="P81" s="12">
        <f>IFERROR(ROUND(E81/L81,2),0)</f>
        <v>79.099999999999994</v>
      </c>
      <c r="Q81" s="9" t="s">
        <v>41</v>
      </c>
      <c r="R81" s="9" t="s">
        <v>42</v>
      </c>
      <c r="S81" s="13">
        <f>(((J81/60)/60)/24)+DATE(1970,1,1)</f>
        <v>42121.249814814815</v>
      </c>
      <c r="T81" s="13">
        <f>(((I81/60)/60)/24)+DATE(1970,1,1)</f>
        <v>42142.249814814815</v>
      </c>
    </row>
    <row r="82" spans="1:20" ht="192" x14ac:dyDescent="0.2">
      <c r="A82" s="9">
        <v>3514</v>
      </c>
      <c r="B82" s="10" t="s">
        <v>1195</v>
      </c>
      <c r="C82" s="10" t="s">
        <v>1196</v>
      </c>
      <c r="D82" s="9">
        <v>500</v>
      </c>
      <c r="E82" s="11">
        <v>550</v>
      </c>
      <c r="F82" s="9" t="s">
        <v>37</v>
      </c>
      <c r="G82" s="9" t="s">
        <v>45</v>
      </c>
      <c r="H82" s="9" t="s">
        <v>46</v>
      </c>
      <c r="I82" s="9">
        <v>1422853140</v>
      </c>
      <c r="J82" s="9">
        <v>1421439552</v>
      </c>
      <c r="K82" s="9" t="b">
        <v>0</v>
      </c>
      <c r="L82" s="9">
        <v>10</v>
      </c>
      <c r="M82" s="9" t="b">
        <v>1</v>
      </c>
      <c r="N82" s="9" t="s">
        <v>40</v>
      </c>
      <c r="O82" s="9">
        <f>ROUND(E82/D82*100,0)</f>
        <v>110</v>
      </c>
      <c r="P82" s="12">
        <f>IFERROR(ROUND(E82/L82,2),0)</f>
        <v>55</v>
      </c>
      <c r="Q82" s="9" t="s">
        <v>41</v>
      </c>
      <c r="R82" s="9" t="s">
        <v>42</v>
      </c>
      <c r="S82" s="13">
        <f>(((J82/60)/60)/24)+DATE(1970,1,1)</f>
        <v>42020.846666666665</v>
      </c>
      <c r="T82" s="13">
        <f>(((I82/60)/60)/24)+DATE(1970,1,1)</f>
        <v>42037.207638888889</v>
      </c>
    </row>
    <row r="83" spans="1:20" ht="192" x14ac:dyDescent="0.2">
      <c r="A83" s="9">
        <v>3525</v>
      </c>
      <c r="B83" s="10" t="s">
        <v>1217</v>
      </c>
      <c r="C83" s="10" t="s">
        <v>1218</v>
      </c>
      <c r="D83" s="9">
        <v>500</v>
      </c>
      <c r="E83" s="11">
        <v>530</v>
      </c>
      <c r="F83" s="9" t="s">
        <v>37</v>
      </c>
      <c r="G83" s="9" t="s">
        <v>45</v>
      </c>
      <c r="H83" s="9" t="s">
        <v>46</v>
      </c>
      <c r="I83" s="9">
        <v>1439136000</v>
      </c>
      <c r="J83" s="9">
        <v>1438188106</v>
      </c>
      <c r="K83" s="9" t="b">
        <v>0</v>
      </c>
      <c r="L83" s="9">
        <v>7</v>
      </c>
      <c r="M83" s="9" t="b">
        <v>1</v>
      </c>
      <c r="N83" s="9" t="s">
        <v>40</v>
      </c>
      <c r="O83" s="9">
        <f>ROUND(E83/D83*100,0)</f>
        <v>106</v>
      </c>
      <c r="P83" s="12">
        <f>IFERROR(ROUND(E83/L83,2),0)</f>
        <v>75.709999999999994</v>
      </c>
      <c r="Q83" s="9" t="s">
        <v>41</v>
      </c>
      <c r="R83" s="9" t="s">
        <v>42</v>
      </c>
      <c r="S83" s="13">
        <f>(((J83/60)/60)/24)+DATE(1970,1,1)</f>
        <v>42214.6956712963</v>
      </c>
      <c r="T83" s="13">
        <f>(((I83/60)/60)/24)+DATE(1970,1,1)</f>
        <v>42225.666666666672</v>
      </c>
    </row>
    <row r="84" spans="1:20" ht="224" x14ac:dyDescent="0.2">
      <c r="A84" s="9">
        <v>3529</v>
      </c>
      <c r="B84" s="10" t="s">
        <v>1225</v>
      </c>
      <c r="C84" s="10" t="s">
        <v>1226</v>
      </c>
      <c r="D84" s="9">
        <v>500</v>
      </c>
      <c r="E84" s="11">
        <v>660</v>
      </c>
      <c r="F84" s="9" t="s">
        <v>37</v>
      </c>
      <c r="G84" s="9" t="s">
        <v>45</v>
      </c>
      <c r="H84" s="9" t="s">
        <v>46</v>
      </c>
      <c r="I84" s="9">
        <v>1436749200</v>
      </c>
      <c r="J84" s="9">
        <v>1434997018</v>
      </c>
      <c r="K84" s="9" t="b">
        <v>0</v>
      </c>
      <c r="L84" s="9">
        <v>18</v>
      </c>
      <c r="M84" s="9" t="b">
        <v>1</v>
      </c>
      <c r="N84" s="9" t="s">
        <v>40</v>
      </c>
      <c r="O84" s="9">
        <f>ROUND(E84/D84*100,0)</f>
        <v>132</v>
      </c>
      <c r="P84" s="12">
        <f>IFERROR(ROUND(E84/L84,2),0)</f>
        <v>36.67</v>
      </c>
      <c r="Q84" s="9" t="s">
        <v>41</v>
      </c>
      <c r="R84" s="9" t="s">
        <v>42</v>
      </c>
      <c r="S84" s="13">
        <f>(((J84/60)/60)/24)+DATE(1970,1,1)</f>
        <v>42177.761782407411</v>
      </c>
      <c r="T84" s="13">
        <f>(((I84/60)/60)/24)+DATE(1970,1,1)</f>
        <v>42198.041666666672</v>
      </c>
    </row>
    <row r="85" spans="1:20" ht="208" x14ac:dyDescent="0.2">
      <c r="A85" s="9">
        <v>3533</v>
      </c>
      <c r="B85" s="10" t="s">
        <v>1233</v>
      </c>
      <c r="C85" s="10" t="s">
        <v>1234</v>
      </c>
      <c r="D85" s="9">
        <v>500</v>
      </c>
      <c r="E85" s="11">
        <v>631</v>
      </c>
      <c r="F85" s="9" t="s">
        <v>37</v>
      </c>
      <c r="G85" s="9" t="s">
        <v>45</v>
      </c>
      <c r="H85" s="9" t="s">
        <v>46</v>
      </c>
      <c r="I85" s="9">
        <v>1447269367</v>
      </c>
      <c r="J85" s="9">
        <v>1444673767</v>
      </c>
      <c r="K85" s="9" t="b">
        <v>0</v>
      </c>
      <c r="L85" s="9">
        <v>8</v>
      </c>
      <c r="M85" s="9" t="b">
        <v>1</v>
      </c>
      <c r="N85" s="9" t="s">
        <v>40</v>
      </c>
      <c r="O85" s="9">
        <f>ROUND(E85/D85*100,0)</f>
        <v>126</v>
      </c>
      <c r="P85" s="12">
        <f>IFERROR(ROUND(E85/L85,2),0)</f>
        <v>78.88</v>
      </c>
      <c r="Q85" s="9" t="s">
        <v>41</v>
      </c>
      <c r="R85" s="9" t="s">
        <v>42</v>
      </c>
      <c r="S85" s="13">
        <f>(((J85/60)/60)/24)+DATE(1970,1,1)</f>
        <v>42289.761192129634</v>
      </c>
      <c r="T85" s="13">
        <f>(((I85/60)/60)/24)+DATE(1970,1,1)</f>
        <v>42319.802858796291</v>
      </c>
    </row>
    <row r="86" spans="1:20" ht="224" x14ac:dyDescent="0.2">
      <c r="A86" s="9">
        <v>3563</v>
      </c>
      <c r="B86" s="10" t="s">
        <v>1295</v>
      </c>
      <c r="C86" s="10" t="s">
        <v>1296</v>
      </c>
      <c r="D86" s="9">
        <v>500</v>
      </c>
      <c r="E86" s="11">
        <v>527.45000000000005</v>
      </c>
      <c r="F86" s="9" t="s">
        <v>37</v>
      </c>
      <c r="G86" s="9" t="s">
        <v>38</v>
      </c>
      <c r="H86" s="9" t="s">
        <v>39</v>
      </c>
      <c r="I86" s="9">
        <v>1470078000</v>
      </c>
      <c r="J86" s="9">
        <v>1467648456</v>
      </c>
      <c r="K86" s="9" t="b">
        <v>0</v>
      </c>
      <c r="L86" s="9">
        <v>25</v>
      </c>
      <c r="M86" s="9" t="b">
        <v>1</v>
      </c>
      <c r="N86" s="9" t="s">
        <v>40</v>
      </c>
      <c r="O86" s="9">
        <f>ROUND(E86/D86*100,0)</f>
        <v>105</v>
      </c>
      <c r="P86" s="12">
        <f>IFERROR(ROUND(E86/L86,2),0)</f>
        <v>21.1</v>
      </c>
      <c r="Q86" s="9" t="s">
        <v>41</v>
      </c>
      <c r="R86" s="9" t="s">
        <v>42</v>
      </c>
      <c r="S86" s="13">
        <f>(((J86/60)/60)/24)+DATE(1970,1,1)</f>
        <v>42555.671944444446</v>
      </c>
      <c r="T86" s="13">
        <f>(((I86/60)/60)/24)+DATE(1970,1,1)</f>
        <v>42583.791666666672</v>
      </c>
    </row>
    <row r="87" spans="1:20" ht="144" x14ac:dyDescent="0.2">
      <c r="A87" s="9">
        <v>3572</v>
      </c>
      <c r="B87" s="10" t="s">
        <v>1313</v>
      </c>
      <c r="C87" s="10" t="s">
        <v>1314</v>
      </c>
      <c r="D87" s="9">
        <v>500</v>
      </c>
      <c r="E87" s="11">
        <v>500</v>
      </c>
      <c r="F87" s="9" t="s">
        <v>37</v>
      </c>
      <c r="G87" s="9" t="s">
        <v>38</v>
      </c>
      <c r="H87" s="9" t="s">
        <v>39</v>
      </c>
      <c r="I87" s="9">
        <v>1434894082</v>
      </c>
      <c r="J87" s="9">
        <v>1432302082</v>
      </c>
      <c r="K87" s="9" t="b">
        <v>0</v>
      </c>
      <c r="L87" s="9">
        <v>9</v>
      </c>
      <c r="M87" s="9" t="b">
        <v>1</v>
      </c>
      <c r="N87" s="9" t="s">
        <v>40</v>
      </c>
      <c r="O87" s="9">
        <f>ROUND(E87/D87*100,0)</f>
        <v>100</v>
      </c>
      <c r="P87" s="12">
        <f>IFERROR(ROUND(E87/L87,2),0)</f>
        <v>55.56</v>
      </c>
      <c r="Q87" s="9" t="s">
        <v>41</v>
      </c>
      <c r="R87" s="9" t="s">
        <v>42</v>
      </c>
      <c r="S87" s="13">
        <f>(((J87/60)/60)/24)+DATE(1970,1,1)</f>
        <v>42146.570393518516</v>
      </c>
      <c r="T87" s="13">
        <f>(((I87/60)/60)/24)+DATE(1970,1,1)</f>
        <v>42176.570393518516</v>
      </c>
    </row>
    <row r="88" spans="1:20" ht="224" x14ac:dyDescent="0.2">
      <c r="A88" s="9">
        <v>3579</v>
      </c>
      <c r="B88" s="10" t="s">
        <v>1327</v>
      </c>
      <c r="C88" s="10" t="s">
        <v>1328</v>
      </c>
      <c r="D88" s="9">
        <v>500</v>
      </c>
      <c r="E88" s="11">
        <v>500</v>
      </c>
      <c r="F88" s="9" t="s">
        <v>37</v>
      </c>
      <c r="G88" s="9" t="s">
        <v>38</v>
      </c>
      <c r="H88" s="9" t="s">
        <v>39</v>
      </c>
      <c r="I88" s="9">
        <v>1459444656</v>
      </c>
      <c r="J88" s="9">
        <v>1456856256</v>
      </c>
      <c r="K88" s="9" t="b">
        <v>0</v>
      </c>
      <c r="L88" s="9">
        <v>14</v>
      </c>
      <c r="M88" s="9" t="b">
        <v>1</v>
      </c>
      <c r="N88" s="9" t="s">
        <v>40</v>
      </c>
      <c r="O88" s="9">
        <f>ROUND(E88/D88*100,0)</f>
        <v>100</v>
      </c>
      <c r="P88" s="12">
        <f>IFERROR(ROUND(E88/L88,2),0)</f>
        <v>35.71</v>
      </c>
      <c r="Q88" s="9" t="s">
        <v>41</v>
      </c>
      <c r="R88" s="9" t="s">
        <v>42</v>
      </c>
      <c r="S88" s="13">
        <f>(((J88/60)/60)/24)+DATE(1970,1,1)</f>
        <v>42430.762222222227</v>
      </c>
      <c r="T88" s="13">
        <f>(((I88/60)/60)/24)+DATE(1970,1,1)</f>
        <v>42460.720555555556</v>
      </c>
    </row>
    <row r="89" spans="1:20" ht="192" x14ac:dyDescent="0.2">
      <c r="A89" s="9">
        <v>3587</v>
      </c>
      <c r="B89" s="10" t="s">
        <v>1343</v>
      </c>
      <c r="C89" s="10" t="s">
        <v>1344</v>
      </c>
      <c r="D89" s="9">
        <v>500</v>
      </c>
      <c r="E89" s="11">
        <v>633</v>
      </c>
      <c r="F89" s="9" t="s">
        <v>37</v>
      </c>
      <c r="G89" s="9" t="s">
        <v>38</v>
      </c>
      <c r="H89" s="9" t="s">
        <v>39</v>
      </c>
      <c r="I89" s="9">
        <v>1467054000</v>
      </c>
      <c r="J89" s="9">
        <v>1463144254</v>
      </c>
      <c r="K89" s="9" t="b">
        <v>0</v>
      </c>
      <c r="L89" s="9">
        <v>28</v>
      </c>
      <c r="M89" s="9" t="b">
        <v>1</v>
      </c>
      <c r="N89" s="9" t="s">
        <v>40</v>
      </c>
      <c r="O89" s="9">
        <f>ROUND(E89/D89*100,0)</f>
        <v>127</v>
      </c>
      <c r="P89" s="12">
        <f>IFERROR(ROUND(E89/L89,2),0)</f>
        <v>22.61</v>
      </c>
      <c r="Q89" s="9" t="s">
        <v>41</v>
      </c>
      <c r="R89" s="9" t="s">
        <v>42</v>
      </c>
      <c r="S89" s="13">
        <f>(((J89/60)/60)/24)+DATE(1970,1,1)</f>
        <v>42503.539976851855</v>
      </c>
      <c r="T89" s="13">
        <f>(((I89/60)/60)/24)+DATE(1970,1,1)</f>
        <v>42548.791666666672</v>
      </c>
    </row>
    <row r="90" spans="1:20" ht="208" x14ac:dyDescent="0.2">
      <c r="A90" s="9">
        <v>3599</v>
      </c>
      <c r="B90" s="10" t="s">
        <v>1367</v>
      </c>
      <c r="C90" s="10" t="s">
        <v>1368</v>
      </c>
      <c r="D90" s="9">
        <v>500</v>
      </c>
      <c r="E90" s="11">
        <v>1010</v>
      </c>
      <c r="F90" s="9" t="s">
        <v>37</v>
      </c>
      <c r="G90" s="9" t="s">
        <v>45</v>
      </c>
      <c r="H90" s="9" t="s">
        <v>46</v>
      </c>
      <c r="I90" s="9">
        <v>1440892800</v>
      </c>
      <c r="J90" s="9">
        <v>1438715077</v>
      </c>
      <c r="K90" s="9" t="b">
        <v>0</v>
      </c>
      <c r="L90" s="9">
        <v>17</v>
      </c>
      <c r="M90" s="9" t="b">
        <v>1</v>
      </c>
      <c r="N90" s="9" t="s">
        <v>40</v>
      </c>
      <c r="O90" s="9">
        <f>ROUND(E90/D90*100,0)</f>
        <v>202</v>
      </c>
      <c r="P90" s="12">
        <f>IFERROR(ROUND(E90/L90,2),0)</f>
        <v>59.41</v>
      </c>
      <c r="Q90" s="9" t="s">
        <v>41</v>
      </c>
      <c r="R90" s="9" t="s">
        <v>42</v>
      </c>
      <c r="S90" s="13">
        <f>(((J90/60)/60)/24)+DATE(1970,1,1)</f>
        <v>42220.79487268519</v>
      </c>
      <c r="T90" s="13">
        <f>(((I90/60)/60)/24)+DATE(1970,1,1)</f>
        <v>42246</v>
      </c>
    </row>
    <row r="91" spans="1:20" ht="208" x14ac:dyDescent="0.2">
      <c r="A91" s="9">
        <v>3650</v>
      </c>
      <c r="B91" s="10" t="s">
        <v>1428</v>
      </c>
      <c r="C91" s="10" t="s">
        <v>1429</v>
      </c>
      <c r="D91" s="9">
        <v>500</v>
      </c>
      <c r="E91" s="11">
        <v>500</v>
      </c>
      <c r="F91" s="9" t="s">
        <v>37</v>
      </c>
      <c r="G91" s="9" t="s">
        <v>38</v>
      </c>
      <c r="H91" s="9" t="s">
        <v>39</v>
      </c>
      <c r="I91" s="9">
        <v>1454412584</v>
      </c>
      <c r="J91" s="9">
        <v>1452598184</v>
      </c>
      <c r="K91" s="9" t="b">
        <v>0</v>
      </c>
      <c r="L91" s="9">
        <v>17</v>
      </c>
      <c r="M91" s="9" t="b">
        <v>1</v>
      </c>
      <c r="N91" s="9" t="s">
        <v>40</v>
      </c>
      <c r="O91" s="9">
        <f>ROUND(E91/D91*100,0)</f>
        <v>100</v>
      </c>
      <c r="P91" s="12">
        <f>IFERROR(ROUND(E91/L91,2),0)</f>
        <v>29.41</v>
      </c>
      <c r="Q91" s="9" t="s">
        <v>41</v>
      </c>
      <c r="R91" s="9" t="s">
        <v>42</v>
      </c>
      <c r="S91" s="13">
        <f>(((J91/60)/60)/24)+DATE(1970,1,1)</f>
        <v>42381.478981481487</v>
      </c>
      <c r="T91" s="13">
        <f>(((I91/60)/60)/24)+DATE(1970,1,1)</f>
        <v>42402.478981481487</v>
      </c>
    </row>
    <row r="92" spans="1:20" ht="160" x14ac:dyDescent="0.2">
      <c r="A92" s="9">
        <v>3651</v>
      </c>
      <c r="B92" s="10" t="s">
        <v>1430</v>
      </c>
      <c r="C92" s="10" t="s">
        <v>1431</v>
      </c>
      <c r="D92" s="9">
        <v>500</v>
      </c>
      <c r="E92" s="11">
        <v>520</v>
      </c>
      <c r="F92" s="9" t="s">
        <v>37</v>
      </c>
      <c r="G92" s="9" t="s">
        <v>45</v>
      </c>
      <c r="H92" s="9" t="s">
        <v>46</v>
      </c>
      <c r="I92" s="9">
        <v>1407686340</v>
      </c>
      <c r="J92" s="9">
        <v>1404833442</v>
      </c>
      <c r="K92" s="9" t="b">
        <v>0</v>
      </c>
      <c r="L92" s="9">
        <v>9</v>
      </c>
      <c r="M92" s="9" t="b">
        <v>1</v>
      </c>
      <c r="N92" s="9" t="s">
        <v>40</v>
      </c>
      <c r="O92" s="9">
        <f>ROUND(E92/D92*100,0)</f>
        <v>104</v>
      </c>
      <c r="P92" s="12">
        <f>IFERROR(ROUND(E92/L92,2),0)</f>
        <v>57.78</v>
      </c>
      <c r="Q92" s="9" t="s">
        <v>41</v>
      </c>
      <c r="R92" s="9" t="s">
        <v>42</v>
      </c>
      <c r="S92" s="13">
        <f>(((J92/60)/60)/24)+DATE(1970,1,1)</f>
        <v>41828.646319444444</v>
      </c>
      <c r="T92" s="13">
        <f>(((I92/60)/60)/24)+DATE(1970,1,1)</f>
        <v>41861.665972222225</v>
      </c>
    </row>
    <row r="93" spans="1:20" ht="96" x14ac:dyDescent="0.2">
      <c r="A93" s="9">
        <v>3700</v>
      </c>
      <c r="B93" s="10" t="s">
        <v>1531</v>
      </c>
      <c r="C93" s="10" t="s">
        <v>1532</v>
      </c>
      <c r="D93" s="9">
        <v>500</v>
      </c>
      <c r="E93" s="11">
        <v>606</v>
      </c>
      <c r="F93" s="9" t="s">
        <v>37</v>
      </c>
      <c r="G93" s="9" t="s">
        <v>45</v>
      </c>
      <c r="H93" s="9" t="s">
        <v>46</v>
      </c>
      <c r="I93" s="9">
        <v>1412092800</v>
      </c>
      <c r="J93" s="9">
        <v>1409493800</v>
      </c>
      <c r="K93" s="9" t="b">
        <v>0</v>
      </c>
      <c r="L93" s="9">
        <v>18</v>
      </c>
      <c r="M93" s="9" t="b">
        <v>1</v>
      </c>
      <c r="N93" s="9" t="s">
        <v>40</v>
      </c>
      <c r="O93" s="9">
        <f>ROUND(E93/D93*100,0)</f>
        <v>121</v>
      </c>
      <c r="P93" s="12">
        <f>IFERROR(ROUND(E93/L93,2),0)</f>
        <v>33.67</v>
      </c>
      <c r="Q93" s="9" t="s">
        <v>41</v>
      </c>
      <c r="R93" s="9" t="s">
        <v>42</v>
      </c>
      <c r="S93" s="13">
        <f>(((J93/60)/60)/24)+DATE(1970,1,1)</f>
        <v>41882.585648148146</v>
      </c>
      <c r="T93" s="13">
        <f>(((I93/60)/60)/24)+DATE(1970,1,1)</f>
        <v>41912.666666666664</v>
      </c>
    </row>
    <row r="94" spans="1:20" ht="112" x14ac:dyDescent="0.2">
      <c r="A94" s="9">
        <v>3711</v>
      </c>
      <c r="B94" s="10" t="s">
        <v>1553</v>
      </c>
      <c r="C94" s="10" t="s">
        <v>1554</v>
      </c>
      <c r="D94" s="9">
        <v>500</v>
      </c>
      <c r="E94" s="11">
        <v>570</v>
      </c>
      <c r="F94" s="9" t="s">
        <v>37</v>
      </c>
      <c r="G94" s="9" t="s">
        <v>45</v>
      </c>
      <c r="H94" s="9" t="s">
        <v>46</v>
      </c>
      <c r="I94" s="9">
        <v>1402848000</v>
      </c>
      <c r="J94" s="9">
        <v>1400606573</v>
      </c>
      <c r="K94" s="9" t="b">
        <v>0</v>
      </c>
      <c r="L94" s="9">
        <v>21</v>
      </c>
      <c r="M94" s="9" t="b">
        <v>1</v>
      </c>
      <c r="N94" s="9" t="s">
        <v>40</v>
      </c>
      <c r="O94" s="9">
        <f>ROUND(E94/D94*100,0)</f>
        <v>114</v>
      </c>
      <c r="P94" s="12">
        <f>IFERROR(ROUND(E94/L94,2),0)</f>
        <v>27.14</v>
      </c>
      <c r="Q94" s="9" t="s">
        <v>41</v>
      </c>
      <c r="R94" s="9" t="s">
        <v>42</v>
      </c>
      <c r="S94" s="13">
        <f>(((J94/60)/60)/24)+DATE(1970,1,1)</f>
        <v>41779.724224537036</v>
      </c>
      <c r="T94" s="13">
        <f>(((I94/60)/60)/24)+DATE(1970,1,1)</f>
        <v>41805.666666666664</v>
      </c>
    </row>
    <row r="95" spans="1:20" ht="176" x14ac:dyDescent="0.2">
      <c r="A95" s="9">
        <v>3718</v>
      </c>
      <c r="B95" s="10" t="s">
        <v>1567</v>
      </c>
      <c r="C95" s="10" t="s">
        <v>1568</v>
      </c>
      <c r="D95" s="9">
        <v>500</v>
      </c>
      <c r="E95" s="11">
        <v>1197</v>
      </c>
      <c r="F95" s="9" t="s">
        <v>37</v>
      </c>
      <c r="G95" s="9" t="s">
        <v>38</v>
      </c>
      <c r="H95" s="9" t="s">
        <v>39</v>
      </c>
      <c r="I95" s="9">
        <v>1425057075</v>
      </c>
      <c r="J95" s="9">
        <v>1422465075</v>
      </c>
      <c r="K95" s="9" t="b">
        <v>0</v>
      </c>
      <c r="L95" s="9">
        <v>46</v>
      </c>
      <c r="M95" s="9" t="b">
        <v>1</v>
      </c>
      <c r="N95" s="9" t="s">
        <v>40</v>
      </c>
      <c r="O95" s="9">
        <f>ROUND(E95/D95*100,0)</f>
        <v>239</v>
      </c>
      <c r="P95" s="12">
        <f>IFERROR(ROUND(E95/L95,2),0)</f>
        <v>26.02</v>
      </c>
      <c r="Q95" s="9" t="s">
        <v>41</v>
      </c>
      <c r="R95" s="9" t="s">
        <v>42</v>
      </c>
      <c r="S95" s="13">
        <f>(((J95/60)/60)/24)+DATE(1970,1,1)</f>
        <v>42032.716145833328</v>
      </c>
      <c r="T95" s="13">
        <f>(((I95/60)/60)/24)+DATE(1970,1,1)</f>
        <v>42062.716145833328</v>
      </c>
    </row>
    <row r="96" spans="1:20" ht="192" x14ac:dyDescent="0.2">
      <c r="A96" s="9">
        <v>3829</v>
      </c>
      <c r="B96" s="10" t="s">
        <v>1668</v>
      </c>
      <c r="C96" s="10" t="s">
        <v>1669</v>
      </c>
      <c r="D96" s="9">
        <v>500</v>
      </c>
      <c r="E96" s="11">
        <v>501</v>
      </c>
      <c r="F96" s="9" t="s">
        <v>37</v>
      </c>
      <c r="G96" s="9" t="s">
        <v>45</v>
      </c>
      <c r="H96" s="9" t="s">
        <v>46</v>
      </c>
      <c r="I96" s="9">
        <v>1472676371</v>
      </c>
      <c r="J96" s="9">
        <v>1470948371</v>
      </c>
      <c r="K96" s="9" t="b">
        <v>0</v>
      </c>
      <c r="L96" s="9">
        <v>8</v>
      </c>
      <c r="M96" s="9" t="b">
        <v>1</v>
      </c>
      <c r="N96" s="9" t="s">
        <v>40</v>
      </c>
      <c r="O96" s="9">
        <f>ROUND(E96/D96*100,0)</f>
        <v>100</v>
      </c>
      <c r="P96" s="12">
        <f>IFERROR(ROUND(E96/L96,2),0)</f>
        <v>62.63</v>
      </c>
      <c r="Q96" s="9" t="s">
        <v>41</v>
      </c>
      <c r="R96" s="9" t="s">
        <v>42</v>
      </c>
      <c r="S96" s="13">
        <f>(((J96/60)/60)/24)+DATE(1970,1,1)</f>
        <v>42593.865405092598</v>
      </c>
      <c r="T96" s="13">
        <f>(((I96/60)/60)/24)+DATE(1970,1,1)</f>
        <v>42613.865405092598</v>
      </c>
    </row>
    <row r="97" spans="1:20" ht="224" x14ac:dyDescent="0.2">
      <c r="A97" s="9">
        <v>3831</v>
      </c>
      <c r="B97" s="10" t="s">
        <v>1672</v>
      </c>
      <c r="C97" s="10" t="s">
        <v>1673</v>
      </c>
      <c r="D97" s="9">
        <v>500</v>
      </c>
      <c r="E97" s="11">
        <v>530.11</v>
      </c>
      <c r="F97" s="9" t="s">
        <v>37</v>
      </c>
      <c r="G97" s="9" t="s">
        <v>45</v>
      </c>
      <c r="H97" s="9" t="s">
        <v>46</v>
      </c>
      <c r="I97" s="9">
        <v>1415222545</v>
      </c>
      <c r="J97" s="9">
        <v>1413404545</v>
      </c>
      <c r="K97" s="9" t="b">
        <v>0</v>
      </c>
      <c r="L97" s="9">
        <v>9</v>
      </c>
      <c r="M97" s="9" t="b">
        <v>1</v>
      </c>
      <c r="N97" s="9" t="s">
        <v>40</v>
      </c>
      <c r="O97" s="9">
        <f>ROUND(E97/D97*100,0)</f>
        <v>106</v>
      </c>
      <c r="P97" s="12">
        <f>IFERROR(ROUND(E97/L97,2),0)</f>
        <v>58.9</v>
      </c>
      <c r="Q97" s="9" t="s">
        <v>41</v>
      </c>
      <c r="R97" s="9" t="s">
        <v>42</v>
      </c>
      <c r="S97" s="13">
        <f>(((J97/60)/60)/24)+DATE(1970,1,1)</f>
        <v>41927.848900462966</v>
      </c>
      <c r="T97" s="13">
        <f>(((I97/60)/60)/24)+DATE(1970,1,1)</f>
        <v>41948.890567129631</v>
      </c>
    </row>
    <row r="98" spans="1:20" ht="192" x14ac:dyDescent="0.2">
      <c r="A98" s="9">
        <v>3378</v>
      </c>
      <c r="B98" s="10" t="s">
        <v>923</v>
      </c>
      <c r="C98" s="10" t="s">
        <v>924</v>
      </c>
      <c r="D98" s="9">
        <v>550</v>
      </c>
      <c r="E98" s="11">
        <v>592</v>
      </c>
      <c r="F98" s="9" t="s">
        <v>37</v>
      </c>
      <c r="G98" s="9" t="s">
        <v>38</v>
      </c>
      <c r="H98" s="9" t="s">
        <v>39</v>
      </c>
      <c r="I98" s="9">
        <v>1409490480</v>
      </c>
      <c r="J98" s="9">
        <v>1407400306</v>
      </c>
      <c r="K98" s="9" t="b">
        <v>0</v>
      </c>
      <c r="L98" s="9">
        <v>21</v>
      </c>
      <c r="M98" s="9" t="b">
        <v>1</v>
      </c>
      <c r="N98" s="9" t="s">
        <v>40</v>
      </c>
      <c r="O98" s="9">
        <f>ROUND(E98/D98*100,0)</f>
        <v>108</v>
      </c>
      <c r="P98" s="12">
        <f>IFERROR(ROUND(E98/L98,2),0)</f>
        <v>28.19</v>
      </c>
      <c r="Q98" s="9" t="s">
        <v>41</v>
      </c>
      <c r="R98" s="9" t="s">
        <v>42</v>
      </c>
      <c r="S98" s="13">
        <f>(((J98/60)/60)/24)+DATE(1970,1,1)</f>
        <v>41858.355393518519</v>
      </c>
      <c r="T98" s="13">
        <f>(((I98/60)/60)/24)+DATE(1970,1,1)</f>
        <v>41882.547222222223</v>
      </c>
    </row>
    <row r="99" spans="1:20" ht="208" x14ac:dyDescent="0.2">
      <c r="A99" s="9">
        <v>3394</v>
      </c>
      <c r="B99" s="10" t="s">
        <v>955</v>
      </c>
      <c r="C99" s="10" t="s">
        <v>956</v>
      </c>
      <c r="D99" s="9">
        <v>550</v>
      </c>
      <c r="E99" s="11">
        <v>783</v>
      </c>
      <c r="F99" s="9" t="s">
        <v>37</v>
      </c>
      <c r="G99" s="9" t="s">
        <v>38</v>
      </c>
      <c r="H99" s="9" t="s">
        <v>39</v>
      </c>
      <c r="I99" s="9">
        <v>1406470645</v>
      </c>
      <c r="J99" s="9">
        <v>1403878645</v>
      </c>
      <c r="K99" s="9" t="b">
        <v>0</v>
      </c>
      <c r="L99" s="9">
        <v>27</v>
      </c>
      <c r="M99" s="9" t="b">
        <v>1</v>
      </c>
      <c r="N99" s="9" t="s">
        <v>40</v>
      </c>
      <c r="O99" s="9">
        <f>ROUND(E99/D99*100,0)</f>
        <v>142</v>
      </c>
      <c r="P99" s="12">
        <f>IFERROR(ROUND(E99/L99,2),0)</f>
        <v>29</v>
      </c>
      <c r="Q99" s="9" t="s">
        <v>41</v>
      </c>
      <c r="R99" s="9" t="s">
        <v>42</v>
      </c>
      <c r="S99" s="13">
        <f>(((J99/60)/60)/24)+DATE(1970,1,1)</f>
        <v>41817.59542824074</v>
      </c>
      <c r="T99" s="13">
        <f>(((I99/60)/60)/24)+DATE(1970,1,1)</f>
        <v>41847.59542824074</v>
      </c>
    </row>
    <row r="100" spans="1:20" ht="112" x14ac:dyDescent="0.2">
      <c r="A100" s="9">
        <v>3607</v>
      </c>
      <c r="B100" s="10" t="s">
        <v>1383</v>
      </c>
      <c r="C100" s="10" t="s">
        <v>1384</v>
      </c>
      <c r="D100" s="9">
        <v>550</v>
      </c>
      <c r="E100" s="11">
        <v>580</v>
      </c>
      <c r="F100" s="9" t="s">
        <v>37</v>
      </c>
      <c r="G100" s="9" t="s">
        <v>38</v>
      </c>
      <c r="H100" s="9" t="s">
        <v>39</v>
      </c>
      <c r="I100" s="9">
        <v>1450137600</v>
      </c>
      <c r="J100" s="9">
        <v>1448924882</v>
      </c>
      <c r="K100" s="9" t="b">
        <v>0</v>
      </c>
      <c r="L100" s="9">
        <v>20</v>
      </c>
      <c r="M100" s="9" t="b">
        <v>1</v>
      </c>
      <c r="N100" s="9" t="s">
        <v>40</v>
      </c>
      <c r="O100" s="9">
        <f>ROUND(E100/D100*100,0)</f>
        <v>105</v>
      </c>
      <c r="P100" s="12">
        <f>IFERROR(ROUND(E100/L100,2),0)</f>
        <v>29</v>
      </c>
      <c r="Q100" s="9" t="s">
        <v>41</v>
      </c>
      <c r="R100" s="9" t="s">
        <v>42</v>
      </c>
      <c r="S100" s="13">
        <f>(((J100/60)/60)/24)+DATE(1970,1,1)</f>
        <v>42338.963912037041</v>
      </c>
      <c r="T100" s="13">
        <f>(((I100/60)/60)/24)+DATE(1970,1,1)</f>
        <v>42353</v>
      </c>
    </row>
    <row r="101" spans="1:20" ht="208" x14ac:dyDescent="0.2">
      <c r="A101" s="9">
        <v>2817</v>
      </c>
      <c r="B101" s="10" t="s">
        <v>201</v>
      </c>
      <c r="C101" s="10" t="s">
        <v>202</v>
      </c>
      <c r="D101" s="9">
        <v>600</v>
      </c>
      <c r="E101" s="11">
        <v>780</v>
      </c>
      <c r="F101" s="9" t="s">
        <v>37</v>
      </c>
      <c r="G101" s="9" t="s">
        <v>38</v>
      </c>
      <c r="H101" s="9" t="s">
        <v>39</v>
      </c>
      <c r="I101" s="9">
        <v>1425136462</v>
      </c>
      <c r="J101" s="9">
        <v>1421680462</v>
      </c>
      <c r="K101" s="9" t="b">
        <v>0</v>
      </c>
      <c r="L101" s="9">
        <v>33</v>
      </c>
      <c r="M101" s="9" t="b">
        <v>1</v>
      </c>
      <c r="N101" s="9" t="s">
        <v>40</v>
      </c>
      <c r="O101" s="9">
        <f>ROUND(E101/D101*100,0)</f>
        <v>130</v>
      </c>
      <c r="P101" s="12">
        <f>IFERROR(ROUND(E101/L101,2),0)</f>
        <v>23.64</v>
      </c>
      <c r="Q101" s="9" t="s">
        <v>41</v>
      </c>
      <c r="R101" s="9" t="s">
        <v>42</v>
      </c>
      <c r="S101" s="13">
        <f>(((J101/60)/60)/24)+DATE(1970,1,1)</f>
        <v>42023.634976851856</v>
      </c>
      <c r="T101" s="13">
        <f>(((I101/60)/60)/24)+DATE(1970,1,1)</f>
        <v>42063.634976851856</v>
      </c>
    </row>
    <row r="102" spans="1:20" ht="208" x14ac:dyDescent="0.2">
      <c r="A102" s="9">
        <v>2841</v>
      </c>
      <c r="B102" s="10" t="s">
        <v>249</v>
      </c>
      <c r="C102" s="10" t="s">
        <v>250</v>
      </c>
      <c r="D102" s="9">
        <v>1000</v>
      </c>
      <c r="E102" s="11">
        <v>10</v>
      </c>
      <c r="F102" s="9" t="s">
        <v>251</v>
      </c>
      <c r="G102" s="9" t="s">
        <v>38</v>
      </c>
      <c r="H102" s="9" t="s">
        <v>39</v>
      </c>
      <c r="I102" s="9">
        <v>1450032297</v>
      </c>
      <c r="J102" s="9">
        <v>1444844697</v>
      </c>
      <c r="K102" s="9" t="b">
        <v>0</v>
      </c>
      <c r="L102" s="9">
        <v>1</v>
      </c>
      <c r="M102" s="9" t="b">
        <v>0</v>
      </c>
      <c r="N102" s="9" t="s">
        <v>40</v>
      </c>
      <c r="O102" s="9">
        <f>ROUND(E102/D102*100,0)</f>
        <v>1</v>
      </c>
      <c r="P102" s="12">
        <f>IFERROR(ROUND(E102/L102,2),0)</f>
        <v>10</v>
      </c>
      <c r="Q102" s="9" t="s">
        <v>41</v>
      </c>
      <c r="R102" s="9" t="s">
        <v>42</v>
      </c>
      <c r="S102" s="13">
        <f>(((J102/60)/60)/24)+DATE(1970,1,1)</f>
        <v>42291.739548611105</v>
      </c>
      <c r="T102" s="13">
        <f>(((I102/60)/60)/24)+DATE(1970,1,1)</f>
        <v>42351.781215277777</v>
      </c>
    </row>
    <row r="103" spans="1:20" ht="240" x14ac:dyDescent="0.2">
      <c r="A103" s="9">
        <v>2842</v>
      </c>
      <c r="B103" s="10" t="s">
        <v>252</v>
      </c>
      <c r="C103" s="10" t="s">
        <v>253</v>
      </c>
      <c r="D103" s="9">
        <v>1500</v>
      </c>
      <c r="E103" s="11">
        <v>0</v>
      </c>
      <c r="F103" s="9" t="s">
        <v>251</v>
      </c>
      <c r="G103" s="9" t="s">
        <v>38</v>
      </c>
      <c r="H103" s="9" t="s">
        <v>39</v>
      </c>
      <c r="I103" s="9">
        <v>1403348400</v>
      </c>
      <c r="J103" s="9">
        <v>1401058295</v>
      </c>
      <c r="K103" s="9" t="b">
        <v>0</v>
      </c>
      <c r="L103" s="9">
        <v>0</v>
      </c>
      <c r="M103" s="9" t="b">
        <v>0</v>
      </c>
      <c r="N103" s="9" t="s">
        <v>40</v>
      </c>
      <c r="O103" s="9">
        <f>ROUND(E103/D103*100,0)</f>
        <v>0</v>
      </c>
      <c r="P103" s="12">
        <f>IFERROR(ROUND(E103/L103,2),0)</f>
        <v>0</v>
      </c>
      <c r="Q103" s="9" t="s">
        <v>41</v>
      </c>
      <c r="R103" s="9" t="s">
        <v>42</v>
      </c>
      <c r="S103" s="13">
        <f>(((J103/60)/60)/24)+DATE(1970,1,1)</f>
        <v>41784.952488425923</v>
      </c>
      <c r="T103" s="13">
        <f>(((I103/60)/60)/24)+DATE(1970,1,1)</f>
        <v>41811.458333333336</v>
      </c>
    </row>
    <row r="104" spans="1:20" ht="224" x14ac:dyDescent="0.2">
      <c r="A104" s="9">
        <v>2843</v>
      </c>
      <c r="B104" s="10" t="s">
        <v>254</v>
      </c>
      <c r="C104" s="10" t="s">
        <v>255</v>
      </c>
      <c r="D104" s="9">
        <v>1200</v>
      </c>
      <c r="E104" s="11">
        <v>0</v>
      </c>
      <c r="F104" s="9" t="s">
        <v>251</v>
      </c>
      <c r="G104" s="9" t="s">
        <v>45</v>
      </c>
      <c r="H104" s="9" t="s">
        <v>46</v>
      </c>
      <c r="I104" s="9">
        <v>1465790400</v>
      </c>
      <c r="J104" s="9">
        <v>1462210950</v>
      </c>
      <c r="K104" s="9" t="b">
        <v>0</v>
      </c>
      <c r="L104" s="9">
        <v>0</v>
      </c>
      <c r="M104" s="9" t="b">
        <v>0</v>
      </c>
      <c r="N104" s="9" t="s">
        <v>40</v>
      </c>
      <c r="O104" s="9">
        <f>ROUND(E104/D104*100,0)</f>
        <v>0</v>
      </c>
      <c r="P104" s="12">
        <f>IFERROR(ROUND(E104/L104,2),0)</f>
        <v>0</v>
      </c>
      <c r="Q104" s="9" t="s">
        <v>41</v>
      </c>
      <c r="R104" s="9" t="s">
        <v>42</v>
      </c>
      <c r="S104" s="13">
        <f>(((J104/60)/60)/24)+DATE(1970,1,1)</f>
        <v>42492.737847222219</v>
      </c>
      <c r="T104" s="13">
        <f>(((I104/60)/60)/24)+DATE(1970,1,1)</f>
        <v>42534.166666666672</v>
      </c>
    </row>
    <row r="105" spans="1:20" ht="176" x14ac:dyDescent="0.2">
      <c r="A105" s="9">
        <v>2844</v>
      </c>
      <c r="B105" s="10" t="s">
        <v>256</v>
      </c>
      <c r="C105" s="10" t="s">
        <v>257</v>
      </c>
      <c r="D105" s="9">
        <v>550</v>
      </c>
      <c r="E105" s="11">
        <v>30</v>
      </c>
      <c r="F105" s="9" t="s">
        <v>251</v>
      </c>
      <c r="G105" s="9" t="s">
        <v>258</v>
      </c>
      <c r="H105" s="9" t="s">
        <v>259</v>
      </c>
      <c r="I105" s="9">
        <v>1483535180</v>
      </c>
      <c r="J105" s="9">
        <v>1480943180</v>
      </c>
      <c r="K105" s="9" t="b">
        <v>0</v>
      </c>
      <c r="L105" s="9">
        <v>1</v>
      </c>
      <c r="M105" s="9" t="b">
        <v>0</v>
      </c>
      <c r="N105" s="9" t="s">
        <v>40</v>
      </c>
      <c r="O105" s="9">
        <f>ROUND(E105/D105*100,0)</f>
        <v>5</v>
      </c>
      <c r="P105" s="12">
        <f>IFERROR(ROUND(E105/L105,2),0)</f>
        <v>30</v>
      </c>
      <c r="Q105" s="9" t="s">
        <v>41</v>
      </c>
      <c r="R105" s="9" t="s">
        <v>42</v>
      </c>
      <c r="S105" s="13">
        <f>(((J105/60)/60)/24)+DATE(1970,1,1)</f>
        <v>42709.546064814815</v>
      </c>
      <c r="T105" s="13">
        <f>(((I105/60)/60)/24)+DATE(1970,1,1)</f>
        <v>42739.546064814815</v>
      </c>
    </row>
    <row r="106" spans="1:20" ht="192" x14ac:dyDescent="0.2">
      <c r="A106" s="9">
        <v>2845</v>
      </c>
      <c r="B106" s="10" t="s">
        <v>260</v>
      </c>
      <c r="C106" s="10" t="s">
        <v>261</v>
      </c>
      <c r="D106" s="9">
        <v>7500</v>
      </c>
      <c r="E106" s="11">
        <v>2366</v>
      </c>
      <c r="F106" s="9" t="s">
        <v>251</v>
      </c>
      <c r="G106" s="9" t="s">
        <v>45</v>
      </c>
      <c r="H106" s="9" t="s">
        <v>46</v>
      </c>
      <c r="I106" s="9">
        <v>1433723033</v>
      </c>
      <c r="J106" s="9">
        <v>1428539033</v>
      </c>
      <c r="K106" s="9" t="b">
        <v>0</v>
      </c>
      <c r="L106" s="9">
        <v>39</v>
      </c>
      <c r="M106" s="9" t="b">
        <v>0</v>
      </c>
      <c r="N106" s="9" t="s">
        <v>40</v>
      </c>
      <c r="O106" s="9">
        <f>ROUND(E106/D106*100,0)</f>
        <v>32</v>
      </c>
      <c r="P106" s="12">
        <f>IFERROR(ROUND(E106/L106,2),0)</f>
        <v>60.67</v>
      </c>
      <c r="Q106" s="9" t="s">
        <v>41</v>
      </c>
      <c r="R106" s="9" t="s">
        <v>42</v>
      </c>
      <c r="S106" s="13">
        <f>(((J106/60)/60)/24)+DATE(1970,1,1)</f>
        <v>42103.016585648147</v>
      </c>
      <c r="T106" s="13">
        <f>(((I106/60)/60)/24)+DATE(1970,1,1)</f>
        <v>42163.016585648147</v>
      </c>
    </row>
    <row r="107" spans="1:20" ht="224" x14ac:dyDescent="0.2">
      <c r="A107" s="9">
        <v>2846</v>
      </c>
      <c r="B107" s="10" t="s">
        <v>262</v>
      </c>
      <c r="C107" s="10" t="s">
        <v>263</v>
      </c>
      <c r="D107" s="9">
        <v>8000</v>
      </c>
      <c r="E107" s="11">
        <v>0</v>
      </c>
      <c r="F107" s="9" t="s">
        <v>251</v>
      </c>
      <c r="G107" s="9" t="s">
        <v>45</v>
      </c>
      <c r="H107" s="9" t="s">
        <v>46</v>
      </c>
      <c r="I107" s="9">
        <v>1432917394</v>
      </c>
      <c r="J107" s="9">
        <v>1429029394</v>
      </c>
      <c r="K107" s="9" t="b">
        <v>0</v>
      </c>
      <c r="L107" s="9">
        <v>0</v>
      </c>
      <c r="M107" s="9" t="b">
        <v>0</v>
      </c>
      <c r="N107" s="9" t="s">
        <v>40</v>
      </c>
      <c r="O107" s="9">
        <f>ROUND(E107/D107*100,0)</f>
        <v>0</v>
      </c>
      <c r="P107" s="12">
        <f>IFERROR(ROUND(E107/L107,2),0)</f>
        <v>0</v>
      </c>
      <c r="Q107" s="9" t="s">
        <v>41</v>
      </c>
      <c r="R107" s="9" t="s">
        <v>42</v>
      </c>
      <c r="S107" s="13">
        <f>(((J107/60)/60)/24)+DATE(1970,1,1)</f>
        <v>42108.692060185189</v>
      </c>
      <c r="T107" s="13">
        <f>(((I107/60)/60)/24)+DATE(1970,1,1)</f>
        <v>42153.692060185189</v>
      </c>
    </row>
    <row r="108" spans="1:20" ht="192" x14ac:dyDescent="0.2">
      <c r="A108" s="9">
        <v>2847</v>
      </c>
      <c r="B108" s="10" t="s">
        <v>264</v>
      </c>
      <c r="C108" s="10" t="s">
        <v>265</v>
      </c>
      <c r="D108" s="9">
        <v>2000</v>
      </c>
      <c r="E108" s="11">
        <v>0</v>
      </c>
      <c r="F108" s="9" t="s">
        <v>251</v>
      </c>
      <c r="G108" s="9" t="s">
        <v>45</v>
      </c>
      <c r="H108" s="9" t="s">
        <v>46</v>
      </c>
      <c r="I108" s="9">
        <v>1464031265</v>
      </c>
      <c r="J108" s="9">
        <v>1458847265</v>
      </c>
      <c r="K108" s="9" t="b">
        <v>0</v>
      </c>
      <c r="L108" s="9">
        <v>0</v>
      </c>
      <c r="M108" s="9" t="b">
        <v>0</v>
      </c>
      <c r="N108" s="9" t="s">
        <v>40</v>
      </c>
      <c r="O108" s="9">
        <f>ROUND(E108/D108*100,0)</f>
        <v>0</v>
      </c>
      <c r="P108" s="12">
        <f>IFERROR(ROUND(E108/L108,2),0)</f>
        <v>0</v>
      </c>
      <c r="Q108" s="9" t="s">
        <v>41</v>
      </c>
      <c r="R108" s="9" t="s">
        <v>42</v>
      </c>
      <c r="S108" s="13">
        <f>(((J108/60)/60)/24)+DATE(1970,1,1)</f>
        <v>42453.806307870371</v>
      </c>
      <c r="T108" s="13">
        <f>(((I108/60)/60)/24)+DATE(1970,1,1)</f>
        <v>42513.806307870371</v>
      </c>
    </row>
    <row r="109" spans="1:20" ht="224" x14ac:dyDescent="0.2">
      <c r="A109" s="9">
        <v>2848</v>
      </c>
      <c r="B109" s="10" t="s">
        <v>266</v>
      </c>
      <c r="C109" s="10" t="s">
        <v>267</v>
      </c>
      <c r="D109" s="9">
        <v>35000</v>
      </c>
      <c r="E109" s="11">
        <v>70</v>
      </c>
      <c r="F109" s="9" t="s">
        <v>251</v>
      </c>
      <c r="G109" s="9" t="s">
        <v>45</v>
      </c>
      <c r="H109" s="9" t="s">
        <v>46</v>
      </c>
      <c r="I109" s="9">
        <v>1432913659</v>
      </c>
      <c r="J109" s="9">
        <v>1430321659</v>
      </c>
      <c r="K109" s="9" t="b">
        <v>0</v>
      </c>
      <c r="L109" s="9">
        <v>3</v>
      </c>
      <c r="M109" s="9" t="b">
        <v>0</v>
      </c>
      <c r="N109" s="9" t="s">
        <v>40</v>
      </c>
      <c r="O109" s="9">
        <f>ROUND(E109/D109*100,0)</f>
        <v>0</v>
      </c>
      <c r="P109" s="12">
        <f>IFERROR(ROUND(E109/L109,2),0)</f>
        <v>23.33</v>
      </c>
      <c r="Q109" s="9" t="s">
        <v>41</v>
      </c>
      <c r="R109" s="9" t="s">
        <v>42</v>
      </c>
      <c r="S109" s="13">
        <f>(((J109/60)/60)/24)+DATE(1970,1,1)</f>
        <v>42123.648831018523</v>
      </c>
      <c r="T109" s="13">
        <f>(((I109/60)/60)/24)+DATE(1970,1,1)</f>
        <v>42153.648831018523</v>
      </c>
    </row>
    <row r="110" spans="1:20" ht="192" x14ac:dyDescent="0.2">
      <c r="A110" s="9">
        <v>2849</v>
      </c>
      <c r="B110" s="10" t="s">
        <v>268</v>
      </c>
      <c r="C110" s="10" t="s">
        <v>269</v>
      </c>
      <c r="D110" s="9">
        <v>500</v>
      </c>
      <c r="E110" s="11">
        <v>5</v>
      </c>
      <c r="F110" s="9" t="s">
        <v>251</v>
      </c>
      <c r="G110" s="9" t="s">
        <v>38</v>
      </c>
      <c r="H110" s="9" t="s">
        <v>39</v>
      </c>
      <c r="I110" s="9">
        <v>1461406600</v>
      </c>
      <c r="J110" s="9">
        <v>1458814600</v>
      </c>
      <c r="K110" s="9" t="b">
        <v>0</v>
      </c>
      <c r="L110" s="9">
        <v>1</v>
      </c>
      <c r="M110" s="9" t="b">
        <v>0</v>
      </c>
      <c r="N110" s="9" t="s">
        <v>40</v>
      </c>
      <c r="O110" s="9">
        <f>ROUND(E110/D110*100,0)</f>
        <v>1</v>
      </c>
      <c r="P110" s="12">
        <f>IFERROR(ROUND(E110/L110,2),0)</f>
        <v>5</v>
      </c>
      <c r="Q110" s="9" t="s">
        <v>41</v>
      </c>
      <c r="R110" s="9" t="s">
        <v>42</v>
      </c>
      <c r="S110" s="13">
        <f>(((J110/60)/60)/24)+DATE(1970,1,1)</f>
        <v>42453.428240740745</v>
      </c>
      <c r="T110" s="13">
        <f>(((I110/60)/60)/24)+DATE(1970,1,1)</f>
        <v>42483.428240740745</v>
      </c>
    </row>
    <row r="111" spans="1:20" ht="192" x14ac:dyDescent="0.2">
      <c r="A111" s="9">
        <v>2850</v>
      </c>
      <c r="B111" s="10" t="s">
        <v>270</v>
      </c>
      <c r="C111" s="10" t="s">
        <v>271</v>
      </c>
      <c r="D111" s="9">
        <v>8000</v>
      </c>
      <c r="E111" s="11">
        <v>311</v>
      </c>
      <c r="F111" s="9" t="s">
        <v>251</v>
      </c>
      <c r="G111" s="9" t="s">
        <v>45</v>
      </c>
      <c r="H111" s="9" t="s">
        <v>46</v>
      </c>
      <c r="I111" s="9">
        <v>1409962211</v>
      </c>
      <c r="J111" s="9">
        <v>1407370211</v>
      </c>
      <c r="K111" s="9" t="b">
        <v>0</v>
      </c>
      <c r="L111" s="9">
        <v>13</v>
      </c>
      <c r="M111" s="9" t="b">
        <v>0</v>
      </c>
      <c r="N111" s="9" t="s">
        <v>40</v>
      </c>
      <c r="O111" s="9">
        <f>ROUND(E111/D111*100,0)</f>
        <v>4</v>
      </c>
      <c r="P111" s="12">
        <f>IFERROR(ROUND(E111/L111,2),0)</f>
        <v>23.92</v>
      </c>
      <c r="Q111" s="9" t="s">
        <v>41</v>
      </c>
      <c r="R111" s="9" t="s">
        <v>42</v>
      </c>
      <c r="S111" s="13">
        <f>(((J111/60)/60)/24)+DATE(1970,1,1)</f>
        <v>41858.007071759261</v>
      </c>
      <c r="T111" s="13">
        <f>(((I111/60)/60)/24)+DATE(1970,1,1)</f>
        <v>41888.007071759261</v>
      </c>
    </row>
    <row r="112" spans="1:20" ht="192" x14ac:dyDescent="0.2">
      <c r="A112" s="9">
        <v>2851</v>
      </c>
      <c r="B112" s="10" t="s">
        <v>272</v>
      </c>
      <c r="C112" s="10" t="s">
        <v>273</v>
      </c>
      <c r="D112" s="9">
        <v>4500</v>
      </c>
      <c r="E112" s="11">
        <v>0</v>
      </c>
      <c r="F112" s="9" t="s">
        <v>251</v>
      </c>
      <c r="G112" s="9" t="s">
        <v>274</v>
      </c>
      <c r="H112" s="9" t="s">
        <v>259</v>
      </c>
      <c r="I112" s="9">
        <v>1454109420</v>
      </c>
      <c r="J112" s="9">
        <v>1453334629</v>
      </c>
      <c r="K112" s="9" t="b">
        <v>0</v>
      </c>
      <c r="L112" s="9">
        <v>0</v>
      </c>
      <c r="M112" s="9" t="b">
        <v>0</v>
      </c>
      <c r="N112" s="9" t="s">
        <v>40</v>
      </c>
      <c r="O112" s="9">
        <f>ROUND(E112/D112*100,0)</f>
        <v>0</v>
      </c>
      <c r="P112" s="12">
        <f>IFERROR(ROUND(E112/L112,2),0)</f>
        <v>0</v>
      </c>
      <c r="Q112" s="9" t="s">
        <v>41</v>
      </c>
      <c r="R112" s="9" t="s">
        <v>42</v>
      </c>
      <c r="S112" s="13">
        <f>(((J112/60)/60)/24)+DATE(1970,1,1)</f>
        <v>42390.002650462964</v>
      </c>
      <c r="T112" s="13">
        <f>(((I112/60)/60)/24)+DATE(1970,1,1)</f>
        <v>42398.970138888893</v>
      </c>
    </row>
    <row r="113" spans="1:20" ht="176" x14ac:dyDescent="0.2">
      <c r="A113" s="9">
        <v>2852</v>
      </c>
      <c r="B113" s="10" t="s">
        <v>275</v>
      </c>
      <c r="C113" s="10" t="s">
        <v>276</v>
      </c>
      <c r="D113" s="9">
        <v>5000</v>
      </c>
      <c r="E113" s="11">
        <v>95</v>
      </c>
      <c r="F113" s="9" t="s">
        <v>251</v>
      </c>
      <c r="G113" s="9" t="s">
        <v>45</v>
      </c>
      <c r="H113" s="9" t="s">
        <v>46</v>
      </c>
      <c r="I113" s="9">
        <v>1403312703</v>
      </c>
      <c r="J113" s="9">
        <v>1400720703</v>
      </c>
      <c r="K113" s="9" t="b">
        <v>0</v>
      </c>
      <c r="L113" s="9">
        <v>6</v>
      </c>
      <c r="M113" s="9" t="b">
        <v>0</v>
      </c>
      <c r="N113" s="9" t="s">
        <v>40</v>
      </c>
      <c r="O113" s="9">
        <f>ROUND(E113/D113*100,0)</f>
        <v>2</v>
      </c>
      <c r="P113" s="12">
        <f>IFERROR(ROUND(E113/L113,2),0)</f>
        <v>15.83</v>
      </c>
      <c r="Q113" s="9" t="s">
        <v>41</v>
      </c>
      <c r="R113" s="9" t="s">
        <v>42</v>
      </c>
      <c r="S113" s="13">
        <f>(((J113/60)/60)/24)+DATE(1970,1,1)</f>
        <v>41781.045173611114</v>
      </c>
      <c r="T113" s="13">
        <f>(((I113/60)/60)/24)+DATE(1970,1,1)</f>
        <v>41811.045173611114</v>
      </c>
    </row>
    <row r="114" spans="1:20" ht="192" x14ac:dyDescent="0.2">
      <c r="A114" s="9">
        <v>2853</v>
      </c>
      <c r="B114" s="10" t="s">
        <v>277</v>
      </c>
      <c r="C114" s="10" t="s">
        <v>278</v>
      </c>
      <c r="D114" s="9">
        <v>9500</v>
      </c>
      <c r="E114" s="11">
        <v>0</v>
      </c>
      <c r="F114" s="9" t="s">
        <v>251</v>
      </c>
      <c r="G114" s="9" t="s">
        <v>63</v>
      </c>
      <c r="H114" s="9" t="s">
        <v>64</v>
      </c>
      <c r="I114" s="9">
        <v>1410669297</v>
      </c>
      <c r="J114" s="9">
        <v>1405485297</v>
      </c>
      <c r="K114" s="9" t="b">
        <v>0</v>
      </c>
      <c r="L114" s="9">
        <v>0</v>
      </c>
      <c r="M114" s="9" t="b">
        <v>0</v>
      </c>
      <c r="N114" s="9" t="s">
        <v>40</v>
      </c>
      <c r="O114" s="9">
        <f>ROUND(E114/D114*100,0)</f>
        <v>0</v>
      </c>
      <c r="P114" s="12">
        <f>IFERROR(ROUND(E114/L114,2),0)</f>
        <v>0</v>
      </c>
      <c r="Q114" s="9" t="s">
        <v>41</v>
      </c>
      <c r="R114" s="9" t="s">
        <v>42</v>
      </c>
      <c r="S114" s="13">
        <f>(((J114/60)/60)/24)+DATE(1970,1,1)</f>
        <v>41836.190937499996</v>
      </c>
      <c r="T114" s="13">
        <f>(((I114/60)/60)/24)+DATE(1970,1,1)</f>
        <v>41896.190937499996</v>
      </c>
    </row>
    <row r="115" spans="1:20" ht="176" x14ac:dyDescent="0.2">
      <c r="A115" s="9">
        <v>2854</v>
      </c>
      <c r="B115" s="10" t="s">
        <v>279</v>
      </c>
      <c r="C115" s="10" t="s">
        <v>280</v>
      </c>
      <c r="D115" s="9">
        <v>1000</v>
      </c>
      <c r="E115" s="11">
        <v>417</v>
      </c>
      <c r="F115" s="9" t="s">
        <v>251</v>
      </c>
      <c r="G115" s="9" t="s">
        <v>38</v>
      </c>
      <c r="H115" s="9" t="s">
        <v>39</v>
      </c>
      <c r="I115" s="9">
        <v>1431018719</v>
      </c>
      <c r="J115" s="9">
        <v>1429290719</v>
      </c>
      <c r="K115" s="9" t="b">
        <v>0</v>
      </c>
      <c r="L115" s="9">
        <v>14</v>
      </c>
      <c r="M115" s="9" t="b">
        <v>0</v>
      </c>
      <c r="N115" s="9" t="s">
        <v>40</v>
      </c>
      <c r="O115" s="9">
        <f>ROUND(E115/D115*100,0)</f>
        <v>42</v>
      </c>
      <c r="P115" s="12">
        <f>IFERROR(ROUND(E115/L115,2),0)</f>
        <v>29.79</v>
      </c>
      <c r="Q115" s="9" t="s">
        <v>41</v>
      </c>
      <c r="R115" s="9" t="s">
        <v>42</v>
      </c>
      <c r="S115" s="13">
        <f>(((J115/60)/60)/24)+DATE(1970,1,1)</f>
        <v>42111.71665509259</v>
      </c>
      <c r="T115" s="13">
        <f>(((I115/60)/60)/24)+DATE(1970,1,1)</f>
        <v>42131.71665509259</v>
      </c>
    </row>
    <row r="116" spans="1:20" ht="256" x14ac:dyDescent="0.2">
      <c r="A116" s="9">
        <v>2855</v>
      </c>
      <c r="B116" s="10" t="s">
        <v>281</v>
      </c>
      <c r="C116" s="10" t="s">
        <v>282</v>
      </c>
      <c r="D116" s="9">
        <v>600</v>
      </c>
      <c r="E116" s="11">
        <v>300</v>
      </c>
      <c r="F116" s="9" t="s">
        <v>251</v>
      </c>
      <c r="G116" s="9" t="s">
        <v>45</v>
      </c>
      <c r="H116" s="9" t="s">
        <v>46</v>
      </c>
      <c r="I116" s="9">
        <v>1454110440</v>
      </c>
      <c r="J116" s="9">
        <v>1451607071</v>
      </c>
      <c r="K116" s="9" t="b">
        <v>0</v>
      </c>
      <c r="L116" s="9">
        <v>5</v>
      </c>
      <c r="M116" s="9" t="b">
        <v>0</v>
      </c>
      <c r="N116" s="9" t="s">
        <v>40</v>
      </c>
      <c r="O116" s="9">
        <f>ROUND(E116/D116*100,0)</f>
        <v>50</v>
      </c>
      <c r="P116" s="12">
        <f>IFERROR(ROUND(E116/L116,2),0)</f>
        <v>60</v>
      </c>
      <c r="Q116" s="9" t="s">
        <v>41</v>
      </c>
      <c r="R116" s="9" t="s">
        <v>42</v>
      </c>
      <c r="S116" s="13">
        <f>(((J116/60)/60)/24)+DATE(1970,1,1)</f>
        <v>42370.007766203707</v>
      </c>
      <c r="T116" s="13">
        <f>(((I116/60)/60)/24)+DATE(1970,1,1)</f>
        <v>42398.981944444444</v>
      </c>
    </row>
    <row r="117" spans="1:20" ht="208" x14ac:dyDescent="0.2">
      <c r="A117" s="9">
        <v>2856</v>
      </c>
      <c r="B117" s="10" t="s">
        <v>283</v>
      </c>
      <c r="C117" s="10" t="s">
        <v>284</v>
      </c>
      <c r="D117" s="9">
        <v>3000</v>
      </c>
      <c r="E117" s="11">
        <v>146</v>
      </c>
      <c r="F117" s="9" t="s">
        <v>251</v>
      </c>
      <c r="G117" s="9" t="s">
        <v>45</v>
      </c>
      <c r="H117" s="9" t="s">
        <v>46</v>
      </c>
      <c r="I117" s="9">
        <v>1439069640</v>
      </c>
      <c r="J117" s="9">
        <v>1433897647</v>
      </c>
      <c r="K117" s="9" t="b">
        <v>0</v>
      </c>
      <c r="L117" s="9">
        <v>6</v>
      </c>
      <c r="M117" s="9" t="b">
        <v>0</v>
      </c>
      <c r="N117" s="9" t="s">
        <v>40</v>
      </c>
      <c r="O117" s="9">
        <f>ROUND(E117/D117*100,0)</f>
        <v>5</v>
      </c>
      <c r="P117" s="12">
        <f>IFERROR(ROUND(E117/L117,2),0)</f>
        <v>24.33</v>
      </c>
      <c r="Q117" s="9" t="s">
        <v>41</v>
      </c>
      <c r="R117" s="9" t="s">
        <v>42</v>
      </c>
      <c r="S117" s="13">
        <f>(((J117/60)/60)/24)+DATE(1970,1,1)</f>
        <v>42165.037581018521</v>
      </c>
      <c r="T117" s="13">
        <f>(((I117/60)/60)/24)+DATE(1970,1,1)</f>
        <v>42224.898611111115</v>
      </c>
    </row>
    <row r="118" spans="1:20" ht="192" x14ac:dyDescent="0.2">
      <c r="A118" s="9">
        <v>2857</v>
      </c>
      <c r="B118" s="10" t="s">
        <v>285</v>
      </c>
      <c r="C118" s="10" t="s">
        <v>286</v>
      </c>
      <c r="D118" s="9">
        <v>38000</v>
      </c>
      <c r="E118" s="11">
        <v>7500</v>
      </c>
      <c r="F118" s="9" t="s">
        <v>251</v>
      </c>
      <c r="G118" s="9" t="s">
        <v>287</v>
      </c>
      <c r="H118" s="9" t="s">
        <v>288</v>
      </c>
      <c r="I118" s="9">
        <v>1487613600</v>
      </c>
      <c r="J118" s="9">
        <v>1482444295</v>
      </c>
      <c r="K118" s="9" t="b">
        <v>0</v>
      </c>
      <c r="L118" s="9">
        <v>15</v>
      </c>
      <c r="M118" s="9" t="b">
        <v>0</v>
      </c>
      <c r="N118" s="9" t="s">
        <v>40</v>
      </c>
      <c r="O118" s="9">
        <f>ROUND(E118/D118*100,0)</f>
        <v>20</v>
      </c>
      <c r="P118" s="12">
        <f>IFERROR(ROUND(E118/L118,2),0)</f>
        <v>500</v>
      </c>
      <c r="Q118" s="9" t="s">
        <v>41</v>
      </c>
      <c r="R118" s="9" t="s">
        <v>42</v>
      </c>
      <c r="S118" s="13">
        <f>(((J118/60)/60)/24)+DATE(1970,1,1)</f>
        <v>42726.920081018514</v>
      </c>
      <c r="T118" s="13">
        <f>(((I118/60)/60)/24)+DATE(1970,1,1)</f>
        <v>42786.75</v>
      </c>
    </row>
    <row r="119" spans="1:20" ht="176" x14ac:dyDescent="0.2">
      <c r="A119" s="9">
        <v>2858</v>
      </c>
      <c r="B119" s="10" t="s">
        <v>289</v>
      </c>
      <c r="C119" s="10" t="s">
        <v>290</v>
      </c>
      <c r="D119" s="9">
        <v>1000</v>
      </c>
      <c r="E119" s="11">
        <v>0</v>
      </c>
      <c r="F119" s="9" t="s">
        <v>251</v>
      </c>
      <c r="G119" s="9" t="s">
        <v>291</v>
      </c>
      <c r="H119" s="9" t="s">
        <v>259</v>
      </c>
      <c r="I119" s="9">
        <v>1417778880</v>
      </c>
      <c r="J119" s="9">
        <v>1415711095</v>
      </c>
      <c r="K119" s="9" t="b">
        <v>0</v>
      </c>
      <c r="L119" s="9">
        <v>0</v>
      </c>
      <c r="M119" s="9" t="b">
        <v>0</v>
      </c>
      <c r="N119" s="9" t="s">
        <v>40</v>
      </c>
      <c r="O119" s="9">
        <f>ROUND(E119/D119*100,0)</f>
        <v>0</v>
      </c>
      <c r="P119" s="12">
        <f>IFERROR(ROUND(E119/L119,2),0)</f>
        <v>0</v>
      </c>
      <c r="Q119" s="9" t="s">
        <v>41</v>
      </c>
      <c r="R119" s="9" t="s">
        <v>42</v>
      </c>
      <c r="S119" s="13">
        <f>(((J119/60)/60)/24)+DATE(1970,1,1)</f>
        <v>41954.545081018514</v>
      </c>
      <c r="T119" s="13">
        <f>(((I119/60)/60)/24)+DATE(1970,1,1)</f>
        <v>41978.477777777778</v>
      </c>
    </row>
    <row r="120" spans="1:20" ht="144" x14ac:dyDescent="0.2">
      <c r="A120" s="9">
        <v>2859</v>
      </c>
      <c r="B120" s="10" t="s">
        <v>292</v>
      </c>
      <c r="C120" s="10" t="s">
        <v>293</v>
      </c>
      <c r="D120" s="9">
        <v>2000</v>
      </c>
      <c r="E120" s="11">
        <v>35</v>
      </c>
      <c r="F120" s="9" t="s">
        <v>251</v>
      </c>
      <c r="G120" s="9" t="s">
        <v>153</v>
      </c>
      <c r="H120" s="9" t="s">
        <v>154</v>
      </c>
      <c r="I120" s="9">
        <v>1444984904</v>
      </c>
      <c r="J120" s="9">
        <v>1439800904</v>
      </c>
      <c r="K120" s="9" t="b">
        <v>0</v>
      </c>
      <c r="L120" s="9">
        <v>1</v>
      </c>
      <c r="M120" s="9" t="b">
        <v>0</v>
      </c>
      <c r="N120" s="9" t="s">
        <v>40</v>
      </c>
      <c r="O120" s="9">
        <f>ROUND(E120/D120*100,0)</f>
        <v>2</v>
      </c>
      <c r="P120" s="12">
        <f>IFERROR(ROUND(E120/L120,2),0)</f>
        <v>35</v>
      </c>
      <c r="Q120" s="9" t="s">
        <v>41</v>
      </c>
      <c r="R120" s="9" t="s">
        <v>42</v>
      </c>
      <c r="S120" s="13">
        <f>(((J120/60)/60)/24)+DATE(1970,1,1)</f>
        <v>42233.362314814818</v>
      </c>
      <c r="T120" s="13">
        <f>(((I120/60)/60)/24)+DATE(1970,1,1)</f>
        <v>42293.362314814818</v>
      </c>
    </row>
    <row r="121" spans="1:20" ht="208" x14ac:dyDescent="0.2">
      <c r="A121" s="9">
        <v>2860</v>
      </c>
      <c r="B121" s="10" t="s">
        <v>294</v>
      </c>
      <c r="C121" s="10" t="s">
        <v>295</v>
      </c>
      <c r="D121" s="9">
        <v>4000</v>
      </c>
      <c r="E121" s="11">
        <v>266</v>
      </c>
      <c r="F121" s="9" t="s">
        <v>251</v>
      </c>
      <c r="G121" s="9" t="s">
        <v>45</v>
      </c>
      <c r="H121" s="9" t="s">
        <v>46</v>
      </c>
      <c r="I121" s="9">
        <v>1466363576</v>
      </c>
      <c r="J121" s="9">
        <v>1461179576</v>
      </c>
      <c r="K121" s="9" t="b">
        <v>0</v>
      </c>
      <c r="L121" s="9">
        <v>9</v>
      </c>
      <c r="M121" s="9" t="b">
        <v>0</v>
      </c>
      <c r="N121" s="9" t="s">
        <v>40</v>
      </c>
      <c r="O121" s="9">
        <f>ROUND(E121/D121*100,0)</f>
        <v>7</v>
      </c>
      <c r="P121" s="12">
        <f>IFERROR(ROUND(E121/L121,2),0)</f>
        <v>29.56</v>
      </c>
      <c r="Q121" s="9" t="s">
        <v>41</v>
      </c>
      <c r="R121" s="9" t="s">
        <v>42</v>
      </c>
      <c r="S121" s="13">
        <f>(((J121/60)/60)/24)+DATE(1970,1,1)</f>
        <v>42480.800648148142</v>
      </c>
      <c r="T121" s="13">
        <f>(((I121/60)/60)/24)+DATE(1970,1,1)</f>
        <v>42540.800648148142</v>
      </c>
    </row>
    <row r="122" spans="1:20" ht="208" x14ac:dyDescent="0.2">
      <c r="A122" s="9">
        <v>2861</v>
      </c>
      <c r="B122" s="10" t="s">
        <v>296</v>
      </c>
      <c r="C122" s="10" t="s">
        <v>297</v>
      </c>
      <c r="D122" s="9">
        <v>250</v>
      </c>
      <c r="E122" s="11">
        <v>80</v>
      </c>
      <c r="F122" s="9" t="s">
        <v>251</v>
      </c>
      <c r="G122" s="9" t="s">
        <v>153</v>
      </c>
      <c r="H122" s="9" t="s">
        <v>154</v>
      </c>
      <c r="I122" s="9">
        <v>1443103848</v>
      </c>
      <c r="J122" s="9">
        <v>1441894248</v>
      </c>
      <c r="K122" s="9" t="b">
        <v>0</v>
      </c>
      <c r="L122" s="9">
        <v>3</v>
      </c>
      <c r="M122" s="9" t="b">
        <v>0</v>
      </c>
      <c r="N122" s="9" t="s">
        <v>40</v>
      </c>
      <c r="O122" s="9">
        <f>ROUND(E122/D122*100,0)</f>
        <v>32</v>
      </c>
      <c r="P122" s="12">
        <f>IFERROR(ROUND(E122/L122,2),0)</f>
        <v>26.67</v>
      </c>
      <c r="Q122" s="9" t="s">
        <v>41</v>
      </c>
      <c r="R122" s="9" t="s">
        <v>42</v>
      </c>
      <c r="S122" s="13">
        <f>(((J122/60)/60)/24)+DATE(1970,1,1)</f>
        <v>42257.590833333335</v>
      </c>
      <c r="T122" s="13">
        <f>(((I122/60)/60)/24)+DATE(1970,1,1)</f>
        <v>42271.590833333335</v>
      </c>
    </row>
    <row r="123" spans="1:20" ht="176" x14ac:dyDescent="0.2">
      <c r="A123" s="9">
        <v>2862</v>
      </c>
      <c r="B123" s="10" t="s">
        <v>298</v>
      </c>
      <c r="C123" s="10" t="s">
        <v>299</v>
      </c>
      <c r="D123" s="9">
        <v>12700</v>
      </c>
      <c r="E123" s="11">
        <v>55</v>
      </c>
      <c r="F123" s="9" t="s">
        <v>251</v>
      </c>
      <c r="G123" s="9" t="s">
        <v>45</v>
      </c>
      <c r="H123" s="9" t="s">
        <v>46</v>
      </c>
      <c r="I123" s="9">
        <v>1403636229</v>
      </c>
      <c r="J123" s="9">
        <v>1401044229</v>
      </c>
      <c r="K123" s="9" t="b">
        <v>0</v>
      </c>
      <c r="L123" s="9">
        <v>3</v>
      </c>
      <c r="M123" s="9" t="b">
        <v>0</v>
      </c>
      <c r="N123" s="9" t="s">
        <v>40</v>
      </c>
      <c r="O123" s="9">
        <f>ROUND(E123/D123*100,0)</f>
        <v>0</v>
      </c>
      <c r="P123" s="12">
        <f>IFERROR(ROUND(E123/L123,2),0)</f>
        <v>18.329999999999998</v>
      </c>
      <c r="Q123" s="9" t="s">
        <v>41</v>
      </c>
      <c r="R123" s="9" t="s">
        <v>42</v>
      </c>
      <c r="S123" s="13">
        <f>(((J123/60)/60)/24)+DATE(1970,1,1)</f>
        <v>41784.789687500001</v>
      </c>
      <c r="T123" s="13">
        <f>(((I123/60)/60)/24)+DATE(1970,1,1)</f>
        <v>41814.789687500001</v>
      </c>
    </row>
    <row r="124" spans="1:20" ht="208" x14ac:dyDescent="0.2">
      <c r="A124" s="9">
        <v>2863</v>
      </c>
      <c r="B124" s="10" t="s">
        <v>300</v>
      </c>
      <c r="C124" s="10" t="s">
        <v>301</v>
      </c>
      <c r="D124" s="9">
        <v>50000</v>
      </c>
      <c r="E124" s="11">
        <v>20</v>
      </c>
      <c r="F124" s="9" t="s">
        <v>251</v>
      </c>
      <c r="G124" s="9" t="s">
        <v>45</v>
      </c>
      <c r="H124" s="9" t="s">
        <v>46</v>
      </c>
      <c r="I124" s="9">
        <v>1410279123</v>
      </c>
      <c r="J124" s="9">
        <v>1405095123</v>
      </c>
      <c r="K124" s="9" t="b">
        <v>0</v>
      </c>
      <c r="L124" s="9">
        <v>1</v>
      </c>
      <c r="M124" s="9" t="b">
        <v>0</v>
      </c>
      <c r="N124" s="9" t="s">
        <v>40</v>
      </c>
      <c r="O124" s="9">
        <f>ROUND(E124/D124*100,0)</f>
        <v>0</v>
      </c>
      <c r="P124" s="12">
        <f>IFERROR(ROUND(E124/L124,2),0)</f>
        <v>20</v>
      </c>
      <c r="Q124" s="9" t="s">
        <v>41</v>
      </c>
      <c r="R124" s="9" t="s">
        <v>42</v>
      </c>
      <c r="S124" s="13">
        <f>(((J124/60)/60)/24)+DATE(1970,1,1)</f>
        <v>41831.675034722226</v>
      </c>
      <c r="T124" s="13">
        <f>(((I124/60)/60)/24)+DATE(1970,1,1)</f>
        <v>41891.675034722226</v>
      </c>
    </row>
    <row r="125" spans="1:20" ht="64" x14ac:dyDescent="0.2">
      <c r="A125" s="9">
        <v>2864</v>
      </c>
      <c r="B125" s="10" t="s">
        <v>302</v>
      </c>
      <c r="C125" s="10" t="s">
        <v>303</v>
      </c>
      <c r="D125" s="9">
        <v>2500</v>
      </c>
      <c r="E125" s="11">
        <v>40</v>
      </c>
      <c r="F125" s="9" t="s">
        <v>251</v>
      </c>
      <c r="G125" s="9" t="s">
        <v>38</v>
      </c>
      <c r="H125" s="9" t="s">
        <v>39</v>
      </c>
      <c r="I125" s="9">
        <v>1437139080</v>
      </c>
      <c r="J125" s="9">
        <v>1434552207</v>
      </c>
      <c r="K125" s="9" t="b">
        <v>0</v>
      </c>
      <c r="L125" s="9">
        <v>3</v>
      </c>
      <c r="M125" s="9" t="b">
        <v>0</v>
      </c>
      <c r="N125" s="9" t="s">
        <v>40</v>
      </c>
      <c r="O125" s="9">
        <f>ROUND(E125/D125*100,0)</f>
        <v>2</v>
      </c>
      <c r="P125" s="12">
        <f>IFERROR(ROUND(E125/L125,2),0)</f>
        <v>13.33</v>
      </c>
      <c r="Q125" s="9" t="s">
        <v>41</v>
      </c>
      <c r="R125" s="9" t="s">
        <v>42</v>
      </c>
      <c r="S125" s="13">
        <f>(((J125/60)/60)/24)+DATE(1970,1,1)</f>
        <v>42172.613506944443</v>
      </c>
      <c r="T125" s="13">
        <f>(((I125/60)/60)/24)+DATE(1970,1,1)</f>
        <v>42202.554166666669</v>
      </c>
    </row>
    <row r="126" spans="1:20" ht="176" x14ac:dyDescent="0.2">
      <c r="A126" s="9">
        <v>2865</v>
      </c>
      <c r="B126" s="10" t="s">
        <v>304</v>
      </c>
      <c r="C126" s="10" t="s">
        <v>305</v>
      </c>
      <c r="D126" s="9">
        <v>2888</v>
      </c>
      <c r="E126" s="11">
        <v>0</v>
      </c>
      <c r="F126" s="9" t="s">
        <v>251</v>
      </c>
      <c r="G126" s="9" t="s">
        <v>45</v>
      </c>
      <c r="H126" s="9" t="s">
        <v>46</v>
      </c>
      <c r="I126" s="9">
        <v>1420512259</v>
      </c>
      <c r="J126" s="9">
        <v>1415328259</v>
      </c>
      <c r="K126" s="9" t="b">
        <v>0</v>
      </c>
      <c r="L126" s="9">
        <v>0</v>
      </c>
      <c r="M126" s="9" t="b">
        <v>0</v>
      </c>
      <c r="N126" s="9" t="s">
        <v>40</v>
      </c>
      <c r="O126" s="9">
        <f>ROUND(E126/D126*100,0)</f>
        <v>0</v>
      </c>
      <c r="P126" s="12">
        <f>IFERROR(ROUND(E126/L126,2),0)</f>
        <v>0</v>
      </c>
      <c r="Q126" s="9" t="s">
        <v>41</v>
      </c>
      <c r="R126" s="9" t="s">
        <v>42</v>
      </c>
      <c r="S126" s="13">
        <f>(((J126/60)/60)/24)+DATE(1970,1,1)</f>
        <v>41950.114108796297</v>
      </c>
      <c r="T126" s="13">
        <f>(((I126/60)/60)/24)+DATE(1970,1,1)</f>
        <v>42010.114108796297</v>
      </c>
    </row>
    <row r="127" spans="1:20" ht="192" x14ac:dyDescent="0.2">
      <c r="A127" s="9">
        <v>2866</v>
      </c>
      <c r="B127" s="10" t="s">
        <v>306</v>
      </c>
      <c r="C127" s="10" t="s">
        <v>307</v>
      </c>
      <c r="D127" s="9">
        <v>5000</v>
      </c>
      <c r="E127" s="11">
        <v>45</v>
      </c>
      <c r="F127" s="9" t="s">
        <v>251</v>
      </c>
      <c r="G127" s="9" t="s">
        <v>45</v>
      </c>
      <c r="H127" s="9" t="s">
        <v>46</v>
      </c>
      <c r="I127" s="9">
        <v>1476482400</v>
      </c>
      <c r="J127" s="9">
        <v>1473893721</v>
      </c>
      <c r="K127" s="9" t="b">
        <v>0</v>
      </c>
      <c r="L127" s="9">
        <v>2</v>
      </c>
      <c r="M127" s="9" t="b">
        <v>0</v>
      </c>
      <c r="N127" s="9" t="s">
        <v>40</v>
      </c>
      <c r="O127" s="9">
        <f>ROUND(E127/D127*100,0)</f>
        <v>1</v>
      </c>
      <c r="P127" s="12">
        <f>IFERROR(ROUND(E127/L127,2),0)</f>
        <v>22.5</v>
      </c>
      <c r="Q127" s="9" t="s">
        <v>41</v>
      </c>
      <c r="R127" s="9" t="s">
        <v>42</v>
      </c>
      <c r="S127" s="13">
        <f>(((J127/60)/60)/24)+DATE(1970,1,1)</f>
        <v>42627.955104166671</v>
      </c>
      <c r="T127" s="13">
        <f>(((I127/60)/60)/24)+DATE(1970,1,1)</f>
        <v>42657.916666666672</v>
      </c>
    </row>
    <row r="128" spans="1:20" ht="224" x14ac:dyDescent="0.2">
      <c r="A128" s="9">
        <v>2867</v>
      </c>
      <c r="B128" s="10" t="s">
        <v>308</v>
      </c>
      <c r="C128" s="10" t="s">
        <v>309</v>
      </c>
      <c r="D128" s="9">
        <v>2500</v>
      </c>
      <c r="E128" s="11">
        <v>504</v>
      </c>
      <c r="F128" s="9" t="s">
        <v>251</v>
      </c>
      <c r="G128" s="9" t="s">
        <v>45</v>
      </c>
      <c r="H128" s="9" t="s">
        <v>46</v>
      </c>
      <c r="I128" s="9">
        <v>1467604800</v>
      </c>
      <c r="J128" s="9">
        <v>1465533672</v>
      </c>
      <c r="K128" s="9" t="b">
        <v>0</v>
      </c>
      <c r="L128" s="9">
        <v>10</v>
      </c>
      <c r="M128" s="9" t="b">
        <v>0</v>
      </c>
      <c r="N128" s="9" t="s">
        <v>40</v>
      </c>
      <c r="O128" s="9">
        <f>ROUND(E128/D128*100,0)</f>
        <v>20</v>
      </c>
      <c r="P128" s="12">
        <f>IFERROR(ROUND(E128/L128,2),0)</f>
        <v>50.4</v>
      </c>
      <c r="Q128" s="9" t="s">
        <v>41</v>
      </c>
      <c r="R128" s="9" t="s">
        <v>42</v>
      </c>
      <c r="S128" s="13">
        <f>(((J128/60)/60)/24)+DATE(1970,1,1)</f>
        <v>42531.195277777777</v>
      </c>
      <c r="T128" s="13">
        <f>(((I128/60)/60)/24)+DATE(1970,1,1)</f>
        <v>42555.166666666672</v>
      </c>
    </row>
    <row r="129" spans="1:20" ht="224" x14ac:dyDescent="0.2">
      <c r="A129" s="9">
        <v>2868</v>
      </c>
      <c r="B129" s="10" t="s">
        <v>310</v>
      </c>
      <c r="C129" s="10" t="s">
        <v>311</v>
      </c>
      <c r="D129" s="9">
        <v>15000</v>
      </c>
      <c r="E129" s="11">
        <v>6301.76</v>
      </c>
      <c r="F129" s="9" t="s">
        <v>251</v>
      </c>
      <c r="G129" s="9" t="s">
        <v>45</v>
      </c>
      <c r="H129" s="9" t="s">
        <v>46</v>
      </c>
      <c r="I129" s="9">
        <v>1475697054</v>
      </c>
      <c r="J129" s="9">
        <v>1473105054</v>
      </c>
      <c r="K129" s="9" t="b">
        <v>0</v>
      </c>
      <c r="L129" s="9">
        <v>60</v>
      </c>
      <c r="M129" s="9" t="b">
        <v>0</v>
      </c>
      <c r="N129" s="9" t="s">
        <v>40</v>
      </c>
      <c r="O129" s="9">
        <f>ROUND(E129/D129*100,0)</f>
        <v>42</v>
      </c>
      <c r="P129" s="12">
        <f>IFERROR(ROUND(E129/L129,2),0)</f>
        <v>105.03</v>
      </c>
      <c r="Q129" s="9" t="s">
        <v>41</v>
      </c>
      <c r="R129" s="9" t="s">
        <v>42</v>
      </c>
      <c r="S129" s="13">
        <f>(((J129/60)/60)/24)+DATE(1970,1,1)</f>
        <v>42618.827013888891</v>
      </c>
      <c r="T129" s="13">
        <f>(((I129/60)/60)/24)+DATE(1970,1,1)</f>
        <v>42648.827013888891</v>
      </c>
    </row>
    <row r="130" spans="1:20" ht="224" x14ac:dyDescent="0.2">
      <c r="A130" s="9">
        <v>2869</v>
      </c>
      <c r="B130" s="10" t="s">
        <v>312</v>
      </c>
      <c r="C130" s="10" t="s">
        <v>313</v>
      </c>
      <c r="D130" s="9">
        <v>20000</v>
      </c>
      <c r="E130" s="11">
        <v>177</v>
      </c>
      <c r="F130" s="9" t="s">
        <v>251</v>
      </c>
      <c r="G130" s="9" t="s">
        <v>45</v>
      </c>
      <c r="H130" s="9" t="s">
        <v>46</v>
      </c>
      <c r="I130" s="9">
        <v>1468937681</v>
      </c>
      <c r="J130" s="9">
        <v>1466345681</v>
      </c>
      <c r="K130" s="9" t="b">
        <v>0</v>
      </c>
      <c r="L130" s="9">
        <v>5</v>
      </c>
      <c r="M130" s="9" t="b">
        <v>0</v>
      </c>
      <c r="N130" s="9" t="s">
        <v>40</v>
      </c>
      <c r="O130" s="9">
        <f>ROUND(E130/D130*100,0)</f>
        <v>1</v>
      </c>
      <c r="P130" s="12">
        <f>IFERROR(ROUND(E130/L130,2),0)</f>
        <v>35.4</v>
      </c>
      <c r="Q130" s="9" t="s">
        <v>41</v>
      </c>
      <c r="R130" s="9" t="s">
        <v>42</v>
      </c>
      <c r="S130" s="13">
        <f>(((J130/60)/60)/24)+DATE(1970,1,1)</f>
        <v>42540.593530092592</v>
      </c>
      <c r="T130" s="13">
        <f>(((I130/60)/60)/24)+DATE(1970,1,1)</f>
        <v>42570.593530092592</v>
      </c>
    </row>
    <row r="131" spans="1:20" ht="192" x14ac:dyDescent="0.2">
      <c r="A131" s="9">
        <v>2870</v>
      </c>
      <c r="B131" s="10" t="s">
        <v>314</v>
      </c>
      <c r="C131" s="10" t="s">
        <v>315</v>
      </c>
      <c r="D131" s="9">
        <v>5000</v>
      </c>
      <c r="E131" s="11">
        <v>750</v>
      </c>
      <c r="F131" s="9" t="s">
        <v>251</v>
      </c>
      <c r="G131" s="9" t="s">
        <v>45</v>
      </c>
      <c r="H131" s="9" t="s">
        <v>46</v>
      </c>
      <c r="I131" s="9">
        <v>1400301165</v>
      </c>
      <c r="J131" s="9">
        <v>1397709165</v>
      </c>
      <c r="K131" s="9" t="b">
        <v>0</v>
      </c>
      <c r="L131" s="9">
        <v>9</v>
      </c>
      <c r="M131" s="9" t="b">
        <v>0</v>
      </c>
      <c r="N131" s="9" t="s">
        <v>40</v>
      </c>
      <c r="O131" s="9">
        <f>ROUND(E131/D131*100,0)</f>
        <v>15</v>
      </c>
      <c r="P131" s="12">
        <f>IFERROR(ROUND(E131/L131,2),0)</f>
        <v>83.33</v>
      </c>
      <c r="Q131" s="9" t="s">
        <v>41</v>
      </c>
      <c r="R131" s="9" t="s">
        <v>42</v>
      </c>
      <c r="S131" s="13">
        <f>(((J131/60)/60)/24)+DATE(1970,1,1)</f>
        <v>41746.189409722225</v>
      </c>
      <c r="T131" s="13">
        <f>(((I131/60)/60)/24)+DATE(1970,1,1)</f>
        <v>41776.189409722225</v>
      </c>
    </row>
    <row r="132" spans="1:20" ht="160" x14ac:dyDescent="0.2">
      <c r="A132" s="9">
        <v>2871</v>
      </c>
      <c r="B132" s="10" t="s">
        <v>316</v>
      </c>
      <c r="C132" s="10" t="s">
        <v>317</v>
      </c>
      <c r="D132" s="9">
        <v>10000</v>
      </c>
      <c r="E132" s="11">
        <v>467</v>
      </c>
      <c r="F132" s="9" t="s">
        <v>251</v>
      </c>
      <c r="G132" s="9" t="s">
        <v>45</v>
      </c>
      <c r="H132" s="9" t="s">
        <v>46</v>
      </c>
      <c r="I132" s="9">
        <v>1419183813</v>
      </c>
      <c r="J132" s="9">
        <v>1417455813</v>
      </c>
      <c r="K132" s="9" t="b">
        <v>0</v>
      </c>
      <c r="L132" s="9">
        <v>13</v>
      </c>
      <c r="M132" s="9" t="b">
        <v>0</v>
      </c>
      <c r="N132" s="9" t="s">
        <v>40</v>
      </c>
      <c r="O132" s="9">
        <f>ROUND(E132/D132*100,0)</f>
        <v>5</v>
      </c>
      <c r="P132" s="12">
        <f>IFERROR(ROUND(E132/L132,2),0)</f>
        <v>35.92</v>
      </c>
      <c r="Q132" s="9" t="s">
        <v>41</v>
      </c>
      <c r="R132" s="9" t="s">
        <v>42</v>
      </c>
      <c r="S132" s="13">
        <f>(((J132/60)/60)/24)+DATE(1970,1,1)</f>
        <v>41974.738576388889</v>
      </c>
      <c r="T132" s="13">
        <f>(((I132/60)/60)/24)+DATE(1970,1,1)</f>
        <v>41994.738576388889</v>
      </c>
    </row>
    <row r="133" spans="1:20" ht="176" x14ac:dyDescent="0.2">
      <c r="A133" s="9">
        <v>2872</v>
      </c>
      <c r="B133" s="10" t="s">
        <v>318</v>
      </c>
      <c r="C133" s="10" t="s">
        <v>319</v>
      </c>
      <c r="D133" s="9">
        <v>3000</v>
      </c>
      <c r="E133" s="11">
        <v>0</v>
      </c>
      <c r="F133" s="9" t="s">
        <v>251</v>
      </c>
      <c r="G133" s="9" t="s">
        <v>45</v>
      </c>
      <c r="H133" s="9" t="s">
        <v>46</v>
      </c>
      <c r="I133" s="9">
        <v>1434768438</v>
      </c>
      <c r="J133" s="9">
        <v>1429584438</v>
      </c>
      <c r="K133" s="9" t="b">
        <v>0</v>
      </c>
      <c r="L133" s="9">
        <v>0</v>
      </c>
      <c r="M133" s="9" t="b">
        <v>0</v>
      </c>
      <c r="N133" s="9" t="s">
        <v>40</v>
      </c>
      <c r="O133" s="9">
        <f>ROUND(E133/D133*100,0)</f>
        <v>0</v>
      </c>
      <c r="P133" s="12">
        <f>IFERROR(ROUND(E133/L133,2),0)</f>
        <v>0</v>
      </c>
      <c r="Q133" s="9" t="s">
        <v>41</v>
      </c>
      <c r="R133" s="9" t="s">
        <v>42</v>
      </c>
      <c r="S133" s="13">
        <f>(((J133/60)/60)/24)+DATE(1970,1,1)</f>
        <v>42115.11618055556</v>
      </c>
      <c r="T133" s="13">
        <f>(((I133/60)/60)/24)+DATE(1970,1,1)</f>
        <v>42175.11618055556</v>
      </c>
    </row>
    <row r="134" spans="1:20" ht="224" x14ac:dyDescent="0.2">
      <c r="A134" s="9">
        <v>2873</v>
      </c>
      <c r="B134" s="10" t="s">
        <v>320</v>
      </c>
      <c r="C134" s="10" t="s">
        <v>321</v>
      </c>
      <c r="D134" s="9">
        <v>2500</v>
      </c>
      <c r="E134" s="11">
        <v>953</v>
      </c>
      <c r="F134" s="9" t="s">
        <v>251</v>
      </c>
      <c r="G134" s="9" t="s">
        <v>45</v>
      </c>
      <c r="H134" s="9" t="s">
        <v>46</v>
      </c>
      <c r="I134" s="9">
        <v>1422473831</v>
      </c>
      <c r="J134" s="9">
        <v>1419881831</v>
      </c>
      <c r="K134" s="9" t="b">
        <v>0</v>
      </c>
      <c r="L134" s="9">
        <v>8</v>
      </c>
      <c r="M134" s="9" t="b">
        <v>0</v>
      </c>
      <c r="N134" s="9" t="s">
        <v>40</v>
      </c>
      <c r="O134" s="9">
        <f>ROUND(E134/D134*100,0)</f>
        <v>38</v>
      </c>
      <c r="P134" s="12">
        <f>IFERROR(ROUND(E134/L134,2),0)</f>
        <v>119.13</v>
      </c>
      <c r="Q134" s="9" t="s">
        <v>41</v>
      </c>
      <c r="R134" s="9" t="s">
        <v>42</v>
      </c>
      <c r="S134" s="13">
        <f>(((J134/60)/60)/24)+DATE(1970,1,1)</f>
        <v>42002.817488425921</v>
      </c>
      <c r="T134" s="13">
        <f>(((I134/60)/60)/24)+DATE(1970,1,1)</f>
        <v>42032.817488425921</v>
      </c>
    </row>
    <row r="135" spans="1:20" ht="192" x14ac:dyDescent="0.2">
      <c r="A135" s="9">
        <v>2874</v>
      </c>
      <c r="B135" s="10" t="s">
        <v>322</v>
      </c>
      <c r="C135" s="10" t="s">
        <v>323</v>
      </c>
      <c r="D135" s="9">
        <v>5000</v>
      </c>
      <c r="E135" s="11">
        <v>271</v>
      </c>
      <c r="F135" s="9" t="s">
        <v>251</v>
      </c>
      <c r="G135" s="9" t="s">
        <v>45</v>
      </c>
      <c r="H135" s="9" t="s">
        <v>46</v>
      </c>
      <c r="I135" s="9">
        <v>1484684186</v>
      </c>
      <c r="J135" s="9">
        <v>1482092186</v>
      </c>
      <c r="K135" s="9" t="b">
        <v>0</v>
      </c>
      <c r="L135" s="9">
        <v>3</v>
      </c>
      <c r="M135" s="9" t="b">
        <v>0</v>
      </c>
      <c r="N135" s="9" t="s">
        <v>40</v>
      </c>
      <c r="O135" s="9">
        <f>ROUND(E135/D135*100,0)</f>
        <v>5</v>
      </c>
      <c r="P135" s="12">
        <f>IFERROR(ROUND(E135/L135,2),0)</f>
        <v>90.33</v>
      </c>
      <c r="Q135" s="9" t="s">
        <v>41</v>
      </c>
      <c r="R135" s="9" t="s">
        <v>42</v>
      </c>
      <c r="S135" s="13">
        <f>(((J135/60)/60)/24)+DATE(1970,1,1)</f>
        <v>42722.84474537037</v>
      </c>
      <c r="T135" s="13">
        <f>(((I135/60)/60)/24)+DATE(1970,1,1)</f>
        <v>42752.84474537037</v>
      </c>
    </row>
    <row r="136" spans="1:20" ht="192" x14ac:dyDescent="0.2">
      <c r="A136" s="9">
        <v>2875</v>
      </c>
      <c r="B136" s="10" t="s">
        <v>324</v>
      </c>
      <c r="C136" s="10" t="s">
        <v>325</v>
      </c>
      <c r="D136" s="9">
        <v>20000</v>
      </c>
      <c r="E136" s="11">
        <v>7</v>
      </c>
      <c r="F136" s="9" t="s">
        <v>251</v>
      </c>
      <c r="G136" s="9" t="s">
        <v>45</v>
      </c>
      <c r="H136" s="9" t="s">
        <v>46</v>
      </c>
      <c r="I136" s="9">
        <v>1462417493</v>
      </c>
      <c r="J136" s="9">
        <v>1459825493</v>
      </c>
      <c r="K136" s="9" t="b">
        <v>0</v>
      </c>
      <c r="L136" s="9">
        <v>3</v>
      </c>
      <c r="M136" s="9" t="b">
        <v>0</v>
      </c>
      <c r="N136" s="9" t="s">
        <v>40</v>
      </c>
      <c r="O136" s="9">
        <f>ROUND(E136/D136*100,0)</f>
        <v>0</v>
      </c>
      <c r="P136" s="12">
        <f>IFERROR(ROUND(E136/L136,2),0)</f>
        <v>2.33</v>
      </c>
      <c r="Q136" s="9" t="s">
        <v>41</v>
      </c>
      <c r="R136" s="9" t="s">
        <v>42</v>
      </c>
      <c r="S136" s="13">
        <f>(((J136/60)/60)/24)+DATE(1970,1,1)</f>
        <v>42465.128391203703</v>
      </c>
      <c r="T136" s="13">
        <f>(((I136/60)/60)/24)+DATE(1970,1,1)</f>
        <v>42495.128391203703</v>
      </c>
    </row>
    <row r="137" spans="1:20" ht="176" x14ac:dyDescent="0.2">
      <c r="A137" s="9">
        <v>2876</v>
      </c>
      <c r="B137" s="10" t="s">
        <v>326</v>
      </c>
      <c r="C137" s="10" t="s">
        <v>327</v>
      </c>
      <c r="D137" s="9">
        <v>150000</v>
      </c>
      <c r="E137" s="11">
        <v>0</v>
      </c>
      <c r="F137" s="9" t="s">
        <v>251</v>
      </c>
      <c r="G137" s="9" t="s">
        <v>45</v>
      </c>
      <c r="H137" s="9" t="s">
        <v>46</v>
      </c>
      <c r="I137" s="9">
        <v>1437069079</v>
      </c>
      <c r="J137" s="9">
        <v>1434477079</v>
      </c>
      <c r="K137" s="9" t="b">
        <v>0</v>
      </c>
      <c r="L137" s="9">
        <v>0</v>
      </c>
      <c r="M137" s="9" t="b">
        <v>0</v>
      </c>
      <c r="N137" s="9" t="s">
        <v>40</v>
      </c>
      <c r="O137" s="9">
        <f>ROUND(E137/D137*100,0)</f>
        <v>0</v>
      </c>
      <c r="P137" s="12">
        <f>IFERROR(ROUND(E137/L137,2),0)</f>
        <v>0</v>
      </c>
      <c r="Q137" s="9" t="s">
        <v>41</v>
      </c>
      <c r="R137" s="9" t="s">
        <v>42</v>
      </c>
      <c r="S137" s="13">
        <f>(((J137/60)/60)/24)+DATE(1970,1,1)</f>
        <v>42171.743969907402</v>
      </c>
      <c r="T137" s="13">
        <f>(((I137/60)/60)/24)+DATE(1970,1,1)</f>
        <v>42201.743969907402</v>
      </c>
    </row>
    <row r="138" spans="1:20" ht="192" x14ac:dyDescent="0.2">
      <c r="A138" s="9">
        <v>2877</v>
      </c>
      <c r="B138" s="10" t="s">
        <v>328</v>
      </c>
      <c r="C138" s="10" t="s">
        <v>329</v>
      </c>
      <c r="D138" s="9">
        <v>6000</v>
      </c>
      <c r="E138" s="11">
        <v>650</v>
      </c>
      <c r="F138" s="9" t="s">
        <v>251</v>
      </c>
      <c r="G138" s="9" t="s">
        <v>45</v>
      </c>
      <c r="H138" s="9" t="s">
        <v>46</v>
      </c>
      <c r="I138" s="9">
        <v>1480525200</v>
      </c>
      <c r="J138" s="9">
        <v>1477781724</v>
      </c>
      <c r="K138" s="9" t="b">
        <v>0</v>
      </c>
      <c r="L138" s="9">
        <v>6</v>
      </c>
      <c r="M138" s="9" t="b">
        <v>0</v>
      </c>
      <c r="N138" s="9" t="s">
        <v>40</v>
      </c>
      <c r="O138" s="9">
        <f>ROUND(E138/D138*100,0)</f>
        <v>11</v>
      </c>
      <c r="P138" s="12">
        <f>IFERROR(ROUND(E138/L138,2),0)</f>
        <v>108.33</v>
      </c>
      <c r="Q138" s="9" t="s">
        <v>41</v>
      </c>
      <c r="R138" s="9" t="s">
        <v>42</v>
      </c>
      <c r="S138" s="13">
        <f>(((J138/60)/60)/24)+DATE(1970,1,1)</f>
        <v>42672.955138888887</v>
      </c>
      <c r="T138" s="13">
        <f>(((I138/60)/60)/24)+DATE(1970,1,1)</f>
        <v>42704.708333333328</v>
      </c>
    </row>
    <row r="139" spans="1:20" ht="192" x14ac:dyDescent="0.2">
      <c r="A139" s="9">
        <v>2878</v>
      </c>
      <c r="B139" s="10" t="s">
        <v>330</v>
      </c>
      <c r="C139" s="10" t="s">
        <v>331</v>
      </c>
      <c r="D139" s="9">
        <v>3000</v>
      </c>
      <c r="E139" s="11">
        <v>63</v>
      </c>
      <c r="F139" s="9" t="s">
        <v>251</v>
      </c>
      <c r="G139" s="9" t="s">
        <v>38</v>
      </c>
      <c r="H139" s="9" t="s">
        <v>39</v>
      </c>
      <c r="I139" s="9">
        <v>1435934795</v>
      </c>
      <c r="J139" s="9">
        <v>1430750795</v>
      </c>
      <c r="K139" s="9" t="b">
        <v>0</v>
      </c>
      <c r="L139" s="9">
        <v>4</v>
      </c>
      <c r="M139" s="9" t="b">
        <v>0</v>
      </c>
      <c r="N139" s="9" t="s">
        <v>40</v>
      </c>
      <c r="O139" s="9">
        <f>ROUND(E139/D139*100,0)</f>
        <v>2</v>
      </c>
      <c r="P139" s="12">
        <f>IFERROR(ROUND(E139/L139,2),0)</f>
        <v>15.75</v>
      </c>
      <c r="Q139" s="9" t="s">
        <v>41</v>
      </c>
      <c r="R139" s="9" t="s">
        <v>42</v>
      </c>
      <c r="S139" s="13">
        <f>(((J139/60)/60)/24)+DATE(1970,1,1)</f>
        <v>42128.615682870368</v>
      </c>
      <c r="T139" s="13">
        <f>(((I139/60)/60)/24)+DATE(1970,1,1)</f>
        <v>42188.615682870368</v>
      </c>
    </row>
    <row r="140" spans="1:20" ht="176" x14ac:dyDescent="0.2">
      <c r="A140" s="9">
        <v>2879</v>
      </c>
      <c r="B140" s="10" t="s">
        <v>332</v>
      </c>
      <c r="C140" s="10" t="s">
        <v>333</v>
      </c>
      <c r="D140" s="9">
        <v>11200</v>
      </c>
      <c r="E140" s="11">
        <v>29</v>
      </c>
      <c r="F140" s="9" t="s">
        <v>251</v>
      </c>
      <c r="G140" s="9" t="s">
        <v>45</v>
      </c>
      <c r="H140" s="9" t="s">
        <v>46</v>
      </c>
      <c r="I140" s="9">
        <v>1453310661</v>
      </c>
      <c r="J140" s="9">
        <v>1450718661</v>
      </c>
      <c r="K140" s="9" t="b">
        <v>0</v>
      </c>
      <c r="L140" s="9">
        <v>1</v>
      </c>
      <c r="M140" s="9" t="b">
        <v>0</v>
      </c>
      <c r="N140" s="9" t="s">
        <v>40</v>
      </c>
      <c r="O140" s="9">
        <f>ROUND(E140/D140*100,0)</f>
        <v>0</v>
      </c>
      <c r="P140" s="12">
        <f>IFERROR(ROUND(E140/L140,2),0)</f>
        <v>29</v>
      </c>
      <c r="Q140" s="9" t="s">
        <v>41</v>
      </c>
      <c r="R140" s="9" t="s">
        <v>42</v>
      </c>
      <c r="S140" s="13">
        <f>(((J140/60)/60)/24)+DATE(1970,1,1)</f>
        <v>42359.725243055553</v>
      </c>
      <c r="T140" s="13">
        <f>(((I140/60)/60)/24)+DATE(1970,1,1)</f>
        <v>42389.725243055553</v>
      </c>
    </row>
    <row r="141" spans="1:20" ht="208" x14ac:dyDescent="0.2">
      <c r="A141" s="9">
        <v>2880</v>
      </c>
      <c r="B141" s="10" t="s">
        <v>334</v>
      </c>
      <c r="C141" s="10" t="s">
        <v>335</v>
      </c>
      <c r="D141" s="9">
        <v>12000</v>
      </c>
      <c r="E141" s="11">
        <v>2800</v>
      </c>
      <c r="F141" s="9" t="s">
        <v>251</v>
      </c>
      <c r="G141" s="9" t="s">
        <v>45</v>
      </c>
      <c r="H141" s="9" t="s">
        <v>46</v>
      </c>
      <c r="I141" s="9">
        <v>1440090300</v>
      </c>
      <c r="J141" s="9">
        <v>1436305452</v>
      </c>
      <c r="K141" s="9" t="b">
        <v>0</v>
      </c>
      <c r="L141" s="9">
        <v>29</v>
      </c>
      <c r="M141" s="9" t="b">
        <v>0</v>
      </c>
      <c r="N141" s="9" t="s">
        <v>40</v>
      </c>
      <c r="O141" s="9">
        <f>ROUND(E141/D141*100,0)</f>
        <v>23</v>
      </c>
      <c r="P141" s="12">
        <f>IFERROR(ROUND(E141/L141,2),0)</f>
        <v>96.55</v>
      </c>
      <c r="Q141" s="9" t="s">
        <v>41</v>
      </c>
      <c r="R141" s="9" t="s">
        <v>42</v>
      </c>
      <c r="S141" s="13">
        <f>(((J141/60)/60)/24)+DATE(1970,1,1)</f>
        <v>42192.905694444446</v>
      </c>
      <c r="T141" s="13">
        <f>(((I141/60)/60)/24)+DATE(1970,1,1)</f>
        <v>42236.711805555555</v>
      </c>
    </row>
    <row r="142" spans="1:20" ht="192" x14ac:dyDescent="0.2">
      <c r="A142" s="9">
        <v>2881</v>
      </c>
      <c r="B142" s="10" t="s">
        <v>336</v>
      </c>
      <c r="C142" s="10" t="s">
        <v>337</v>
      </c>
      <c r="D142" s="9">
        <v>5500</v>
      </c>
      <c r="E142" s="11">
        <v>0</v>
      </c>
      <c r="F142" s="9" t="s">
        <v>251</v>
      </c>
      <c r="G142" s="9" t="s">
        <v>45</v>
      </c>
      <c r="H142" s="9" t="s">
        <v>46</v>
      </c>
      <c r="I142" s="9">
        <v>1417620036</v>
      </c>
      <c r="J142" s="9">
        <v>1412432436</v>
      </c>
      <c r="K142" s="9" t="b">
        <v>0</v>
      </c>
      <c r="L142" s="9">
        <v>0</v>
      </c>
      <c r="M142" s="9" t="b">
        <v>0</v>
      </c>
      <c r="N142" s="9" t="s">
        <v>40</v>
      </c>
      <c r="O142" s="9">
        <f>ROUND(E142/D142*100,0)</f>
        <v>0</v>
      </c>
      <c r="P142" s="12">
        <f>IFERROR(ROUND(E142/L142,2),0)</f>
        <v>0</v>
      </c>
      <c r="Q142" s="9" t="s">
        <v>41</v>
      </c>
      <c r="R142" s="9" t="s">
        <v>42</v>
      </c>
      <c r="S142" s="13">
        <f>(((J142/60)/60)/24)+DATE(1970,1,1)</f>
        <v>41916.597638888888</v>
      </c>
      <c r="T142" s="13">
        <f>(((I142/60)/60)/24)+DATE(1970,1,1)</f>
        <v>41976.639305555553</v>
      </c>
    </row>
    <row r="143" spans="1:20" ht="208" x14ac:dyDescent="0.2">
      <c r="A143" s="9">
        <v>2882</v>
      </c>
      <c r="B143" s="10" t="s">
        <v>338</v>
      </c>
      <c r="C143" s="10" t="s">
        <v>339</v>
      </c>
      <c r="D143" s="9">
        <v>750</v>
      </c>
      <c r="E143" s="11">
        <v>252</v>
      </c>
      <c r="F143" s="9" t="s">
        <v>251</v>
      </c>
      <c r="G143" s="9" t="s">
        <v>45</v>
      </c>
      <c r="H143" s="9" t="s">
        <v>46</v>
      </c>
      <c r="I143" s="9">
        <v>1462112318</v>
      </c>
      <c r="J143" s="9">
        <v>1459520318</v>
      </c>
      <c r="K143" s="9" t="b">
        <v>0</v>
      </c>
      <c r="L143" s="9">
        <v>4</v>
      </c>
      <c r="M143" s="9" t="b">
        <v>0</v>
      </c>
      <c r="N143" s="9" t="s">
        <v>40</v>
      </c>
      <c r="O143" s="9">
        <f>ROUND(E143/D143*100,0)</f>
        <v>34</v>
      </c>
      <c r="P143" s="12">
        <f>IFERROR(ROUND(E143/L143,2),0)</f>
        <v>63</v>
      </c>
      <c r="Q143" s="9" t="s">
        <v>41</v>
      </c>
      <c r="R143" s="9" t="s">
        <v>42</v>
      </c>
      <c r="S143" s="13">
        <f>(((J143/60)/60)/24)+DATE(1970,1,1)</f>
        <v>42461.596273148149</v>
      </c>
      <c r="T143" s="13">
        <f>(((I143/60)/60)/24)+DATE(1970,1,1)</f>
        <v>42491.596273148149</v>
      </c>
    </row>
    <row r="144" spans="1:20" ht="224" x14ac:dyDescent="0.2">
      <c r="A144" s="9">
        <v>2883</v>
      </c>
      <c r="B144" s="10" t="s">
        <v>340</v>
      </c>
      <c r="C144" s="10" t="s">
        <v>341</v>
      </c>
      <c r="D144" s="9">
        <v>10000</v>
      </c>
      <c r="E144" s="11">
        <v>1908</v>
      </c>
      <c r="F144" s="9" t="s">
        <v>251</v>
      </c>
      <c r="G144" s="9" t="s">
        <v>45</v>
      </c>
      <c r="H144" s="9" t="s">
        <v>46</v>
      </c>
      <c r="I144" s="9">
        <v>1454734740</v>
      </c>
      <c r="J144" s="9">
        <v>1451684437</v>
      </c>
      <c r="K144" s="9" t="b">
        <v>0</v>
      </c>
      <c r="L144" s="9">
        <v>5</v>
      </c>
      <c r="M144" s="9" t="b">
        <v>0</v>
      </c>
      <c r="N144" s="9" t="s">
        <v>40</v>
      </c>
      <c r="O144" s="9">
        <f>ROUND(E144/D144*100,0)</f>
        <v>19</v>
      </c>
      <c r="P144" s="12">
        <f>IFERROR(ROUND(E144/L144,2),0)</f>
        <v>381.6</v>
      </c>
      <c r="Q144" s="9" t="s">
        <v>41</v>
      </c>
      <c r="R144" s="9" t="s">
        <v>42</v>
      </c>
      <c r="S144" s="13">
        <f>(((J144/60)/60)/24)+DATE(1970,1,1)</f>
        <v>42370.90320601852</v>
      </c>
      <c r="T144" s="13">
        <f>(((I144/60)/60)/24)+DATE(1970,1,1)</f>
        <v>42406.207638888889</v>
      </c>
    </row>
    <row r="145" spans="1:20" ht="144" x14ac:dyDescent="0.2">
      <c r="A145" s="9">
        <v>2884</v>
      </c>
      <c r="B145" s="10" t="s">
        <v>342</v>
      </c>
      <c r="C145" s="10" t="s">
        <v>343</v>
      </c>
      <c r="D145" s="9">
        <v>45000</v>
      </c>
      <c r="E145" s="11">
        <v>185</v>
      </c>
      <c r="F145" s="9" t="s">
        <v>251</v>
      </c>
      <c r="G145" s="9" t="s">
        <v>45</v>
      </c>
      <c r="H145" s="9" t="s">
        <v>46</v>
      </c>
      <c r="I145" s="9">
        <v>1417800435</v>
      </c>
      <c r="J145" s="9">
        <v>1415208435</v>
      </c>
      <c r="K145" s="9" t="b">
        <v>0</v>
      </c>
      <c r="L145" s="9">
        <v>4</v>
      </c>
      <c r="M145" s="9" t="b">
        <v>0</v>
      </c>
      <c r="N145" s="9" t="s">
        <v>40</v>
      </c>
      <c r="O145" s="9">
        <f>ROUND(E145/D145*100,0)</f>
        <v>0</v>
      </c>
      <c r="P145" s="12">
        <f>IFERROR(ROUND(E145/L145,2),0)</f>
        <v>46.25</v>
      </c>
      <c r="Q145" s="9" t="s">
        <v>41</v>
      </c>
      <c r="R145" s="9" t="s">
        <v>42</v>
      </c>
      <c r="S145" s="13">
        <f>(((J145/60)/60)/24)+DATE(1970,1,1)</f>
        <v>41948.727256944447</v>
      </c>
      <c r="T145" s="13">
        <f>(((I145/60)/60)/24)+DATE(1970,1,1)</f>
        <v>41978.727256944447</v>
      </c>
    </row>
    <row r="146" spans="1:20" ht="128" x14ac:dyDescent="0.2">
      <c r="A146" s="9">
        <v>2885</v>
      </c>
      <c r="B146" s="10" t="s">
        <v>344</v>
      </c>
      <c r="C146" s="10" t="s">
        <v>345</v>
      </c>
      <c r="D146" s="9">
        <v>400</v>
      </c>
      <c r="E146" s="11">
        <v>130</v>
      </c>
      <c r="F146" s="9" t="s">
        <v>251</v>
      </c>
      <c r="G146" s="9" t="s">
        <v>45</v>
      </c>
      <c r="H146" s="9" t="s">
        <v>46</v>
      </c>
      <c r="I146" s="9">
        <v>1426294201</v>
      </c>
      <c r="J146" s="9">
        <v>1423705801</v>
      </c>
      <c r="K146" s="9" t="b">
        <v>0</v>
      </c>
      <c r="L146" s="9">
        <v>5</v>
      </c>
      <c r="M146" s="9" t="b">
        <v>0</v>
      </c>
      <c r="N146" s="9" t="s">
        <v>40</v>
      </c>
      <c r="O146" s="9">
        <f>ROUND(E146/D146*100,0)</f>
        <v>33</v>
      </c>
      <c r="P146" s="12">
        <f>IFERROR(ROUND(E146/L146,2),0)</f>
        <v>26</v>
      </c>
      <c r="Q146" s="9" t="s">
        <v>41</v>
      </c>
      <c r="R146" s="9" t="s">
        <v>42</v>
      </c>
      <c r="S146" s="13">
        <f>(((J146/60)/60)/24)+DATE(1970,1,1)</f>
        <v>42047.07640046296</v>
      </c>
      <c r="T146" s="13">
        <f>(((I146/60)/60)/24)+DATE(1970,1,1)</f>
        <v>42077.034733796296</v>
      </c>
    </row>
    <row r="147" spans="1:20" ht="192" x14ac:dyDescent="0.2">
      <c r="A147" s="9">
        <v>2886</v>
      </c>
      <c r="B147" s="10" t="s">
        <v>346</v>
      </c>
      <c r="C147" s="10" t="s">
        <v>347</v>
      </c>
      <c r="D147" s="9">
        <v>200</v>
      </c>
      <c r="E147" s="11">
        <v>10</v>
      </c>
      <c r="F147" s="9" t="s">
        <v>251</v>
      </c>
      <c r="G147" s="9" t="s">
        <v>45</v>
      </c>
      <c r="H147" s="9" t="s">
        <v>46</v>
      </c>
      <c r="I147" s="9">
        <v>1442635140</v>
      </c>
      <c r="J147" s="9">
        <v>1442243484</v>
      </c>
      <c r="K147" s="9" t="b">
        <v>0</v>
      </c>
      <c r="L147" s="9">
        <v>1</v>
      </c>
      <c r="M147" s="9" t="b">
        <v>0</v>
      </c>
      <c r="N147" s="9" t="s">
        <v>40</v>
      </c>
      <c r="O147" s="9">
        <f>ROUND(E147/D147*100,0)</f>
        <v>5</v>
      </c>
      <c r="P147" s="12">
        <f>IFERROR(ROUND(E147/L147,2),0)</f>
        <v>10</v>
      </c>
      <c r="Q147" s="9" t="s">
        <v>41</v>
      </c>
      <c r="R147" s="9" t="s">
        <v>42</v>
      </c>
      <c r="S147" s="13">
        <f>(((J147/60)/60)/24)+DATE(1970,1,1)</f>
        <v>42261.632916666669</v>
      </c>
      <c r="T147" s="13">
        <f>(((I147/60)/60)/24)+DATE(1970,1,1)</f>
        <v>42266.165972222225</v>
      </c>
    </row>
    <row r="148" spans="1:20" ht="224" x14ac:dyDescent="0.2">
      <c r="A148" s="9">
        <v>2887</v>
      </c>
      <c r="B148" s="10" t="s">
        <v>348</v>
      </c>
      <c r="C148" s="10" t="s">
        <v>349</v>
      </c>
      <c r="D148" s="9">
        <v>3000</v>
      </c>
      <c r="E148" s="11">
        <v>5</v>
      </c>
      <c r="F148" s="9" t="s">
        <v>251</v>
      </c>
      <c r="G148" s="9" t="s">
        <v>45</v>
      </c>
      <c r="H148" s="9" t="s">
        <v>46</v>
      </c>
      <c r="I148" s="9">
        <v>1420971324</v>
      </c>
      <c r="J148" s="9">
        <v>1418379324</v>
      </c>
      <c r="K148" s="9" t="b">
        <v>0</v>
      </c>
      <c r="L148" s="9">
        <v>1</v>
      </c>
      <c r="M148" s="9" t="b">
        <v>0</v>
      </c>
      <c r="N148" s="9" t="s">
        <v>40</v>
      </c>
      <c r="O148" s="9">
        <f>ROUND(E148/D148*100,0)</f>
        <v>0</v>
      </c>
      <c r="P148" s="12">
        <f>IFERROR(ROUND(E148/L148,2),0)</f>
        <v>5</v>
      </c>
      <c r="Q148" s="9" t="s">
        <v>41</v>
      </c>
      <c r="R148" s="9" t="s">
        <v>42</v>
      </c>
      <c r="S148" s="13">
        <f>(((J148/60)/60)/24)+DATE(1970,1,1)</f>
        <v>41985.427361111113</v>
      </c>
      <c r="T148" s="13">
        <f>(((I148/60)/60)/24)+DATE(1970,1,1)</f>
        <v>42015.427361111113</v>
      </c>
    </row>
    <row r="149" spans="1:20" ht="208" x14ac:dyDescent="0.2">
      <c r="A149" s="9">
        <v>2888</v>
      </c>
      <c r="B149" s="10" t="s">
        <v>350</v>
      </c>
      <c r="C149" s="10" t="s">
        <v>351</v>
      </c>
      <c r="D149" s="9">
        <v>30000</v>
      </c>
      <c r="E149" s="11">
        <v>0</v>
      </c>
      <c r="F149" s="9" t="s">
        <v>251</v>
      </c>
      <c r="G149" s="9" t="s">
        <v>45</v>
      </c>
      <c r="H149" s="9" t="s">
        <v>46</v>
      </c>
      <c r="I149" s="9">
        <v>1413608340</v>
      </c>
      <c r="J149" s="9">
        <v>1412945440</v>
      </c>
      <c r="K149" s="9" t="b">
        <v>0</v>
      </c>
      <c r="L149" s="9">
        <v>0</v>
      </c>
      <c r="M149" s="9" t="b">
        <v>0</v>
      </c>
      <c r="N149" s="9" t="s">
        <v>40</v>
      </c>
      <c r="O149" s="9">
        <f>ROUND(E149/D149*100,0)</f>
        <v>0</v>
      </c>
      <c r="P149" s="12">
        <f>IFERROR(ROUND(E149/L149,2),0)</f>
        <v>0</v>
      </c>
      <c r="Q149" s="9" t="s">
        <v>41</v>
      </c>
      <c r="R149" s="9" t="s">
        <v>42</v>
      </c>
      <c r="S149" s="13">
        <f>(((J149/60)/60)/24)+DATE(1970,1,1)</f>
        <v>41922.535185185188</v>
      </c>
      <c r="T149" s="13">
        <f>(((I149/60)/60)/24)+DATE(1970,1,1)</f>
        <v>41930.207638888889</v>
      </c>
    </row>
    <row r="150" spans="1:20" ht="208" x14ac:dyDescent="0.2">
      <c r="A150" s="9">
        <v>2889</v>
      </c>
      <c r="B150" s="10" t="s">
        <v>352</v>
      </c>
      <c r="C150" s="10" t="s">
        <v>353</v>
      </c>
      <c r="D150" s="9">
        <v>3000</v>
      </c>
      <c r="E150" s="11">
        <v>1142</v>
      </c>
      <c r="F150" s="9" t="s">
        <v>251</v>
      </c>
      <c r="G150" s="9" t="s">
        <v>45</v>
      </c>
      <c r="H150" s="9" t="s">
        <v>46</v>
      </c>
      <c r="I150" s="9">
        <v>1409344985</v>
      </c>
      <c r="J150" s="9">
        <v>1406752985</v>
      </c>
      <c r="K150" s="9" t="b">
        <v>0</v>
      </c>
      <c r="L150" s="9">
        <v>14</v>
      </c>
      <c r="M150" s="9" t="b">
        <v>0</v>
      </c>
      <c r="N150" s="9" t="s">
        <v>40</v>
      </c>
      <c r="O150" s="9">
        <f>ROUND(E150/D150*100,0)</f>
        <v>38</v>
      </c>
      <c r="P150" s="12">
        <f>IFERROR(ROUND(E150/L150,2),0)</f>
        <v>81.569999999999993</v>
      </c>
      <c r="Q150" s="9" t="s">
        <v>41</v>
      </c>
      <c r="R150" s="9" t="s">
        <v>42</v>
      </c>
      <c r="S150" s="13">
        <f>(((J150/60)/60)/24)+DATE(1970,1,1)</f>
        <v>41850.863252314812</v>
      </c>
      <c r="T150" s="13">
        <f>(((I150/60)/60)/24)+DATE(1970,1,1)</f>
        <v>41880.863252314812</v>
      </c>
    </row>
    <row r="151" spans="1:20" ht="224" x14ac:dyDescent="0.2">
      <c r="A151" s="9">
        <v>2890</v>
      </c>
      <c r="B151" s="10" t="s">
        <v>354</v>
      </c>
      <c r="C151" s="10" t="s">
        <v>355</v>
      </c>
      <c r="D151" s="9">
        <v>2000</v>
      </c>
      <c r="E151" s="11">
        <v>21</v>
      </c>
      <c r="F151" s="9" t="s">
        <v>251</v>
      </c>
      <c r="G151" s="9" t="s">
        <v>45</v>
      </c>
      <c r="H151" s="9" t="s">
        <v>46</v>
      </c>
      <c r="I151" s="9">
        <v>1407553200</v>
      </c>
      <c r="J151" s="9">
        <v>1405100992</v>
      </c>
      <c r="K151" s="9" t="b">
        <v>0</v>
      </c>
      <c r="L151" s="9">
        <v>3</v>
      </c>
      <c r="M151" s="9" t="b">
        <v>0</v>
      </c>
      <c r="N151" s="9" t="s">
        <v>40</v>
      </c>
      <c r="O151" s="9">
        <f>ROUND(E151/D151*100,0)</f>
        <v>1</v>
      </c>
      <c r="P151" s="12">
        <f>IFERROR(ROUND(E151/L151,2),0)</f>
        <v>7</v>
      </c>
      <c r="Q151" s="9" t="s">
        <v>41</v>
      </c>
      <c r="R151" s="9" t="s">
        <v>42</v>
      </c>
      <c r="S151" s="13">
        <f>(((J151/60)/60)/24)+DATE(1970,1,1)</f>
        <v>41831.742962962962</v>
      </c>
      <c r="T151" s="13">
        <f>(((I151/60)/60)/24)+DATE(1970,1,1)</f>
        <v>41860.125</v>
      </c>
    </row>
    <row r="152" spans="1:20" ht="192" x14ac:dyDescent="0.2">
      <c r="A152" s="9">
        <v>2891</v>
      </c>
      <c r="B152" s="10" t="s">
        <v>356</v>
      </c>
      <c r="C152" s="10" t="s">
        <v>357</v>
      </c>
      <c r="D152" s="9">
        <v>10000</v>
      </c>
      <c r="E152" s="11">
        <v>273</v>
      </c>
      <c r="F152" s="9" t="s">
        <v>251</v>
      </c>
      <c r="G152" s="9" t="s">
        <v>45</v>
      </c>
      <c r="H152" s="9" t="s">
        <v>46</v>
      </c>
      <c r="I152" s="9">
        <v>1460751128</v>
      </c>
      <c r="J152" s="9">
        <v>1455570728</v>
      </c>
      <c r="K152" s="9" t="b">
        <v>0</v>
      </c>
      <c r="L152" s="9">
        <v>10</v>
      </c>
      <c r="M152" s="9" t="b">
        <v>0</v>
      </c>
      <c r="N152" s="9" t="s">
        <v>40</v>
      </c>
      <c r="O152" s="9">
        <f>ROUND(E152/D152*100,0)</f>
        <v>3</v>
      </c>
      <c r="P152" s="12">
        <f>IFERROR(ROUND(E152/L152,2),0)</f>
        <v>27.3</v>
      </c>
      <c r="Q152" s="9" t="s">
        <v>41</v>
      </c>
      <c r="R152" s="9" t="s">
        <v>42</v>
      </c>
      <c r="S152" s="13">
        <f>(((J152/60)/60)/24)+DATE(1970,1,1)</f>
        <v>42415.883425925931</v>
      </c>
      <c r="T152" s="13">
        <f>(((I152/60)/60)/24)+DATE(1970,1,1)</f>
        <v>42475.84175925926</v>
      </c>
    </row>
    <row r="153" spans="1:20" ht="192" x14ac:dyDescent="0.2">
      <c r="A153" s="9">
        <v>2892</v>
      </c>
      <c r="B153" s="10" t="s">
        <v>358</v>
      </c>
      <c r="C153" s="10" t="s">
        <v>359</v>
      </c>
      <c r="D153" s="9">
        <v>5500</v>
      </c>
      <c r="E153" s="11">
        <v>500</v>
      </c>
      <c r="F153" s="9" t="s">
        <v>251</v>
      </c>
      <c r="G153" s="9" t="s">
        <v>45</v>
      </c>
      <c r="H153" s="9" t="s">
        <v>46</v>
      </c>
      <c r="I153" s="9">
        <v>1409000400</v>
      </c>
      <c r="J153" s="9">
        <v>1408381704</v>
      </c>
      <c r="K153" s="9" t="b">
        <v>0</v>
      </c>
      <c r="L153" s="9">
        <v>17</v>
      </c>
      <c r="M153" s="9" t="b">
        <v>0</v>
      </c>
      <c r="N153" s="9" t="s">
        <v>40</v>
      </c>
      <c r="O153" s="9">
        <f>ROUND(E153/D153*100,0)</f>
        <v>9</v>
      </c>
      <c r="P153" s="12">
        <f>IFERROR(ROUND(E153/L153,2),0)</f>
        <v>29.41</v>
      </c>
      <c r="Q153" s="9" t="s">
        <v>41</v>
      </c>
      <c r="R153" s="9" t="s">
        <v>42</v>
      </c>
      <c r="S153" s="13">
        <f>(((J153/60)/60)/24)+DATE(1970,1,1)</f>
        <v>41869.714166666665</v>
      </c>
      <c r="T153" s="13">
        <f>(((I153/60)/60)/24)+DATE(1970,1,1)</f>
        <v>41876.875</v>
      </c>
    </row>
    <row r="154" spans="1:20" ht="80" x14ac:dyDescent="0.2">
      <c r="A154" s="9">
        <v>2893</v>
      </c>
      <c r="B154" s="10" t="s">
        <v>360</v>
      </c>
      <c r="C154" s="10" t="s">
        <v>361</v>
      </c>
      <c r="D154" s="9">
        <v>5000</v>
      </c>
      <c r="E154" s="11">
        <v>25</v>
      </c>
      <c r="F154" s="9" t="s">
        <v>251</v>
      </c>
      <c r="G154" s="9" t="s">
        <v>45</v>
      </c>
      <c r="H154" s="9" t="s">
        <v>46</v>
      </c>
      <c r="I154" s="9">
        <v>1420768800</v>
      </c>
      <c r="J154" s="9">
        <v>1415644395</v>
      </c>
      <c r="K154" s="9" t="b">
        <v>0</v>
      </c>
      <c r="L154" s="9">
        <v>2</v>
      </c>
      <c r="M154" s="9" t="b">
        <v>0</v>
      </c>
      <c r="N154" s="9" t="s">
        <v>40</v>
      </c>
      <c r="O154" s="9">
        <f>ROUND(E154/D154*100,0)</f>
        <v>1</v>
      </c>
      <c r="P154" s="12">
        <f>IFERROR(ROUND(E154/L154,2),0)</f>
        <v>12.5</v>
      </c>
      <c r="Q154" s="9" t="s">
        <v>41</v>
      </c>
      <c r="R154" s="9" t="s">
        <v>42</v>
      </c>
      <c r="S154" s="13">
        <f>(((J154/60)/60)/24)+DATE(1970,1,1)</f>
        <v>41953.773090277777</v>
      </c>
      <c r="T154" s="13">
        <f>(((I154/60)/60)/24)+DATE(1970,1,1)</f>
        <v>42013.083333333328</v>
      </c>
    </row>
    <row r="155" spans="1:20" ht="80" x14ac:dyDescent="0.2">
      <c r="A155" s="9">
        <v>2894</v>
      </c>
      <c r="B155" s="10" t="s">
        <v>362</v>
      </c>
      <c r="C155" s="10" t="s">
        <v>363</v>
      </c>
      <c r="D155" s="9">
        <v>50000</v>
      </c>
      <c r="E155" s="11">
        <v>0</v>
      </c>
      <c r="F155" s="9" t="s">
        <v>251</v>
      </c>
      <c r="G155" s="9" t="s">
        <v>45</v>
      </c>
      <c r="H155" s="9" t="s">
        <v>46</v>
      </c>
      <c r="I155" s="9">
        <v>1428100815</v>
      </c>
      <c r="J155" s="9">
        <v>1422920415</v>
      </c>
      <c r="K155" s="9" t="b">
        <v>0</v>
      </c>
      <c r="L155" s="9">
        <v>0</v>
      </c>
      <c r="M155" s="9" t="b">
        <v>0</v>
      </c>
      <c r="N155" s="9" t="s">
        <v>40</v>
      </c>
      <c r="O155" s="9">
        <f>ROUND(E155/D155*100,0)</f>
        <v>0</v>
      </c>
      <c r="P155" s="12">
        <f>IFERROR(ROUND(E155/L155,2),0)</f>
        <v>0</v>
      </c>
      <c r="Q155" s="9" t="s">
        <v>41</v>
      </c>
      <c r="R155" s="9" t="s">
        <v>42</v>
      </c>
      <c r="S155" s="13">
        <f>(((J155/60)/60)/24)+DATE(1970,1,1)</f>
        <v>42037.986284722225</v>
      </c>
      <c r="T155" s="13">
        <f>(((I155/60)/60)/24)+DATE(1970,1,1)</f>
        <v>42097.944618055553</v>
      </c>
    </row>
    <row r="156" spans="1:20" ht="208" x14ac:dyDescent="0.2">
      <c r="A156" s="9">
        <v>2895</v>
      </c>
      <c r="B156" s="10" t="s">
        <v>364</v>
      </c>
      <c r="C156" s="10" t="s">
        <v>365</v>
      </c>
      <c r="D156" s="9">
        <v>500</v>
      </c>
      <c r="E156" s="11">
        <v>23</v>
      </c>
      <c r="F156" s="9" t="s">
        <v>251</v>
      </c>
      <c r="G156" s="9" t="s">
        <v>45</v>
      </c>
      <c r="H156" s="9" t="s">
        <v>46</v>
      </c>
      <c r="I156" s="9">
        <v>1403470800</v>
      </c>
      <c r="J156" s="9">
        <v>1403356792</v>
      </c>
      <c r="K156" s="9" t="b">
        <v>0</v>
      </c>
      <c r="L156" s="9">
        <v>4</v>
      </c>
      <c r="M156" s="9" t="b">
        <v>0</v>
      </c>
      <c r="N156" s="9" t="s">
        <v>40</v>
      </c>
      <c r="O156" s="9">
        <f>ROUND(E156/D156*100,0)</f>
        <v>5</v>
      </c>
      <c r="P156" s="12">
        <f>IFERROR(ROUND(E156/L156,2),0)</f>
        <v>5.75</v>
      </c>
      <c r="Q156" s="9" t="s">
        <v>41</v>
      </c>
      <c r="R156" s="9" t="s">
        <v>42</v>
      </c>
      <c r="S156" s="13">
        <f>(((J156/60)/60)/24)+DATE(1970,1,1)</f>
        <v>41811.555462962962</v>
      </c>
      <c r="T156" s="13">
        <f>(((I156/60)/60)/24)+DATE(1970,1,1)</f>
        <v>41812.875</v>
      </c>
    </row>
    <row r="157" spans="1:20" ht="128" x14ac:dyDescent="0.2">
      <c r="A157" s="9">
        <v>2896</v>
      </c>
      <c r="B157" s="10" t="s">
        <v>366</v>
      </c>
      <c r="C157" s="10" t="s">
        <v>367</v>
      </c>
      <c r="D157" s="9">
        <v>3000</v>
      </c>
      <c r="E157" s="11">
        <v>625</v>
      </c>
      <c r="F157" s="9" t="s">
        <v>251</v>
      </c>
      <c r="G157" s="9" t="s">
        <v>45</v>
      </c>
      <c r="H157" s="9" t="s">
        <v>46</v>
      </c>
      <c r="I157" s="9">
        <v>1481522400</v>
      </c>
      <c r="J157" s="9">
        <v>1480283321</v>
      </c>
      <c r="K157" s="9" t="b">
        <v>0</v>
      </c>
      <c r="L157" s="9">
        <v>12</v>
      </c>
      <c r="M157" s="9" t="b">
        <v>0</v>
      </c>
      <c r="N157" s="9" t="s">
        <v>40</v>
      </c>
      <c r="O157" s="9">
        <f>ROUND(E157/D157*100,0)</f>
        <v>21</v>
      </c>
      <c r="P157" s="12">
        <f>IFERROR(ROUND(E157/L157,2),0)</f>
        <v>52.08</v>
      </c>
      <c r="Q157" s="9" t="s">
        <v>41</v>
      </c>
      <c r="R157" s="9" t="s">
        <v>42</v>
      </c>
      <c r="S157" s="13">
        <f>(((J157/60)/60)/24)+DATE(1970,1,1)</f>
        <v>42701.908807870372</v>
      </c>
      <c r="T157" s="13">
        <f>(((I157/60)/60)/24)+DATE(1970,1,1)</f>
        <v>42716.25</v>
      </c>
    </row>
    <row r="158" spans="1:20" ht="192" x14ac:dyDescent="0.2">
      <c r="A158" s="9">
        <v>2897</v>
      </c>
      <c r="B158" s="10" t="s">
        <v>368</v>
      </c>
      <c r="C158" s="10" t="s">
        <v>369</v>
      </c>
      <c r="D158" s="9">
        <v>12000</v>
      </c>
      <c r="E158" s="11">
        <v>550</v>
      </c>
      <c r="F158" s="9" t="s">
        <v>251</v>
      </c>
      <c r="G158" s="9" t="s">
        <v>45</v>
      </c>
      <c r="H158" s="9" t="s">
        <v>46</v>
      </c>
      <c r="I158" s="9">
        <v>1444577345</v>
      </c>
      <c r="J158" s="9">
        <v>1441985458</v>
      </c>
      <c r="K158" s="9" t="b">
        <v>0</v>
      </c>
      <c r="L158" s="9">
        <v>3</v>
      </c>
      <c r="M158" s="9" t="b">
        <v>0</v>
      </c>
      <c r="N158" s="9" t="s">
        <v>40</v>
      </c>
      <c r="O158" s="9">
        <f>ROUND(E158/D158*100,0)</f>
        <v>5</v>
      </c>
      <c r="P158" s="12">
        <f>IFERROR(ROUND(E158/L158,2),0)</f>
        <v>183.33</v>
      </c>
      <c r="Q158" s="9" t="s">
        <v>41</v>
      </c>
      <c r="R158" s="9" t="s">
        <v>42</v>
      </c>
      <c r="S158" s="13">
        <f>(((J158/60)/60)/24)+DATE(1970,1,1)</f>
        <v>42258.646504629629</v>
      </c>
      <c r="T158" s="13">
        <f>(((I158/60)/60)/24)+DATE(1970,1,1)</f>
        <v>42288.645196759258</v>
      </c>
    </row>
    <row r="159" spans="1:20" ht="224" x14ac:dyDescent="0.2">
      <c r="A159" s="9">
        <v>2898</v>
      </c>
      <c r="B159" s="10" t="s">
        <v>370</v>
      </c>
      <c r="C159" s="10" t="s">
        <v>371</v>
      </c>
      <c r="D159" s="9">
        <v>7500</v>
      </c>
      <c r="E159" s="11">
        <v>316</v>
      </c>
      <c r="F159" s="9" t="s">
        <v>251</v>
      </c>
      <c r="G159" s="9" t="s">
        <v>45</v>
      </c>
      <c r="H159" s="9" t="s">
        <v>46</v>
      </c>
      <c r="I159" s="9">
        <v>1446307053</v>
      </c>
      <c r="J159" s="9">
        <v>1443715053</v>
      </c>
      <c r="K159" s="9" t="b">
        <v>0</v>
      </c>
      <c r="L159" s="9">
        <v>12</v>
      </c>
      <c r="M159" s="9" t="b">
        <v>0</v>
      </c>
      <c r="N159" s="9" t="s">
        <v>40</v>
      </c>
      <c r="O159" s="9">
        <f>ROUND(E159/D159*100,0)</f>
        <v>4</v>
      </c>
      <c r="P159" s="12">
        <f>IFERROR(ROUND(E159/L159,2),0)</f>
        <v>26.33</v>
      </c>
      <c r="Q159" s="9" t="s">
        <v>41</v>
      </c>
      <c r="R159" s="9" t="s">
        <v>42</v>
      </c>
      <c r="S159" s="13">
        <f>(((J159/60)/60)/24)+DATE(1970,1,1)</f>
        <v>42278.664965277778</v>
      </c>
      <c r="T159" s="13">
        <f>(((I159/60)/60)/24)+DATE(1970,1,1)</f>
        <v>42308.664965277778</v>
      </c>
    </row>
    <row r="160" spans="1:20" ht="224" x14ac:dyDescent="0.2">
      <c r="A160" s="9">
        <v>2899</v>
      </c>
      <c r="B160" s="10" t="s">
        <v>372</v>
      </c>
      <c r="C160" s="10" t="s">
        <v>373</v>
      </c>
      <c r="D160" s="9">
        <v>10000</v>
      </c>
      <c r="E160" s="11">
        <v>0</v>
      </c>
      <c r="F160" s="9" t="s">
        <v>251</v>
      </c>
      <c r="G160" s="9" t="s">
        <v>45</v>
      </c>
      <c r="H160" s="9" t="s">
        <v>46</v>
      </c>
      <c r="I160" s="9">
        <v>1469325158</v>
      </c>
      <c r="J160" s="9">
        <v>1464141158</v>
      </c>
      <c r="K160" s="9" t="b">
        <v>0</v>
      </c>
      <c r="L160" s="9">
        <v>0</v>
      </c>
      <c r="M160" s="9" t="b">
        <v>0</v>
      </c>
      <c r="N160" s="9" t="s">
        <v>40</v>
      </c>
      <c r="O160" s="9">
        <f>ROUND(E160/D160*100,0)</f>
        <v>0</v>
      </c>
      <c r="P160" s="12">
        <f>IFERROR(ROUND(E160/L160,2),0)</f>
        <v>0</v>
      </c>
      <c r="Q160" s="9" t="s">
        <v>41</v>
      </c>
      <c r="R160" s="9" t="s">
        <v>42</v>
      </c>
      <c r="S160" s="13">
        <f>(((J160/60)/60)/24)+DATE(1970,1,1)</f>
        <v>42515.078217592592</v>
      </c>
      <c r="T160" s="13">
        <f>(((I160/60)/60)/24)+DATE(1970,1,1)</f>
        <v>42575.078217592592</v>
      </c>
    </row>
    <row r="161" spans="1:20" ht="224" x14ac:dyDescent="0.2">
      <c r="A161" s="9">
        <v>2900</v>
      </c>
      <c r="B161" s="10" t="s">
        <v>374</v>
      </c>
      <c r="C161" s="10" t="s">
        <v>375</v>
      </c>
      <c r="D161" s="9">
        <v>5500</v>
      </c>
      <c r="E161" s="11">
        <v>3405</v>
      </c>
      <c r="F161" s="9" t="s">
        <v>251</v>
      </c>
      <c r="G161" s="9" t="s">
        <v>45</v>
      </c>
      <c r="H161" s="9" t="s">
        <v>46</v>
      </c>
      <c r="I161" s="9">
        <v>1407562632</v>
      </c>
      <c r="J161" s="9">
        <v>1404970632</v>
      </c>
      <c r="K161" s="9" t="b">
        <v>0</v>
      </c>
      <c r="L161" s="9">
        <v>7</v>
      </c>
      <c r="M161" s="9" t="b">
        <v>0</v>
      </c>
      <c r="N161" s="9" t="s">
        <v>40</v>
      </c>
      <c r="O161" s="9">
        <f>ROUND(E161/D161*100,0)</f>
        <v>62</v>
      </c>
      <c r="P161" s="12">
        <f>IFERROR(ROUND(E161/L161,2),0)</f>
        <v>486.43</v>
      </c>
      <c r="Q161" s="9" t="s">
        <v>41</v>
      </c>
      <c r="R161" s="9" t="s">
        <v>42</v>
      </c>
      <c r="S161" s="13">
        <f>(((J161/60)/60)/24)+DATE(1970,1,1)</f>
        <v>41830.234166666669</v>
      </c>
      <c r="T161" s="13">
        <f>(((I161/60)/60)/24)+DATE(1970,1,1)</f>
        <v>41860.234166666669</v>
      </c>
    </row>
    <row r="162" spans="1:20" ht="176" x14ac:dyDescent="0.2">
      <c r="A162" s="9">
        <v>2901</v>
      </c>
      <c r="B162" s="10" t="s">
        <v>376</v>
      </c>
      <c r="C162" s="10" t="s">
        <v>377</v>
      </c>
      <c r="D162" s="9">
        <v>750</v>
      </c>
      <c r="E162" s="11">
        <v>6</v>
      </c>
      <c r="F162" s="9" t="s">
        <v>251</v>
      </c>
      <c r="G162" s="9" t="s">
        <v>45</v>
      </c>
      <c r="H162" s="9" t="s">
        <v>46</v>
      </c>
      <c r="I162" s="9">
        <v>1423345339</v>
      </c>
      <c r="J162" s="9">
        <v>1418161339</v>
      </c>
      <c r="K162" s="9" t="b">
        <v>0</v>
      </c>
      <c r="L162" s="9">
        <v>2</v>
      </c>
      <c r="M162" s="9" t="b">
        <v>0</v>
      </c>
      <c r="N162" s="9" t="s">
        <v>40</v>
      </c>
      <c r="O162" s="9">
        <f>ROUND(E162/D162*100,0)</f>
        <v>1</v>
      </c>
      <c r="P162" s="12">
        <f>IFERROR(ROUND(E162/L162,2),0)</f>
        <v>3</v>
      </c>
      <c r="Q162" s="9" t="s">
        <v>41</v>
      </c>
      <c r="R162" s="9" t="s">
        <v>42</v>
      </c>
      <c r="S162" s="13">
        <f>(((J162/60)/60)/24)+DATE(1970,1,1)</f>
        <v>41982.904386574075</v>
      </c>
      <c r="T162" s="13">
        <f>(((I162/60)/60)/24)+DATE(1970,1,1)</f>
        <v>42042.904386574075</v>
      </c>
    </row>
    <row r="163" spans="1:20" ht="160" x14ac:dyDescent="0.2">
      <c r="A163" s="9">
        <v>2902</v>
      </c>
      <c r="B163" s="10" t="s">
        <v>378</v>
      </c>
      <c r="C163" s="10" t="s">
        <v>379</v>
      </c>
      <c r="D163" s="9">
        <v>150000</v>
      </c>
      <c r="E163" s="11">
        <v>25</v>
      </c>
      <c r="F163" s="9" t="s">
        <v>251</v>
      </c>
      <c r="G163" s="9" t="s">
        <v>45</v>
      </c>
      <c r="H163" s="9" t="s">
        <v>46</v>
      </c>
      <c r="I163" s="9">
        <v>1440412396</v>
      </c>
      <c r="J163" s="9">
        <v>1437820396</v>
      </c>
      <c r="K163" s="9" t="b">
        <v>0</v>
      </c>
      <c r="L163" s="9">
        <v>1</v>
      </c>
      <c r="M163" s="9" t="b">
        <v>0</v>
      </c>
      <c r="N163" s="9" t="s">
        <v>40</v>
      </c>
      <c r="O163" s="9">
        <f>ROUND(E163/D163*100,0)</f>
        <v>0</v>
      </c>
      <c r="P163" s="12">
        <f>IFERROR(ROUND(E163/L163,2),0)</f>
        <v>25</v>
      </c>
      <c r="Q163" s="9" t="s">
        <v>41</v>
      </c>
      <c r="R163" s="9" t="s">
        <v>42</v>
      </c>
      <c r="S163" s="13">
        <f>(((J163/60)/60)/24)+DATE(1970,1,1)</f>
        <v>42210.439768518518</v>
      </c>
      <c r="T163" s="13">
        <f>(((I163/60)/60)/24)+DATE(1970,1,1)</f>
        <v>42240.439768518518</v>
      </c>
    </row>
    <row r="164" spans="1:20" ht="208" x14ac:dyDescent="0.2">
      <c r="A164" s="9">
        <v>2903</v>
      </c>
      <c r="B164" s="10" t="s">
        <v>380</v>
      </c>
      <c r="C164" s="10" t="s">
        <v>381</v>
      </c>
      <c r="D164" s="9">
        <v>5000</v>
      </c>
      <c r="E164" s="11">
        <v>39</v>
      </c>
      <c r="F164" s="9" t="s">
        <v>251</v>
      </c>
      <c r="G164" s="9" t="s">
        <v>45</v>
      </c>
      <c r="H164" s="9" t="s">
        <v>46</v>
      </c>
      <c r="I164" s="9">
        <v>1441771218</v>
      </c>
      <c r="J164" s="9">
        <v>1436587218</v>
      </c>
      <c r="K164" s="9" t="b">
        <v>0</v>
      </c>
      <c r="L164" s="9">
        <v>4</v>
      </c>
      <c r="M164" s="9" t="b">
        <v>0</v>
      </c>
      <c r="N164" s="9" t="s">
        <v>40</v>
      </c>
      <c r="O164" s="9">
        <f>ROUND(E164/D164*100,0)</f>
        <v>1</v>
      </c>
      <c r="P164" s="12">
        <f>IFERROR(ROUND(E164/L164,2),0)</f>
        <v>9.75</v>
      </c>
      <c r="Q164" s="9" t="s">
        <v>41</v>
      </c>
      <c r="R164" s="9" t="s">
        <v>42</v>
      </c>
      <c r="S164" s="13">
        <f>(((J164/60)/60)/24)+DATE(1970,1,1)</f>
        <v>42196.166874999995</v>
      </c>
      <c r="T164" s="13">
        <f>(((I164/60)/60)/24)+DATE(1970,1,1)</f>
        <v>42256.166874999995</v>
      </c>
    </row>
    <row r="165" spans="1:20" ht="192" x14ac:dyDescent="0.2">
      <c r="A165" s="9">
        <v>2904</v>
      </c>
      <c r="B165" s="10" t="s">
        <v>382</v>
      </c>
      <c r="C165" s="10" t="s">
        <v>383</v>
      </c>
      <c r="D165" s="9">
        <v>1500</v>
      </c>
      <c r="E165" s="11">
        <v>75</v>
      </c>
      <c r="F165" s="9" t="s">
        <v>251</v>
      </c>
      <c r="G165" s="9" t="s">
        <v>38</v>
      </c>
      <c r="H165" s="9" t="s">
        <v>39</v>
      </c>
      <c r="I165" s="9">
        <v>1415534400</v>
      </c>
      <c r="J165" s="9">
        <v>1414538031</v>
      </c>
      <c r="K165" s="9" t="b">
        <v>0</v>
      </c>
      <c r="L165" s="9">
        <v>4</v>
      </c>
      <c r="M165" s="9" t="b">
        <v>0</v>
      </c>
      <c r="N165" s="9" t="s">
        <v>40</v>
      </c>
      <c r="O165" s="9">
        <f>ROUND(E165/D165*100,0)</f>
        <v>5</v>
      </c>
      <c r="P165" s="12">
        <f>IFERROR(ROUND(E165/L165,2),0)</f>
        <v>18.75</v>
      </c>
      <c r="Q165" s="9" t="s">
        <v>41</v>
      </c>
      <c r="R165" s="9" t="s">
        <v>42</v>
      </c>
      <c r="S165" s="13">
        <f>(((J165/60)/60)/24)+DATE(1970,1,1)</f>
        <v>41940.967951388891</v>
      </c>
      <c r="T165" s="13">
        <f>(((I165/60)/60)/24)+DATE(1970,1,1)</f>
        <v>41952.5</v>
      </c>
    </row>
    <row r="166" spans="1:20" ht="192" x14ac:dyDescent="0.2">
      <c r="A166" s="9">
        <v>2905</v>
      </c>
      <c r="B166" s="10" t="s">
        <v>384</v>
      </c>
      <c r="C166" s="10" t="s">
        <v>385</v>
      </c>
      <c r="D166" s="9">
        <v>3500</v>
      </c>
      <c r="E166" s="11">
        <v>622</v>
      </c>
      <c r="F166" s="9" t="s">
        <v>251</v>
      </c>
      <c r="G166" s="9" t="s">
        <v>45</v>
      </c>
      <c r="H166" s="9" t="s">
        <v>46</v>
      </c>
      <c r="I166" s="9">
        <v>1473211313</v>
      </c>
      <c r="J166" s="9">
        <v>1472001713</v>
      </c>
      <c r="K166" s="9" t="b">
        <v>0</v>
      </c>
      <c r="L166" s="9">
        <v>17</v>
      </c>
      <c r="M166" s="9" t="b">
        <v>0</v>
      </c>
      <c r="N166" s="9" t="s">
        <v>40</v>
      </c>
      <c r="O166" s="9">
        <f>ROUND(E166/D166*100,0)</f>
        <v>18</v>
      </c>
      <c r="P166" s="12">
        <f>IFERROR(ROUND(E166/L166,2),0)</f>
        <v>36.590000000000003</v>
      </c>
      <c r="Q166" s="9" t="s">
        <v>41</v>
      </c>
      <c r="R166" s="9" t="s">
        <v>42</v>
      </c>
      <c r="S166" s="13">
        <f>(((J166/60)/60)/24)+DATE(1970,1,1)</f>
        <v>42606.056863425925</v>
      </c>
      <c r="T166" s="13">
        <f>(((I166/60)/60)/24)+DATE(1970,1,1)</f>
        <v>42620.056863425925</v>
      </c>
    </row>
    <row r="167" spans="1:20" ht="240" x14ac:dyDescent="0.2">
      <c r="A167" s="9">
        <v>2906</v>
      </c>
      <c r="B167" s="10" t="s">
        <v>386</v>
      </c>
      <c r="C167" s="10" t="s">
        <v>387</v>
      </c>
      <c r="D167" s="9">
        <v>6000</v>
      </c>
      <c r="E167" s="11">
        <v>565</v>
      </c>
      <c r="F167" s="9" t="s">
        <v>251</v>
      </c>
      <c r="G167" s="9" t="s">
        <v>45</v>
      </c>
      <c r="H167" s="9" t="s">
        <v>46</v>
      </c>
      <c r="I167" s="9">
        <v>1438390800</v>
      </c>
      <c r="J167" s="9">
        <v>1436888066</v>
      </c>
      <c r="K167" s="9" t="b">
        <v>0</v>
      </c>
      <c r="L167" s="9">
        <v>7</v>
      </c>
      <c r="M167" s="9" t="b">
        <v>0</v>
      </c>
      <c r="N167" s="9" t="s">
        <v>40</v>
      </c>
      <c r="O167" s="9">
        <f>ROUND(E167/D167*100,0)</f>
        <v>9</v>
      </c>
      <c r="P167" s="12">
        <f>IFERROR(ROUND(E167/L167,2),0)</f>
        <v>80.709999999999994</v>
      </c>
      <c r="Q167" s="9" t="s">
        <v>41</v>
      </c>
      <c r="R167" s="9" t="s">
        <v>42</v>
      </c>
      <c r="S167" s="13">
        <f>(((J167/60)/60)/24)+DATE(1970,1,1)</f>
        <v>42199.648912037039</v>
      </c>
      <c r="T167" s="13">
        <f>(((I167/60)/60)/24)+DATE(1970,1,1)</f>
        <v>42217.041666666672</v>
      </c>
    </row>
    <row r="168" spans="1:20" ht="192" x14ac:dyDescent="0.2">
      <c r="A168" s="9">
        <v>2907</v>
      </c>
      <c r="B168" s="10" t="s">
        <v>388</v>
      </c>
      <c r="C168" s="10" t="s">
        <v>389</v>
      </c>
      <c r="D168" s="9">
        <v>2500</v>
      </c>
      <c r="E168" s="11">
        <v>2</v>
      </c>
      <c r="F168" s="9" t="s">
        <v>251</v>
      </c>
      <c r="G168" s="9" t="s">
        <v>45</v>
      </c>
      <c r="H168" s="9" t="s">
        <v>46</v>
      </c>
      <c r="I168" s="9">
        <v>1463259837</v>
      </c>
      <c r="J168" s="9">
        <v>1458075837</v>
      </c>
      <c r="K168" s="9" t="b">
        <v>0</v>
      </c>
      <c r="L168" s="9">
        <v>2</v>
      </c>
      <c r="M168" s="9" t="b">
        <v>0</v>
      </c>
      <c r="N168" s="9" t="s">
        <v>40</v>
      </c>
      <c r="O168" s="9">
        <f>ROUND(E168/D168*100,0)</f>
        <v>0</v>
      </c>
      <c r="P168" s="12">
        <f>IFERROR(ROUND(E168/L168,2),0)</f>
        <v>1</v>
      </c>
      <c r="Q168" s="9" t="s">
        <v>41</v>
      </c>
      <c r="R168" s="9" t="s">
        <v>42</v>
      </c>
      <c r="S168" s="13">
        <f>(((J168/60)/60)/24)+DATE(1970,1,1)</f>
        <v>42444.877743055549</v>
      </c>
      <c r="T168" s="13">
        <f>(((I168/60)/60)/24)+DATE(1970,1,1)</f>
        <v>42504.877743055549</v>
      </c>
    </row>
    <row r="169" spans="1:20" ht="224" x14ac:dyDescent="0.2">
      <c r="A169" s="9">
        <v>2908</v>
      </c>
      <c r="B169" s="10" t="s">
        <v>390</v>
      </c>
      <c r="C169" s="10" t="s">
        <v>391</v>
      </c>
      <c r="D169" s="9">
        <v>9600</v>
      </c>
      <c r="E169" s="11">
        <v>264</v>
      </c>
      <c r="F169" s="9" t="s">
        <v>251</v>
      </c>
      <c r="G169" s="9" t="s">
        <v>45</v>
      </c>
      <c r="H169" s="9" t="s">
        <v>46</v>
      </c>
      <c r="I169" s="9">
        <v>1465407219</v>
      </c>
      <c r="J169" s="9">
        <v>1462815219</v>
      </c>
      <c r="K169" s="9" t="b">
        <v>0</v>
      </c>
      <c r="L169" s="9">
        <v>5</v>
      </c>
      <c r="M169" s="9" t="b">
        <v>0</v>
      </c>
      <c r="N169" s="9" t="s">
        <v>40</v>
      </c>
      <c r="O169" s="9">
        <f>ROUND(E169/D169*100,0)</f>
        <v>3</v>
      </c>
      <c r="P169" s="12">
        <f>IFERROR(ROUND(E169/L169,2),0)</f>
        <v>52.8</v>
      </c>
      <c r="Q169" s="9" t="s">
        <v>41</v>
      </c>
      <c r="R169" s="9" t="s">
        <v>42</v>
      </c>
      <c r="S169" s="13">
        <f>(((J169/60)/60)/24)+DATE(1970,1,1)</f>
        <v>42499.731701388882</v>
      </c>
      <c r="T169" s="13">
        <f>(((I169/60)/60)/24)+DATE(1970,1,1)</f>
        <v>42529.731701388882</v>
      </c>
    </row>
    <row r="170" spans="1:20" ht="208" x14ac:dyDescent="0.2">
      <c r="A170" s="9">
        <v>2909</v>
      </c>
      <c r="B170" s="10" t="s">
        <v>392</v>
      </c>
      <c r="C170" s="10" t="s">
        <v>393</v>
      </c>
      <c r="D170" s="9">
        <v>180000</v>
      </c>
      <c r="E170" s="11">
        <v>20</v>
      </c>
      <c r="F170" s="9" t="s">
        <v>251</v>
      </c>
      <c r="G170" s="9" t="s">
        <v>45</v>
      </c>
      <c r="H170" s="9" t="s">
        <v>46</v>
      </c>
      <c r="I170" s="9">
        <v>1416944760</v>
      </c>
      <c r="J170" s="9">
        <v>1413527001</v>
      </c>
      <c r="K170" s="9" t="b">
        <v>0</v>
      </c>
      <c r="L170" s="9">
        <v>1</v>
      </c>
      <c r="M170" s="9" t="b">
        <v>0</v>
      </c>
      <c r="N170" s="9" t="s">
        <v>40</v>
      </c>
      <c r="O170" s="9">
        <f>ROUND(E170/D170*100,0)</f>
        <v>0</v>
      </c>
      <c r="P170" s="12">
        <f>IFERROR(ROUND(E170/L170,2),0)</f>
        <v>20</v>
      </c>
      <c r="Q170" s="9" t="s">
        <v>41</v>
      </c>
      <c r="R170" s="9" t="s">
        <v>42</v>
      </c>
      <c r="S170" s="13">
        <f>(((J170/60)/60)/24)+DATE(1970,1,1)</f>
        <v>41929.266215277778</v>
      </c>
      <c r="T170" s="13">
        <f>(((I170/60)/60)/24)+DATE(1970,1,1)</f>
        <v>41968.823611111111</v>
      </c>
    </row>
    <row r="171" spans="1:20" ht="208" x14ac:dyDescent="0.2">
      <c r="A171" s="9">
        <v>2910</v>
      </c>
      <c r="B171" s="10" t="s">
        <v>394</v>
      </c>
      <c r="C171" s="10" t="s">
        <v>395</v>
      </c>
      <c r="D171" s="9">
        <v>30000</v>
      </c>
      <c r="E171" s="11">
        <v>1</v>
      </c>
      <c r="F171" s="9" t="s">
        <v>251</v>
      </c>
      <c r="G171" s="9" t="s">
        <v>38</v>
      </c>
      <c r="H171" s="9" t="s">
        <v>39</v>
      </c>
      <c r="I171" s="9">
        <v>1434139887</v>
      </c>
      <c r="J171" s="9">
        <v>1428955887</v>
      </c>
      <c r="K171" s="9" t="b">
        <v>0</v>
      </c>
      <c r="L171" s="9">
        <v>1</v>
      </c>
      <c r="M171" s="9" t="b">
        <v>0</v>
      </c>
      <c r="N171" s="9" t="s">
        <v>40</v>
      </c>
      <c r="O171" s="9">
        <f>ROUND(E171/D171*100,0)</f>
        <v>0</v>
      </c>
      <c r="P171" s="12">
        <f>IFERROR(ROUND(E171/L171,2),0)</f>
        <v>1</v>
      </c>
      <c r="Q171" s="9" t="s">
        <v>41</v>
      </c>
      <c r="R171" s="9" t="s">
        <v>42</v>
      </c>
      <c r="S171" s="13">
        <f>(((J171/60)/60)/24)+DATE(1970,1,1)</f>
        <v>42107.841284722221</v>
      </c>
      <c r="T171" s="13">
        <f>(((I171/60)/60)/24)+DATE(1970,1,1)</f>
        <v>42167.841284722221</v>
      </c>
    </row>
    <row r="172" spans="1:20" ht="208" x14ac:dyDescent="0.2">
      <c r="A172" s="9">
        <v>2911</v>
      </c>
      <c r="B172" s="10" t="s">
        <v>396</v>
      </c>
      <c r="C172" s="10" t="s">
        <v>397</v>
      </c>
      <c r="D172" s="9">
        <v>1800</v>
      </c>
      <c r="E172" s="11">
        <v>657</v>
      </c>
      <c r="F172" s="9" t="s">
        <v>251</v>
      </c>
      <c r="G172" s="9" t="s">
        <v>45</v>
      </c>
      <c r="H172" s="9" t="s">
        <v>46</v>
      </c>
      <c r="I172" s="9">
        <v>1435429626</v>
      </c>
      <c r="J172" s="9">
        <v>1431973626</v>
      </c>
      <c r="K172" s="9" t="b">
        <v>0</v>
      </c>
      <c r="L172" s="9">
        <v>14</v>
      </c>
      <c r="M172" s="9" t="b">
        <v>0</v>
      </c>
      <c r="N172" s="9" t="s">
        <v>40</v>
      </c>
      <c r="O172" s="9">
        <f>ROUND(E172/D172*100,0)</f>
        <v>37</v>
      </c>
      <c r="P172" s="12">
        <f>IFERROR(ROUND(E172/L172,2),0)</f>
        <v>46.93</v>
      </c>
      <c r="Q172" s="9" t="s">
        <v>41</v>
      </c>
      <c r="R172" s="9" t="s">
        <v>42</v>
      </c>
      <c r="S172" s="13">
        <f>(((J172/60)/60)/24)+DATE(1970,1,1)</f>
        <v>42142.768819444449</v>
      </c>
      <c r="T172" s="13">
        <f>(((I172/60)/60)/24)+DATE(1970,1,1)</f>
        <v>42182.768819444449</v>
      </c>
    </row>
    <row r="173" spans="1:20" ht="192" x14ac:dyDescent="0.2">
      <c r="A173" s="9">
        <v>2912</v>
      </c>
      <c r="B173" s="10" t="s">
        <v>398</v>
      </c>
      <c r="C173" s="10" t="s">
        <v>399</v>
      </c>
      <c r="D173" s="9">
        <v>14440</v>
      </c>
      <c r="E173" s="11">
        <v>2030</v>
      </c>
      <c r="F173" s="9" t="s">
        <v>251</v>
      </c>
      <c r="G173" s="9" t="s">
        <v>45</v>
      </c>
      <c r="H173" s="9" t="s">
        <v>46</v>
      </c>
      <c r="I173" s="9">
        <v>1452827374</v>
      </c>
      <c r="J173" s="9">
        <v>1450235374</v>
      </c>
      <c r="K173" s="9" t="b">
        <v>0</v>
      </c>
      <c r="L173" s="9">
        <v>26</v>
      </c>
      <c r="M173" s="9" t="b">
        <v>0</v>
      </c>
      <c r="N173" s="9" t="s">
        <v>40</v>
      </c>
      <c r="O173" s="9">
        <f>ROUND(E173/D173*100,0)</f>
        <v>14</v>
      </c>
      <c r="P173" s="12">
        <f>IFERROR(ROUND(E173/L173,2),0)</f>
        <v>78.08</v>
      </c>
      <c r="Q173" s="9" t="s">
        <v>41</v>
      </c>
      <c r="R173" s="9" t="s">
        <v>42</v>
      </c>
      <c r="S173" s="13">
        <f>(((J173/60)/60)/24)+DATE(1970,1,1)</f>
        <v>42354.131643518514</v>
      </c>
      <c r="T173" s="13">
        <f>(((I173/60)/60)/24)+DATE(1970,1,1)</f>
        <v>42384.131643518514</v>
      </c>
    </row>
    <row r="174" spans="1:20" ht="208" x14ac:dyDescent="0.2">
      <c r="A174" s="9">
        <v>2913</v>
      </c>
      <c r="B174" s="10" t="s">
        <v>400</v>
      </c>
      <c r="C174" s="10" t="s">
        <v>401</v>
      </c>
      <c r="D174" s="9">
        <v>10000</v>
      </c>
      <c r="E174" s="11">
        <v>2</v>
      </c>
      <c r="F174" s="9" t="s">
        <v>251</v>
      </c>
      <c r="G174" s="9" t="s">
        <v>45</v>
      </c>
      <c r="H174" s="9" t="s">
        <v>46</v>
      </c>
      <c r="I174" s="9">
        <v>1410041339</v>
      </c>
      <c r="J174" s="9">
        <v>1404857339</v>
      </c>
      <c r="K174" s="9" t="b">
        <v>0</v>
      </c>
      <c r="L174" s="9">
        <v>2</v>
      </c>
      <c r="M174" s="9" t="b">
        <v>0</v>
      </c>
      <c r="N174" s="9" t="s">
        <v>40</v>
      </c>
      <c r="O174" s="9">
        <f>ROUND(E174/D174*100,0)</f>
        <v>0</v>
      </c>
      <c r="P174" s="12">
        <f>IFERROR(ROUND(E174/L174,2),0)</f>
        <v>1</v>
      </c>
      <c r="Q174" s="9" t="s">
        <v>41</v>
      </c>
      <c r="R174" s="9" t="s">
        <v>42</v>
      </c>
      <c r="S174" s="13">
        <f>(((J174/60)/60)/24)+DATE(1970,1,1)</f>
        <v>41828.922905092593</v>
      </c>
      <c r="T174" s="13">
        <f>(((I174/60)/60)/24)+DATE(1970,1,1)</f>
        <v>41888.922905092593</v>
      </c>
    </row>
    <row r="175" spans="1:20" ht="144" x14ac:dyDescent="0.2">
      <c r="A175" s="9">
        <v>2914</v>
      </c>
      <c r="B175" s="10" t="s">
        <v>402</v>
      </c>
      <c r="C175" s="10" t="s">
        <v>403</v>
      </c>
      <c r="D175" s="9">
        <v>25000</v>
      </c>
      <c r="E175" s="11">
        <v>1</v>
      </c>
      <c r="F175" s="9" t="s">
        <v>251</v>
      </c>
      <c r="G175" s="9" t="s">
        <v>38</v>
      </c>
      <c r="H175" s="9" t="s">
        <v>39</v>
      </c>
      <c r="I175" s="9">
        <v>1426365994</v>
      </c>
      <c r="J175" s="9">
        <v>1421185594</v>
      </c>
      <c r="K175" s="9" t="b">
        <v>0</v>
      </c>
      <c r="L175" s="9">
        <v>1</v>
      </c>
      <c r="M175" s="9" t="b">
        <v>0</v>
      </c>
      <c r="N175" s="9" t="s">
        <v>40</v>
      </c>
      <c r="O175" s="9">
        <f>ROUND(E175/D175*100,0)</f>
        <v>0</v>
      </c>
      <c r="P175" s="12">
        <f>IFERROR(ROUND(E175/L175,2),0)</f>
        <v>1</v>
      </c>
      <c r="Q175" s="9" t="s">
        <v>41</v>
      </c>
      <c r="R175" s="9" t="s">
        <v>42</v>
      </c>
      <c r="S175" s="13">
        <f>(((J175/60)/60)/24)+DATE(1970,1,1)</f>
        <v>42017.907337962963</v>
      </c>
      <c r="T175" s="13">
        <f>(((I175/60)/60)/24)+DATE(1970,1,1)</f>
        <v>42077.865671296298</v>
      </c>
    </row>
    <row r="176" spans="1:20" ht="176" x14ac:dyDescent="0.2">
      <c r="A176" s="9">
        <v>2915</v>
      </c>
      <c r="B176" s="10" t="s">
        <v>404</v>
      </c>
      <c r="C176" s="10" t="s">
        <v>405</v>
      </c>
      <c r="D176" s="9">
        <v>1000</v>
      </c>
      <c r="E176" s="11">
        <v>611</v>
      </c>
      <c r="F176" s="9" t="s">
        <v>251</v>
      </c>
      <c r="G176" s="9" t="s">
        <v>38</v>
      </c>
      <c r="H176" s="9" t="s">
        <v>39</v>
      </c>
      <c r="I176" s="9">
        <v>1458117190</v>
      </c>
      <c r="J176" s="9">
        <v>1455528790</v>
      </c>
      <c r="K176" s="9" t="b">
        <v>0</v>
      </c>
      <c r="L176" s="9">
        <v>3</v>
      </c>
      <c r="M176" s="9" t="b">
        <v>0</v>
      </c>
      <c r="N176" s="9" t="s">
        <v>40</v>
      </c>
      <c r="O176" s="9">
        <f>ROUND(E176/D176*100,0)</f>
        <v>61</v>
      </c>
      <c r="P176" s="12">
        <f>IFERROR(ROUND(E176/L176,2),0)</f>
        <v>203.67</v>
      </c>
      <c r="Q176" s="9" t="s">
        <v>41</v>
      </c>
      <c r="R176" s="9" t="s">
        <v>42</v>
      </c>
      <c r="S176" s="13">
        <f>(((J176/60)/60)/24)+DATE(1970,1,1)</f>
        <v>42415.398032407407</v>
      </c>
      <c r="T176" s="13">
        <f>(((I176/60)/60)/24)+DATE(1970,1,1)</f>
        <v>42445.356365740736</v>
      </c>
    </row>
    <row r="177" spans="1:20" ht="160" x14ac:dyDescent="0.2">
      <c r="A177" s="9">
        <v>2916</v>
      </c>
      <c r="B177" s="10" t="s">
        <v>406</v>
      </c>
      <c r="C177" s="10" t="s">
        <v>407</v>
      </c>
      <c r="D177" s="9">
        <v>1850</v>
      </c>
      <c r="E177" s="11">
        <v>145</v>
      </c>
      <c r="F177" s="9" t="s">
        <v>251</v>
      </c>
      <c r="G177" s="9" t="s">
        <v>38</v>
      </c>
      <c r="H177" s="9" t="s">
        <v>39</v>
      </c>
      <c r="I177" s="9">
        <v>1400498789</v>
      </c>
      <c r="J177" s="9">
        <v>1398511589</v>
      </c>
      <c r="K177" s="9" t="b">
        <v>0</v>
      </c>
      <c r="L177" s="9">
        <v>7</v>
      </c>
      <c r="M177" s="9" t="b">
        <v>0</v>
      </c>
      <c r="N177" s="9" t="s">
        <v>40</v>
      </c>
      <c r="O177" s="9">
        <f>ROUND(E177/D177*100,0)</f>
        <v>8</v>
      </c>
      <c r="P177" s="12">
        <f>IFERROR(ROUND(E177/L177,2),0)</f>
        <v>20.71</v>
      </c>
      <c r="Q177" s="9" t="s">
        <v>41</v>
      </c>
      <c r="R177" s="9" t="s">
        <v>42</v>
      </c>
      <c r="S177" s="13">
        <f>(((J177/60)/60)/24)+DATE(1970,1,1)</f>
        <v>41755.476724537039</v>
      </c>
      <c r="T177" s="13">
        <f>(((I177/60)/60)/24)+DATE(1970,1,1)</f>
        <v>41778.476724537039</v>
      </c>
    </row>
    <row r="178" spans="1:20" ht="240" x14ac:dyDescent="0.2">
      <c r="A178" s="9">
        <v>2917</v>
      </c>
      <c r="B178" s="10" t="s">
        <v>408</v>
      </c>
      <c r="C178" s="10" t="s">
        <v>409</v>
      </c>
      <c r="D178" s="9">
        <v>2000</v>
      </c>
      <c r="E178" s="11">
        <v>437</v>
      </c>
      <c r="F178" s="9" t="s">
        <v>251</v>
      </c>
      <c r="G178" s="9" t="s">
        <v>45</v>
      </c>
      <c r="H178" s="9" t="s">
        <v>46</v>
      </c>
      <c r="I178" s="9">
        <v>1442381847</v>
      </c>
      <c r="J178" s="9">
        <v>1440826647</v>
      </c>
      <c r="K178" s="9" t="b">
        <v>0</v>
      </c>
      <c r="L178" s="9">
        <v>9</v>
      </c>
      <c r="M178" s="9" t="b">
        <v>0</v>
      </c>
      <c r="N178" s="9" t="s">
        <v>40</v>
      </c>
      <c r="O178" s="9">
        <f>ROUND(E178/D178*100,0)</f>
        <v>22</v>
      </c>
      <c r="P178" s="12">
        <f>IFERROR(ROUND(E178/L178,2),0)</f>
        <v>48.56</v>
      </c>
      <c r="Q178" s="9" t="s">
        <v>41</v>
      </c>
      <c r="R178" s="9" t="s">
        <v>42</v>
      </c>
      <c r="S178" s="13">
        <f>(((J178/60)/60)/24)+DATE(1970,1,1)</f>
        <v>42245.234340277777</v>
      </c>
      <c r="T178" s="13">
        <f>(((I178/60)/60)/24)+DATE(1970,1,1)</f>
        <v>42263.234340277777</v>
      </c>
    </row>
    <row r="179" spans="1:20" ht="208" x14ac:dyDescent="0.2">
      <c r="A179" s="9">
        <v>2918</v>
      </c>
      <c r="B179" s="10" t="s">
        <v>410</v>
      </c>
      <c r="C179" s="10" t="s">
        <v>411</v>
      </c>
      <c r="D179" s="9">
        <v>5000</v>
      </c>
      <c r="E179" s="11">
        <v>1362</v>
      </c>
      <c r="F179" s="9" t="s">
        <v>251</v>
      </c>
      <c r="G179" s="9" t="s">
        <v>45</v>
      </c>
      <c r="H179" s="9" t="s">
        <v>46</v>
      </c>
      <c r="I179" s="9">
        <v>1446131207</v>
      </c>
      <c r="J179" s="9">
        <v>1443712007</v>
      </c>
      <c r="K179" s="9" t="b">
        <v>0</v>
      </c>
      <c r="L179" s="9">
        <v>20</v>
      </c>
      <c r="M179" s="9" t="b">
        <v>0</v>
      </c>
      <c r="N179" s="9" t="s">
        <v>40</v>
      </c>
      <c r="O179" s="9">
        <f>ROUND(E179/D179*100,0)</f>
        <v>27</v>
      </c>
      <c r="P179" s="12">
        <f>IFERROR(ROUND(E179/L179,2),0)</f>
        <v>68.099999999999994</v>
      </c>
      <c r="Q179" s="9" t="s">
        <v>41</v>
      </c>
      <c r="R179" s="9" t="s">
        <v>42</v>
      </c>
      <c r="S179" s="13">
        <f>(((J179/60)/60)/24)+DATE(1970,1,1)</f>
        <v>42278.629710648151</v>
      </c>
      <c r="T179" s="13">
        <f>(((I179/60)/60)/24)+DATE(1970,1,1)</f>
        <v>42306.629710648151</v>
      </c>
    </row>
    <row r="180" spans="1:20" ht="160" x14ac:dyDescent="0.2">
      <c r="A180" s="9">
        <v>2919</v>
      </c>
      <c r="B180" s="10" t="s">
        <v>412</v>
      </c>
      <c r="C180" s="10" t="s">
        <v>413</v>
      </c>
      <c r="D180" s="9">
        <v>600</v>
      </c>
      <c r="E180" s="11">
        <v>51</v>
      </c>
      <c r="F180" s="9" t="s">
        <v>251</v>
      </c>
      <c r="G180" s="9" t="s">
        <v>45</v>
      </c>
      <c r="H180" s="9" t="s">
        <v>46</v>
      </c>
      <c r="I180" s="9">
        <v>1407250329</v>
      </c>
      <c r="J180" s="9">
        <v>1404658329</v>
      </c>
      <c r="K180" s="9" t="b">
        <v>0</v>
      </c>
      <c r="L180" s="9">
        <v>6</v>
      </c>
      <c r="M180" s="9" t="b">
        <v>0</v>
      </c>
      <c r="N180" s="9" t="s">
        <v>40</v>
      </c>
      <c r="O180" s="9">
        <f>ROUND(E180/D180*100,0)</f>
        <v>9</v>
      </c>
      <c r="P180" s="12">
        <f>IFERROR(ROUND(E180/L180,2),0)</f>
        <v>8.5</v>
      </c>
      <c r="Q180" s="9" t="s">
        <v>41</v>
      </c>
      <c r="R180" s="9" t="s">
        <v>42</v>
      </c>
      <c r="S180" s="13">
        <f>(((J180/60)/60)/24)+DATE(1970,1,1)</f>
        <v>41826.61954861111</v>
      </c>
      <c r="T180" s="13">
        <f>(((I180/60)/60)/24)+DATE(1970,1,1)</f>
        <v>41856.61954861111</v>
      </c>
    </row>
    <row r="181" spans="1:20" ht="224" x14ac:dyDescent="0.2">
      <c r="A181" s="9">
        <v>2920</v>
      </c>
      <c r="B181" s="10" t="s">
        <v>414</v>
      </c>
      <c r="C181" s="10" t="s">
        <v>415</v>
      </c>
      <c r="D181" s="9">
        <v>2500</v>
      </c>
      <c r="E181" s="11">
        <v>671</v>
      </c>
      <c r="F181" s="9" t="s">
        <v>251</v>
      </c>
      <c r="G181" s="9" t="s">
        <v>63</v>
      </c>
      <c r="H181" s="9" t="s">
        <v>64</v>
      </c>
      <c r="I181" s="9">
        <v>1427306470</v>
      </c>
      <c r="J181" s="9">
        <v>1424718070</v>
      </c>
      <c r="K181" s="9" t="b">
        <v>0</v>
      </c>
      <c r="L181" s="9">
        <v>13</v>
      </c>
      <c r="M181" s="9" t="b">
        <v>0</v>
      </c>
      <c r="N181" s="9" t="s">
        <v>40</v>
      </c>
      <c r="O181" s="9">
        <f>ROUND(E181/D181*100,0)</f>
        <v>27</v>
      </c>
      <c r="P181" s="12">
        <f>IFERROR(ROUND(E181/L181,2),0)</f>
        <v>51.62</v>
      </c>
      <c r="Q181" s="9" t="s">
        <v>41</v>
      </c>
      <c r="R181" s="9" t="s">
        <v>42</v>
      </c>
      <c r="S181" s="13">
        <f>(((J181/60)/60)/24)+DATE(1970,1,1)</f>
        <v>42058.792476851857</v>
      </c>
      <c r="T181" s="13">
        <f>(((I181/60)/60)/24)+DATE(1970,1,1)</f>
        <v>42088.750810185185</v>
      </c>
    </row>
    <row r="182" spans="1:20" ht="192" x14ac:dyDescent="0.2">
      <c r="A182" s="9">
        <v>3294</v>
      </c>
      <c r="B182" s="10" t="s">
        <v>752</v>
      </c>
      <c r="C182" s="10" t="s">
        <v>753</v>
      </c>
      <c r="D182" s="9">
        <v>600</v>
      </c>
      <c r="E182" s="11">
        <v>710</v>
      </c>
      <c r="F182" s="9" t="s">
        <v>37</v>
      </c>
      <c r="G182" s="9" t="s">
        <v>38</v>
      </c>
      <c r="H182" s="9" t="s">
        <v>39</v>
      </c>
      <c r="I182" s="9">
        <v>1434459554</v>
      </c>
      <c r="J182" s="9">
        <v>1431867554</v>
      </c>
      <c r="K182" s="9" t="b">
        <v>0</v>
      </c>
      <c r="L182" s="9">
        <v>24</v>
      </c>
      <c r="M182" s="9" t="b">
        <v>1</v>
      </c>
      <c r="N182" s="9" t="s">
        <v>40</v>
      </c>
      <c r="O182" s="9">
        <f>ROUND(E182/D182*100,0)</f>
        <v>118</v>
      </c>
      <c r="P182" s="12">
        <f>IFERROR(ROUND(E182/L182,2),0)</f>
        <v>29.58</v>
      </c>
      <c r="Q182" s="9" t="s">
        <v>41</v>
      </c>
      <c r="R182" s="9" t="s">
        <v>42</v>
      </c>
      <c r="S182" s="13">
        <f>(((J182/60)/60)/24)+DATE(1970,1,1)</f>
        <v>42141.541134259256</v>
      </c>
      <c r="T182" s="13">
        <f>(((I182/60)/60)/24)+DATE(1970,1,1)</f>
        <v>42171.541134259256</v>
      </c>
    </row>
    <row r="183" spans="1:20" ht="208" x14ac:dyDescent="0.2">
      <c r="A183" s="9">
        <v>3539</v>
      </c>
      <c r="B183" s="10" t="s">
        <v>1245</v>
      </c>
      <c r="C183" s="10" t="s">
        <v>1246</v>
      </c>
      <c r="D183" s="9">
        <v>600</v>
      </c>
      <c r="E183" s="11">
        <v>718</v>
      </c>
      <c r="F183" s="9" t="s">
        <v>37</v>
      </c>
      <c r="G183" s="9" t="s">
        <v>45</v>
      </c>
      <c r="H183" s="9" t="s">
        <v>46</v>
      </c>
      <c r="I183" s="9">
        <v>1473358122</v>
      </c>
      <c r="J183" s="9">
        <v>1471543722</v>
      </c>
      <c r="K183" s="9" t="b">
        <v>0</v>
      </c>
      <c r="L183" s="9">
        <v>13</v>
      </c>
      <c r="M183" s="9" t="b">
        <v>1</v>
      </c>
      <c r="N183" s="9" t="s">
        <v>40</v>
      </c>
      <c r="O183" s="9">
        <f>ROUND(E183/D183*100,0)</f>
        <v>120</v>
      </c>
      <c r="P183" s="12">
        <f>IFERROR(ROUND(E183/L183,2),0)</f>
        <v>55.23</v>
      </c>
      <c r="Q183" s="9" t="s">
        <v>41</v>
      </c>
      <c r="R183" s="9" t="s">
        <v>42</v>
      </c>
      <c r="S183" s="13">
        <f>(((J183/60)/60)/24)+DATE(1970,1,1)</f>
        <v>42600.756041666667</v>
      </c>
      <c r="T183" s="13">
        <f>(((I183/60)/60)/24)+DATE(1970,1,1)</f>
        <v>42621.756041666667</v>
      </c>
    </row>
    <row r="184" spans="1:20" ht="192" x14ac:dyDescent="0.2">
      <c r="A184" s="9">
        <v>3577</v>
      </c>
      <c r="B184" s="10" t="s">
        <v>1323</v>
      </c>
      <c r="C184" s="10" t="s">
        <v>1324</v>
      </c>
      <c r="D184" s="9">
        <v>600</v>
      </c>
      <c r="E184" s="11">
        <v>780</v>
      </c>
      <c r="F184" s="9" t="s">
        <v>37</v>
      </c>
      <c r="G184" s="9" t="s">
        <v>45</v>
      </c>
      <c r="H184" s="9" t="s">
        <v>46</v>
      </c>
      <c r="I184" s="9">
        <v>1430029680</v>
      </c>
      <c r="J184" s="9">
        <v>1427741583</v>
      </c>
      <c r="K184" s="9" t="b">
        <v>0</v>
      </c>
      <c r="L184" s="9">
        <v>27</v>
      </c>
      <c r="M184" s="9" t="b">
        <v>1</v>
      </c>
      <c r="N184" s="9" t="s">
        <v>40</v>
      </c>
      <c r="O184" s="9">
        <f>ROUND(E184/D184*100,0)</f>
        <v>130</v>
      </c>
      <c r="P184" s="12">
        <f>IFERROR(ROUND(E184/L184,2),0)</f>
        <v>28.89</v>
      </c>
      <c r="Q184" s="9" t="s">
        <v>41</v>
      </c>
      <c r="R184" s="9" t="s">
        <v>42</v>
      </c>
      <c r="S184" s="13">
        <f>(((J184/60)/60)/24)+DATE(1970,1,1)</f>
        <v>42093.786840277782</v>
      </c>
      <c r="T184" s="13">
        <f>(((I184/60)/60)/24)+DATE(1970,1,1)</f>
        <v>42120.26944444445</v>
      </c>
    </row>
    <row r="185" spans="1:20" ht="144" x14ac:dyDescent="0.2">
      <c r="A185" s="9">
        <v>3826</v>
      </c>
      <c r="B185" s="10" t="s">
        <v>1662</v>
      </c>
      <c r="C185" s="10" t="s">
        <v>1663</v>
      </c>
      <c r="D185" s="9">
        <v>600</v>
      </c>
      <c r="E185" s="11">
        <v>715</v>
      </c>
      <c r="F185" s="9" t="s">
        <v>37</v>
      </c>
      <c r="G185" s="9" t="s">
        <v>38</v>
      </c>
      <c r="H185" s="9" t="s">
        <v>39</v>
      </c>
      <c r="I185" s="9">
        <v>1430993394</v>
      </c>
      <c r="J185" s="9">
        <v>1428401394</v>
      </c>
      <c r="K185" s="9" t="b">
        <v>0</v>
      </c>
      <c r="L185" s="9">
        <v>26</v>
      </c>
      <c r="M185" s="9" t="b">
        <v>1</v>
      </c>
      <c r="N185" s="9" t="s">
        <v>40</v>
      </c>
      <c r="O185" s="9">
        <f>ROUND(E185/D185*100,0)</f>
        <v>119</v>
      </c>
      <c r="P185" s="12">
        <f>IFERROR(ROUND(E185/L185,2),0)</f>
        <v>27.5</v>
      </c>
      <c r="Q185" s="9" t="s">
        <v>41</v>
      </c>
      <c r="R185" s="9" t="s">
        <v>42</v>
      </c>
      <c r="S185" s="13">
        <f>(((J185/60)/60)/24)+DATE(1970,1,1)</f>
        <v>42101.423541666663</v>
      </c>
      <c r="T185" s="13">
        <f>(((I185/60)/60)/24)+DATE(1970,1,1)</f>
        <v>42131.423541666663</v>
      </c>
    </row>
    <row r="186" spans="1:20" ht="208" x14ac:dyDescent="0.2">
      <c r="A186" s="9">
        <v>3665</v>
      </c>
      <c r="B186" s="10" t="s">
        <v>1461</v>
      </c>
      <c r="C186" s="10" t="s">
        <v>1462</v>
      </c>
      <c r="D186" s="9">
        <v>620</v>
      </c>
      <c r="E186" s="11">
        <v>714</v>
      </c>
      <c r="F186" s="9" t="s">
        <v>37</v>
      </c>
      <c r="G186" s="9" t="s">
        <v>483</v>
      </c>
      <c r="H186" s="9" t="s">
        <v>259</v>
      </c>
      <c r="I186" s="9">
        <v>1446062040</v>
      </c>
      <c r="J186" s="9">
        <v>1445109822</v>
      </c>
      <c r="K186" s="9" t="b">
        <v>0</v>
      </c>
      <c r="L186" s="9">
        <v>14</v>
      </c>
      <c r="M186" s="9" t="b">
        <v>1</v>
      </c>
      <c r="N186" s="9" t="s">
        <v>40</v>
      </c>
      <c r="O186" s="9">
        <f>ROUND(E186/D186*100,0)</f>
        <v>115</v>
      </c>
      <c r="P186" s="12">
        <f>IFERROR(ROUND(E186/L186,2),0)</f>
        <v>51</v>
      </c>
      <c r="Q186" s="9" t="s">
        <v>41</v>
      </c>
      <c r="R186" s="9" t="s">
        <v>42</v>
      </c>
      <c r="S186" s="13">
        <f>(((J186/60)/60)/24)+DATE(1970,1,1)</f>
        <v>42294.808124999996</v>
      </c>
      <c r="T186" s="13">
        <f>(((I186/60)/60)/24)+DATE(1970,1,1)</f>
        <v>42305.829166666663</v>
      </c>
    </row>
    <row r="187" spans="1:20" ht="144" x14ac:dyDescent="0.2">
      <c r="A187" s="9">
        <v>2824</v>
      </c>
      <c r="B187" s="10" t="s">
        <v>215</v>
      </c>
      <c r="C187" s="10" t="s">
        <v>216</v>
      </c>
      <c r="D187" s="9">
        <v>650</v>
      </c>
      <c r="E187" s="11">
        <v>760</v>
      </c>
      <c r="F187" s="9" t="s">
        <v>37</v>
      </c>
      <c r="G187" s="9" t="s">
        <v>45</v>
      </c>
      <c r="H187" s="9" t="s">
        <v>46</v>
      </c>
      <c r="I187" s="9">
        <v>1434159780</v>
      </c>
      <c r="J187" s="9">
        <v>1431412196</v>
      </c>
      <c r="K187" s="9" t="b">
        <v>0</v>
      </c>
      <c r="L187" s="9">
        <v>15</v>
      </c>
      <c r="M187" s="9" t="b">
        <v>1</v>
      </c>
      <c r="N187" s="9" t="s">
        <v>40</v>
      </c>
      <c r="O187" s="9">
        <f>ROUND(E187/D187*100,0)</f>
        <v>117</v>
      </c>
      <c r="P187" s="12">
        <f>IFERROR(ROUND(E187/L187,2),0)</f>
        <v>50.67</v>
      </c>
      <c r="Q187" s="9" t="s">
        <v>41</v>
      </c>
      <c r="R187" s="9" t="s">
        <v>42</v>
      </c>
      <c r="S187" s="13">
        <f>(((J187/60)/60)/24)+DATE(1970,1,1)</f>
        <v>42136.270787037036</v>
      </c>
      <c r="T187" s="13">
        <f>(((I187/60)/60)/24)+DATE(1970,1,1)</f>
        <v>42168.071527777778</v>
      </c>
    </row>
    <row r="188" spans="1:20" ht="208" x14ac:dyDescent="0.2">
      <c r="A188" s="9">
        <v>3451</v>
      </c>
      <c r="B188" s="10" t="s">
        <v>1069</v>
      </c>
      <c r="C188" s="10" t="s">
        <v>1070</v>
      </c>
      <c r="D188" s="9">
        <v>650</v>
      </c>
      <c r="E188" s="11">
        <v>658</v>
      </c>
      <c r="F188" s="9" t="s">
        <v>37</v>
      </c>
      <c r="G188" s="9" t="s">
        <v>45</v>
      </c>
      <c r="H188" s="9" t="s">
        <v>46</v>
      </c>
      <c r="I188" s="9">
        <v>1429636927</v>
      </c>
      <c r="J188" s="9">
        <v>1427304127</v>
      </c>
      <c r="K188" s="9" t="b">
        <v>0</v>
      </c>
      <c r="L188" s="9">
        <v>16</v>
      </c>
      <c r="M188" s="9" t="b">
        <v>1</v>
      </c>
      <c r="N188" s="9" t="s">
        <v>40</v>
      </c>
      <c r="O188" s="9">
        <f>ROUND(E188/D188*100,0)</f>
        <v>101</v>
      </c>
      <c r="P188" s="12">
        <f>IFERROR(ROUND(E188/L188,2),0)</f>
        <v>41.13</v>
      </c>
      <c r="Q188" s="9" t="s">
        <v>41</v>
      </c>
      <c r="R188" s="9" t="s">
        <v>42</v>
      </c>
      <c r="S188" s="13">
        <f>(((J188/60)/60)/24)+DATE(1970,1,1)</f>
        <v>42088.723692129628</v>
      </c>
      <c r="T188" s="13">
        <f>(((I188/60)/60)/24)+DATE(1970,1,1)</f>
        <v>42115.723692129628</v>
      </c>
    </row>
    <row r="189" spans="1:20" ht="224" x14ac:dyDescent="0.2">
      <c r="A189" s="9">
        <v>3537</v>
      </c>
      <c r="B189" s="10" t="s">
        <v>1241</v>
      </c>
      <c r="C189" s="10" t="s">
        <v>1242</v>
      </c>
      <c r="D189" s="9">
        <v>675</v>
      </c>
      <c r="E189" s="11">
        <v>1218</v>
      </c>
      <c r="F189" s="9" t="s">
        <v>37</v>
      </c>
      <c r="G189" s="9" t="s">
        <v>63</v>
      </c>
      <c r="H189" s="9" t="s">
        <v>64</v>
      </c>
      <c r="I189" s="9">
        <v>1416211140</v>
      </c>
      <c r="J189" s="9">
        <v>1413016216</v>
      </c>
      <c r="K189" s="9" t="b">
        <v>0</v>
      </c>
      <c r="L189" s="9">
        <v>28</v>
      </c>
      <c r="M189" s="9" t="b">
        <v>1</v>
      </c>
      <c r="N189" s="9" t="s">
        <v>40</v>
      </c>
      <c r="O189" s="9">
        <f>ROUND(E189/D189*100,0)</f>
        <v>180</v>
      </c>
      <c r="P189" s="12">
        <f>IFERROR(ROUND(E189/L189,2),0)</f>
        <v>43.5</v>
      </c>
      <c r="Q189" s="9" t="s">
        <v>41</v>
      </c>
      <c r="R189" s="9" t="s">
        <v>42</v>
      </c>
      <c r="S189" s="13">
        <f>(((J189/60)/60)/24)+DATE(1970,1,1)</f>
        <v>41923.354351851849</v>
      </c>
      <c r="T189" s="13">
        <f>(((I189/60)/60)/24)+DATE(1970,1,1)</f>
        <v>41960.332638888889</v>
      </c>
    </row>
    <row r="190" spans="1:20" ht="176" x14ac:dyDescent="0.2">
      <c r="A190" s="9">
        <v>2795</v>
      </c>
      <c r="B190" s="10" t="s">
        <v>157</v>
      </c>
      <c r="C190" s="10" t="s">
        <v>158</v>
      </c>
      <c r="D190" s="9">
        <v>700</v>
      </c>
      <c r="E190" s="11">
        <v>730</v>
      </c>
      <c r="F190" s="9" t="s">
        <v>37</v>
      </c>
      <c r="G190" s="9" t="s">
        <v>45</v>
      </c>
      <c r="H190" s="9" t="s">
        <v>46</v>
      </c>
      <c r="I190" s="9">
        <v>1402095600</v>
      </c>
      <c r="J190" s="9">
        <v>1400675841</v>
      </c>
      <c r="K190" s="9" t="b">
        <v>0</v>
      </c>
      <c r="L190" s="9">
        <v>20</v>
      </c>
      <c r="M190" s="9" t="b">
        <v>1</v>
      </c>
      <c r="N190" s="9" t="s">
        <v>40</v>
      </c>
      <c r="O190" s="9">
        <f>ROUND(E190/D190*100,0)</f>
        <v>104</v>
      </c>
      <c r="P190" s="12">
        <f>IFERROR(ROUND(E190/L190,2),0)</f>
        <v>36.5</v>
      </c>
      <c r="Q190" s="9" t="s">
        <v>41</v>
      </c>
      <c r="R190" s="9" t="s">
        <v>42</v>
      </c>
      <c r="S190" s="13">
        <f>(((J190/60)/60)/24)+DATE(1970,1,1)</f>
        <v>41780.525937500002</v>
      </c>
      <c r="T190" s="13">
        <f>(((I190/60)/60)/24)+DATE(1970,1,1)</f>
        <v>41796.958333333336</v>
      </c>
    </row>
    <row r="191" spans="1:20" ht="192" x14ac:dyDescent="0.2">
      <c r="A191" s="9">
        <v>3295</v>
      </c>
      <c r="B191" s="10" t="s">
        <v>754</v>
      </c>
      <c r="C191" s="10" t="s">
        <v>755</v>
      </c>
      <c r="D191" s="9">
        <v>700</v>
      </c>
      <c r="E191" s="11">
        <v>720.01</v>
      </c>
      <c r="F191" s="9" t="s">
        <v>37</v>
      </c>
      <c r="G191" s="9" t="s">
        <v>38</v>
      </c>
      <c r="H191" s="9" t="s">
        <v>39</v>
      </c>
      <c r="I191" s="9">
        <v>1474886229</v>
      </c>
      <c r="J191" s="9">
        <v>1472294229</v>
      </c>
      <c r="K191" s="9" t="b">
        <v>0</v>
      </c>
      <c r="L191" s="9">
        <v>27</v>
      </c>
      <c r="M191" s="9" t="b">
        <v>1</v>
      </c>
      <c r="N191" s="9" t="s">
        <v>40</v>
      </c>
      <c r="O191" s="9">
        <f>ROUND(E191/D191*100,0)</f>
        <v>103</v>
      </c>
      <c r="P191" s="12">
        <f>IFERROR(ROUND(E191/L191,2),0)</f>
        <v>26.67</v>
      </c>
      <c r="Q191" s="9" t="s">
        <v>41</v>
      </c>
      <c r="R191" s="9" t="s">
        <v>42</v>
      </c>
      <c r="S191" s="13">
        <f>(((J191/60)/60)/24)+DATE(1970,1,1)</f>
        <v>42609.442465277782</v>
      </c>
      <c r="T191" s="13">
        <f>(((I191/60)/60)/24)+DATE(1970,1,1)</f>
        <v>42639.442465277782</v>
      </c>
    </row>
    <row r="192" spans="1:20" ht="176" x14ac:dyDescent="0.2">
      <c r="A192" s="9">
        <v>3343</v>
      </c>
      <c r="B192" s="10" t="s">
        <v>851</v>
      </c>
      <c r="C192" s="10" t="s">
        <v>852</v>
      </c>
      <c r="D192" s="9">
        <v>700</v>
      </c>
      <c r="E192" s="11">
        <v>1200</v>
      </c>
      <c r="F192" s="9" t="s">
        <v>37</v>
      </c>
      <c r="G192" s="9" t="s">
        <v>38</v>
      </c>
      <c r="H192" s="9" t="s">
        <v>39</v>
      </c>
      <c r="I192" s="9">
        <v>1460553480</v>
      </c>
      <c r="J192" s="9">
        <v>1458770384</v>
      </c>
      <c r="K192" s="9" t="b">
        <v>0</v>
      </c>
      <c r="L192" s="9">
        <v>23</v>
      </c>
      <c r="M192" s="9" t="b">
        <v>1</v>
      </c>
      <c r="N192" s="9" t="s">
        <v>40</v>
      </c>
      <c r="O192" s="9">
        <f>ROUND(E192/D192*100,0)</f>
        <v>171</v>
      </c>
      <c r="P192" s="12">
        <f>IFERROR(ROUND(E192/L192,2),0)</f>
        <v>52.17</v>
      </c>
      <c r="Q192" s="9" t="s">
        <v>41</v>
      </c>
      <c r="R192" s="9" t="s">
        <v>42</v>
      </c>
      <c r="S192" s="13">
        <f>(((J192/60)/60)/24)+DATE(1970,1,1)</f>
        <v>42452.916481481487</v>
      </c>
      <c r="T192" s="13">
        <f>(((I192/60)/60)/24)+DATE(1970,1,1)</f>
        <v>42473.554166666669</v>
      </c>
    </row>
    <row r="193" spans="1:20" ht="160" x14ac:dyDescent="0.2">
      <c r="A193" s="9">
        <v>3420</v>
      </c>
      <c r="B193" s="10" t="s">
        <v>1007</v>
      </c>
      <c r="C193" s="10" t="s">
        <v>1008</v>
      </c>
      <c r="D193" s="9">
        <v>700</v>
      </c>
      <c r="E193" s="11">
        <v>966</v>
      </c>
      <c r="F193" s="9" t="s">
        <v>37</v>
      </c>
      <c r="G193" s="9" t="s">
        <v>38</v>
      </c>
      <c r="H193" s="9" t="s">
        <v>39</v>
      </c>
      <c r="I193" s="9">
        <v>1455408000</v>
      </c>
      <c r="J193" s="9">
        <v>1454638202</v>
      </c>
      <c r="K193" s="9" t="b">
        <v>0</v>
      </c>
      <c r="L193" s="9">
        <v>34</v>
      </c>
      <c r="M193" s="9" t="b">
        <v>1</v>
      </c>
      <c r="N193" s="9" t="s">
        <v>40</v>
      </c>
      <c r="O193" s="9">
        <f>ROUND(E193/D193*100,0)</f>
        <v>138</v>
      </c>
      <c r="P193" s="12">
        <f>IFERROR(ROUND(E193/L193,2),0)</f>
        <v>28.41</v>
      </c>
      <c r="Q193" s="9" t="s">
        <v>41</v>
      </c>
      <c r="R193" s="9" t="s">
        <v>42</v>
      </c>
      <c r="S193" s="13">
        <f>(((J193/60)/60)/24)+DATE(1970,1,1)</f>
        <v>42405.090300925927</v>
      </c>
      <c r="T193" s="13">
        <f>(((I193/60)/60)/24)+DATE(1970,1,1)</f>
        <v>42414</v>
      </c>
    </row>
    <row r="194" spans="1:20" ht="224" x14ac:dyDescent="0.2">
      <c r="A194" s="9">
        <v>3454</v>
      </c>
      <c r="B194" s="10" t="s">
        <v>1075</v>
      </c>
      <c r="C194" s="10" t="s">
        <v>1076</v>
      </c>
      <c r="D194" s="9">
        <v>700</v>
      </c>
      <c r="E194" s="11">
        <v>705</v>
      </c>
      <c r="F194" s="9" t="s">
        <v>37</v>
      </c>
      <c r="G194" s="9" t="s">
        <v>38</v>
      </c>
      <c r="H194" s="9" t="s">
        <v>39</v>
      </c>
      <c r="I194" s="9">
        <v>1406825159</v>
      </c>
      <c r="J194" s="9">
        <v>1404233159</v>
      </c>
      <c r="K194" s="9" t="b">
        <v>0</v>
      </c>
      <c r="L194" s="9">
        <v>21</v>
      </c>
      <c r="M194" s="9" t="b">
        <v>1</v>
      </c>
      <c r="N194" s="9" t="s">
        <v>40</v>
      </c>
      <c r="O194" s="9">
        <f>ROUND(E194/D194*100,0)</f>
        <v>101</v>
      </c>
      <c r="P194" s="12">
        <f>IFERROR(ROUND(E194/L194,2),0)</f>
        <v>33.57</v>
      </c>
      <c r="Q194" s="9" t="s">
        <v>41</v>
      </c>
      <c r="R194" s="9" t="s">
        <v>42</v>
      </c>
      <c r="S194" s="13">
        <f>(((J194/60)/60)/24)+DATE(1970,1,1)</f>
        <v>41821.698599537034</v>
      </c>
      <c r="T194" s="13">
        <f>(((I194/60)/60)/24)+DATE(1970,1,1)</f>
        <v>41851.698599537034</v>
      </c>
    </row>
    <row r="195" spans="1:20" ht="224" x14ac:dyDescent="0.2">
      <c r="A195" s="9">
        <v>3591</v>
      </c>
      <c r="B195" s="10" t="s">
        <v>1351</v>
      </c>
      <c r="C195" s="10" t="s">
        <v>1352</v>
      </c>
      <c r="D195" s="9">
        <v>700</v>
      </c>
      <c r="E195" s="11">
        <v>1225</v>
      </c>
      <c r="F195" s="9" t="s">
        <v>37</v>
      </c>
      <c r="G195" s="9" t="s">
        <v>45</v>
      </c>
      <c r="H195" s="9" t="s">
        <v>46</v>
      </c>
      <c r="I195" s="9">
        <v>1422075540</v>
      </c>
      <c r="J195" s="9">
        <v>1419979544</v>
      </c>
      <c r="K195" s="9" t="b">
        <v>0</v>
      </c>
      <c r="L195" s="9">
        <v>18</v>
      </c>
      <c r="M195" s="9" t="b">
        <v>1</v>
      </c>
      <c r="N195" s="9" t="s">
        <v>40</v>
      </c>
      <c r="O195" s="9">
        <f>ROUND(E195/D195*100,0)</f>
        <v>175</v>
      </c>
      <c r="P195" s="12">
        <f>IFERROR(ROUND(E195/L195,2),0)</f>
        <v>68.06</v>
      </c>
      <c r="Q195" s="9" t="s">
        <v>41</v>
      </c>
      <c r="R195" s="9" t="s">
        <v>42</v>
      </c>
      <c r="S195" s="13">
        <f>(((J195/60)/60)/24)+DATE(1970,1,1)</f>
        <v>42003.948425925926</v>
      </c>
      <c r="T195" s="13">
        <f>(((I195/60)/60)/24)+DATE(1970,1,1)</f>
        <v>42028.207638888889</v>
      </c>
    </row>
    <row r="196" spans="1:20" ht="224" x14ac:dyDescent="0.2">
      <c r="A196" s="9">
        <v>3708</v>
      </c>
      <c r="B196" s="10" t="s">
        <v>1547</v>
      </c>
      <c r="C196" s="10" t="s">
        <v>1548</v>
      </c>
      <c r="D196" s="9">
        <v>700</v>
      </c>
      <c r="E196" s="11">
        <v>2100</v>
      </c>
      <c r="F196" s="9" t="s">
        <v>37</v>
      </c>
      <c r="G196" s="9" t="s">
        <v>45</v>
      </c>
      <c r="H196" s="9" t="s">
        <v>46</v>
      </c>
      <c r="I196" s="9">
        <v>1404444286</v>
      </c>
      <c r="J196" s="9">
        <v>1403234686</v>
      </c>
      <c r="K196" s="9" t="b">
        <v>0</v>
      </c>
      <c r="L196" s="9">
        <v>39</v>
      </c>
      <c r="M196" s="9" t="b">
        <v>1</v>
      </c>
      <c r="N196" s="9" t="s">
        <v>40</v>
      </c>
      <c r="O196" s="9">
        <f>ROUND(E196/D196*100,0)</f>
        <v>300</v>
      </c>
      <c r="P196" s="12">
        <f>IFERROR(ROUND(E196/L196,2),0)</f>
        <v>53.85</v>
      </c>
      <c r="Q196" s="9" t="s">
        <v>41</v>
      </c>
      <c r="R196" s="9" t="s">
        <v>42</v>
      </c>
      <c r="S196" s="13">
        <f>(((J196/60)/60)/24)+DATE(1970,1,1)</f>
        <v>41810.142199074071</v>
      </c>
      <c r="T196" s="13">
        <f>(((I196/60)/60)/24)+DATE(1970,1,1)</f>
        <v>41824.142199074071</v>
      </c>
    </row>
    <row r="197" spans="1:20" ht="192" x14ac:dyDescent="0.2">
      <c r="A197" s="9">
        <v>3617</v>
      </c>
      <c r="B197" s="10" t="s">
        <v>1402</v>
      </c>
      <c r="C197" s="10" t="s">
        <v>1403</v>
      </c>
      <c r="D197" s="9">
        <v>740</v>
      </c>
      <c r="E197" s="11">
        <v>880</v>
      </c>
      <c r="F197" s="9" t="s">
        <v>37</v>
      </c>
      <c r="G197" s="9" t="s">
        <v>38</v>
      </c>
      <c r="H197" s="9" t="s">
        <v>39</v>
      </c>
      <c r="I197" s="9">
        <v>1488240000</v>
      </c>
      <c r="J197" s="9">
        <v>1486996729</v>
      </c>
      <c r="K197" s="9" t="b">
        <v>0</v>
      </c>
      <c r="L197" s="9">
        <v>51</v>
      </c>
      <c r="M197" s="9" t="b">
        <v>1</v>
      </c>
      <c r="N197" s="9" t="s">
        <v>40</v>
      </c>
      <c r="O197" s="9">
        <f>ROUND(E197/D197*100,0)</f>
        <v>119</v>
      </c>
      <c r="P197" s="12">
        <f>IFERROR(ROUND(E197/L197,2),0)</f>
        <v>17.25</v>
      </c>
      <c r="Q197" s="9" t="s">
        <v>41</v>
      </c>
      <c r="R197" s="9" t="s">
        <v>42</v>
      </c>
      <c r="S197" s="13">
        <f>(((J197/60)/60)/24)+DATE(1970,1,1)</f>
        <v>42779.610289351855</v>
      </c>
      <c r="T197" s="13">
        <f>(((I197/60)/60)/24)+DATE(1970,1,1)</f>
        <v>42794</v>
      </c>
    </row>
    <row r="198" spans="1:20" ht="208" x14ac:dyDescent="0.2">
      <c r="A198" s="9">
        <v>2978</v>
      </c>
      <c r="B198" s="10" t="s">
        <v>450</v>
      </c>
      <c r="C198" s="10" t="s">
        <v>451</v>
      </c>
      <c r="D198" s="9">
        <v>750</v>
      </c>
      <c r="E198" s="11">
        <v>971</v>
      </c>
      <c r="F198" s="9" t="s">
        <v>37</v>
      </c>
      <c r="G198" s="9" t="s">
        <v>45</v>
      </c>
      <c r="H198" s="9" t="s">
        <v>46</v>
      </c>
      <c r="I198" s="9">
        <v>1413784740</v>
      </c>
      <c r="J198" s="9">
        <v>1412954547</v>
      </c>
      <c r="K198" s="9" t="b">
        <v>0</v>
      </c>
      <c r="L198" s="9">
        <v>16</v>
      </c>
      <c r="M198" s="9" t="b">
        <v>1</v>
      </c>
      <c r="N198" s="9" t="s">
        <v>40</v>
      </c>
      <c r="O198" s="9">
        <f>ROUND(E198/D198*100,0)</f>
        <v>129</v>
      </c>
      <c r="P198" s="12">
        <f>IFERROR(ROUND(E198/L198,2),0)</f>
        <v>60.69</v>
      </c>
      <c r="Q198" s="9" t="s">
        <v>41</v>
      </c>
      <c r="R198" s="9" t="s">
        <v>42</v>
      </c>
      <c r="S198" s="13">
        <f>(((J198/60)/60)/24)+DATE(1970,1,1)</f>
        <v>41922.640590277777</v>
      </c>
      <c r="T198" s="13">
        <f>(((I198/60)/60)/24)+DATE(1970,1,1)</f>
        <v>41932.249305555553</v>
      </c>
    </row>
    <row r="199" spans="1:20" ht="192" x14ac:dyDescent="0.2">
      <c r="A199" s="9">
        <v>3165</v>
      </c>
      <c r="B199" s="10" t="s">
        <v>532</v>
      </c>
      <c r="C199" s="10" t="s">
        <v>533</v>
      </c>
      <c r="D199" s="9">
        <v>750</v>
      </c>
      <c r="E199" s="11">
        <v>1220</v>
      </c>
      <c r="F199" s="9" t="s">
        <v>37</v>
      </c>
      <c r="G199" s="9" t="s">
        <v>45</v>
      </c>
      <c r="H199" s="9" t="s">
        <v>46</v>
      </c>
      <c r="I199" s="9">
        <v>1304395140</v>
      </c>
      <c r="J199" s="9">
        <v>1302493760</v>
      </c>
      <c r="K199" s="9" t="b">
        <v>1</v>
      </c>
      <c r="L199" s="9">
        <v>21</v>
      </c>
      <c r="M199" s="9" t="b">
        <v>1</v>
      </c>
      <c r="N199" s="9" t="s">
        <v>40</v>
      </c>
      <c r="O199" s="9">
        <f>ROUND(E199/D199*100,0)</f>
        <v>163</v>
      </c>
      <c r="P199" s="12">
        <f>IFERROR(ROUND(E199/L199,2),0)</f>
        <v>58.1</v>
      </c>
      <c r="Q199" s="9" t="s">
        <v>41</v>
      </c>
      <c r="R199" s="9" t="s">
        <v>42</v>
      </c>
      <c r="S199" s="13">
        <f>(((J199/60)/60)/24)+DATE(1970,1,1)</f>
        <v>40644.159259259257</v>
      </c>
      <c r="T199" s="13">
        <f>(((I199/60)/60)/24)+DATE(1970,1,1)</f>
        <v>40666.165972222225</v>
      </c>
    </row>
    <row r="200" spans="1:20" ht="208" x14ac:dyDescent="0.2">
      <c r="A200" s="9">
        <v>3367</v>
      </c>
      <c r="B200" s="10" t="s">
        <v>901</v>
      </c>
      <c r="C200" s="10" t="s">
        <v>902</v>
      </c>
      <c r="D200" s="9">
        <v>750</v>
      </c>
      <c r="E200" s="11">
        <v>890</v>
      </c>
      <c r="F200" s="9" t="s">
        <v>37</v>
      </c>
      <c r="G200" s="9" t="s">
        <v>38</v>
      </c>
      <c r="H200" s="9" t="s">
        <v>39</v>
      </c>
      <c r="I200" s="9">
        <v>1438467894</v>
      </c>
      <c r="J200" s="9">
        <v>1436307894</v>
      </c>
      <c r="K200" s="9" t="b">
        <v>0</v>
      </c>
      <c r="L200" s="9">
        <v>30</v>
      </c>
      <c r="M200" s="9" t="b">
        <v>1</v>
      </c>
      <c r="N200" s="9" t="s">
        <v>40</v>
      </c>
      <c r="O200" s="9">
        <f>ROUND(E200/D200*100,0)</f>
        <v>119</v>
      </c>
      <c r="P200" s="12">
        <f>IFERROR(ROUND(E200/L200,2),0)</f>
        <v>29.67</v>
      </c>
      <c r="Q200" s="9" t="s">
        <v>41</v>
      </c>
      <c r="R200" s="9" t="s">
        <v>42</v>
      </c>
      <c r="S200" s="13">
        <f>(((J200/60)/60)/24)+DATE(1970,1,1)</f>
        <v>42192.933958333335</v>
      </c>
      <c r="T200" s="13">
        <f>(((I200/60)/60)/24)+DATE(1970,1,1)</f>
        <v>42217.933958333335</v>
      </c>
    </row>
    <row r="201" spans="1:20" ht="192" x14ac:dyDescent="0.2">
      <c r="A201" s="9">
        <v>3649</v>
      </c>
      <c r="B201" s="10" t="s">
        <v>1426</v>
      </c>
      <c r="C201" s="10" t="s">
        <v>1427</v>
      </c>
      <c r="D201" s="9">
        <v>750</v>
      </c>
      <c r="E201" s="11">
        <v>780</v>
      </c>
      <c r="F201" s="9" t="s">
        <v>37</v>
      </c>
      <c r="G201" s="9" t="s">
        <v>63</v>
      </c>
      <c r="H201" s="9" t="s">
        <v>64</v>
      </c>
      <c r="I201" s="9">
        <v>1402938394</v>
      </c>
      <c r="J201" s="9">
        <v>1400691994</v>
      </c>
      <c r="K201" s="9" t="b">
        <v>0</v>
      </c>
      <c r="L201" s="9">
        <v>8</v>
      </c>
      <c r="M201" s="9" t="b">
        <v>1</v>
      </c>
      <c r="N201" s="9" t="s">
        <v>40</v>
      </c>
      <c r="O201" s="9">
        <f>ROUND(E201/D201*100,0)</f>
        <v>104</v>
      </c>
      <c r="P201" s="12">
        <f>IFERROR(ROUND(E201/L201,2),0)</f>
        <v>97.5</v>
      </c>
      <c r="Q201" s="9" t="s">
        <v>41</v>
      </c>
      <c r="R201" s="9" t="s">
        <v>42</v>
      </c>
      <c r="S201" s="13">
        <f>(((J201/60)/60)/24)+DATE(1970,1,1)</f>
        <v>41780.712893518517</v>
      </c>
      <c r="T201" s="13">
        <f>(((I201/60)/60)/24)+DATE(1970,1,1)</f>
        <v>41806.712893518517</v>
      </c>
    </row>
    <row r="202" spans="1:20" ht="192" x14ac:dyDescent="0.2">
      <c r="A202" s="9">
        <v>3128</v>
      </c>
      <c r="B202" s="10" t="s">
        <v>456</v>
      </c>
      <c r="C202" s="10" t="s">
        <v>457</v>
      </c>
      <c r="D202" s="9">
        <v>15000</v>
      </c>
      <c r="E202" s="11">
        <v>16291</v>
      </c>
      <c r="F202" s="9" t="s">
        <v>458</v>
      </c>
      <c r="G202" s="9" t="s">
        <v>45</v>
      </c>
      <c r="H202" s="9" t="s">
        <v>46</v>
      </c>
      <c r="I202" s="9">
        <v>1489690141</v>
      </c>
      <c r="J202" s="9">
        <v>1487101741</v>
      </c>
      <c r="K202" s="9" t="b">
        <v>0</v>
      </c>
      <c r="L202" s="9">
        <v>117</v>
      </c>
      <c r="M202" s="9" t="b">
        <v>0</v>
      </c>
      <c r="N202" s="9" t="s">
        <v>40</v>
      </c>
      <c r="O202" s="9">
        <f>ROUND(E202/D202*100,0)</f>
        <v>109</v>
      </c>
      <c r="P202" s="12">
        <f>IFERROR(ROUND(E202/L202,2),0)</f>
        <v>139.24</v>
      </c>
      <c r="Q202" s="9" t="s">
        <v>41</v>
      </c>
      <c r="R202" s="9" t="s">
        <v>42</v>
      </c>
      <c r="S202" s="13">
        <f>(((J202/60)/60)/24)+DATE(1970,1,1)</f>
        <v>42780.825706018513</v>
      </c>
      <c r="T202" s="13">
        <f>(((I202/60)/60)/24)+DATE(1970,1,1)</f>
        <v>42810.784039351856</v>
      </c>
    </row>
    <row r="203" spans="1:20" ht="208" x14ac:dyDescent="0.2">
      <c r="A203" s="9">
        <v>3129</v>
      </c>
      <c r="B203" s="10" t="s">
        <v>459</v>
      </c>
      <c r="C203" s="10" t="s">
        <v>460</v>
      </c>
      <c r="D203" s="9">
        <v>1250</v>
      </c>
      <c r="E203" s="11">
        <v>10</v>
      </c>
      <c r="F203" s="9" t="s">
        <v>458</v>
      </c>
      <c r="G203" s="9" t="s">
        <v>45</v>
      </c>
      <c r="H203" s="9" t="s">
        <v>46</v>
      </c>
      <c r="I203" s="9">
        <v>1492542819</v>
      </c>
      <c r="J203" s="9">
        <v>1489090419</v>
      </c>
      <c r="K203" s="9" t="b">
        <v>0</v>
      </c>
      <c r="L203" s="9">
        <v>1</v>
      </c>
      <c r="M203" s="9" t="b">
        <v>0</v>
      </c>
      <c r="N203" s="9" t="s">
        <v>40</v>
      </c>
      <c r="O203" s="9">
        <f>ROUND(E203/D203*100,0)</f>
        <v>1</v>
      </c>
      <c r="P203" s="12">
        <f>IFERROR(ROUND(E203/L203,2),0)</f>
        <v>10</v>
      </c>
      <c r="Q203" s="9" t="s">
        <v>41</v>
      </c>
      <c r="R203" s="9" t="s">
        <v>42</v>
      </c>
      <c r="S203" s="13">
        <f>(((J203/60)/60)/24)+DATE(1970,1,1)</f>
        <v>42803.842812499999</v>
      </c>
      <c r="T203" s="13">
        <f>(((I203/60)/60)/24)+DATE(1970,1,1)</f>
        <v>42843.801145833335</v>
      </c>
    </row>
    <row r="204" spans="1:20" ht="160" x14ac:dyDescent="0.2">
      <c r="A204" s="9">
        <v>3130</v>
      </c>
      <c r="B204" s="10" t="s">
        <v>461</v>
      </c>
      <c r="C204" s="10" t="s">
        <v>462</v>
      </c>
      <c r="D204" s="9">
        <v>10000</v>
      </c>
      <c r="E204" s="11">
        <v>375</v>
      </c>
      <c r="F204" s="9" t="s">
        <v>458</v>
      </c>
      <c r="G204" s="9" t="s">
        <v>45</v>
      </c>
      <c r="H204" s="9" t="s">
        <v>46</v>
      </c>
      <c r="I204" s="9">
        <v>1492145940</v>
      </c>
      <c r="J204" s="9">
        <v>1489504916</v>
      </c>
      <c r="K204" s="9" t="b">
        <v>0</v>
      </c>
      <c r="L204" s="9">
        <v>4</v>
      </c>
      <c r="M204" s="9" t="b">
        <v>0</v>
      </c>
      <c r="N204" s="9" t="s">
        <v>40</v>
      </c>
      <c r="O204" s="9">
        <f>ROUND(E204/D204*100,0)</f>
        <v>4</v>
      </c>
      <c r="P204" s="12">
        <f>IFERROR(ROUND(E204/L204,2),0)</f>
        <v>93.75</v>
      </c>
      <c r="Q204" s="9" t="s">
        <v>41</v>
      </c>
      <c r="R204" s="9" t="s">
        <v>42</v>
      </c>
      <c r="S204" s="13">
        <f>(((J204/60)/60)/24)+DATE(1970,1,1)</f>
        <v>42808.640231481477</v>
      </c>
      <c r="T204" s="13">
        <f>(((I204/60)/60)/24)+DATE(1970,1,1)</f>
        <v>42839.207638888889</v>
      </c>
    </row>
    <row r="205" spans="1:20" ht="96" x14ac:dyDescent="0.2">
      <c r="A205" s="9">
        <v>3131</v>
      </c>
      <c r="B205" s="10" t="s">
        <v>463</v>
      </c>
      <c r="C205" s="10" t="s">
        <v>464</v>
      </c>
      <c r="D205" s="9">
        <v>4100</v>
      </c>
      <c r="E205" s="11">
        <v>645</v>
      </c>
      <c r="F205" s="9" t="s">
        <v>458</v>
      </c>
      <c r="G205" s="9" t="s">
        <v>45</v>
      </c>
      <c r="H205" s="9" t="s">
        <v>46</v>
      </c>
      <c r="I205" s="9">
        <v>1491656045</v>
      </c>
      <c r="J205" s="9">
        <v>1489067645</v>
      </c>
      <c r="K205" s="9" t="b">
        <v>0</v>
      </c>
      <c r="L205" s="9">
        <v>12</v>
      </c>
      <c r="M205" s="9" t="b">
        <v>0</v>
      </c>
      <c r="N205" s="9" t="s">
        <v>40</v>
      </c>
      <c r="O205" s="9">
        <f>ROUND(E205/D205*100,0)</f>
        <v>16</v>
      </c>
      <c r="P205" s="12">
        <f>IFERROR(ROUND(E205/L205,2),0)</f>
        <v>53.75</v>
      </c>
      <c r="Q205" s="9" t="s">
        <v>41</v>
      </c>
      <c r="R205" s="9" t="s">
        <v>42</v>
      </c>
      <c r="S205" s="13">
        <f>(((J205/60)/60)/24)+DATE(1970,1,1)</f>
        <v>42803.579224537039</v>
      </c>
      <c r="T205" s="13">
        <f>(((I205/60)/60)/24)+DATE(1970,1,1)</f>
        <v>42833.537557870368</v>
      </c>
    </row>
    <row r="206" spans="1:20" ht="112" x14ac:dyDescent="0.2">
      <c r="A206" s="9">
        <v>3132</v>
      </c>
      <c r="B206" s="10" t="s">
        <v>465</v>
      </c>
      <c r="C206" s="10" t="s">
        <v>466</v>
      </c>
      <c r="D206" s="9">
        <v>30000</v>
      </c>
      <c r="E206" s="11">
        <v>10</v>
      </c>
      <c r="F206" s="9" t="s">
        <v>458</v>
      </c>
      <c r="G206" s="9" t="s">
        <v>45</v>
      </c>
      <c r="H206" s="9" t="s">
        <v>46</v>
      </c>
      <c r="I206" s="9">
        <v>1492759460</v>
      </c>
      <c r="J206" s="9">
        <v>1487579060</v>
      </c>
      <c r="K206" s="9" t="b">
        <v>0</v>
      </c>
      <c r="L206" s="9">
        <v>1</v>
      </c>
      <c r="M206" s="9" t="b">
        <v>0</v>
      </c>
      <c r="N206" s="9" t="s">
        <v>40</v>
      </c>
      <c r="O206" s="9">
        <f>ROUND(E206/D206*100,0)</f>
        <v>0</v>
      </c>
      <c r="P206" s="12">
        <f>IFERROR(ROUND(E206/L206,2),0)</f>
        <v>10</v>
      </c>
      <c r="Q206" s="9" t="s">
        <v>41</v>
      </c>
      <c r="R206" s="9" t="s">
        <v>42</v>
      </c>
      <c r="S206" s="13">
        <f>(((J206/60)/60)/24)+DATE(1970,1,1)</f>
        <v>42786.350231481483</v>
      </c>
      <c r="T206" s="13">
        <f>(((I206/60)/60)/24)+DATE(1970,1,1)</f>
        <v>42846.308564814812</v>
      </c>
    </row>
    <row r="207" spans="1:20" ht="176" x14ac:dyDescent="0.2">
      <c r="A207" s="9">
        <v>3133</v>
      </c>
      <c r="B207" s="10" t="s">
        <v>467</v>
      </c>
      <c r="C207" s="10" t="s">
        <v>468</v>
      </c>
      <c r="D207" s="9">
        <v>500</v>
      </c>
      <c r="E207" s="11">
        <v>540</v>
      </c>
      <c r="F207" s="9" t="s">
        <v>458</v>
      </c>
      <c r="G207" s="9" t="s">
        <v>38</v>
      </c>
      <c r="H207" s="9" t="s">
        <v>39</v>
      </c>
      <c r="I207" s="9">
        <v>1490358834</v>
      </c>
      <c r="J207" s="9">
        <v>1487770434</v>
      </c>
      <c r="K207" s="9" t="b">
        <v>0</v>
      </c>
      <c r="L207" s="9">
        <v>16</v>
      </c>
      <c r="M207" s="9" t="b">
        <v>0</v>
      </c>
      <c r="N207" s="9" t="s">
        <v>40</v>
      </c>
      <c r="O207" s="9">
        <f>ROUND(E207/D207*100,0)</f>
        <v>108</v>
      </c>
      <c r="P207" s="12">
        <f>IFERROR(ROUND(E207/L207,2),0)</f>
        <v>33.75</v>
      </c>
      <c r="Q207" s="9" t="s">
        <v>41</v>
      </c>
      <c r="R207" s="9" t="s">
        <v>42</v>
      </c>
      <c r="S207" s="13">
        <f>(((J207/60)/60)/24)+DATE(1970,1,1)</f>
        <v>42788.565208333333</v>
      </c>
      <c r="T207" s="13">
        <f>(((I207/60)/60)/24)+DATE(1970,1,1)</f>
        <v>42818.523541666669</v>
      </c>
    </row>
    <row r="208" spans="1:20" ht="224" x14ac:dyDescent="0.2">
      <c r="A208" s="9">
        <v>3134</v>
      </c>
      <c r="B208" s="10" t="s">
        <v>469</v>
      </c>
      <c r="C208" s="10" t="s">
        <v>470</v>
      </c>
      <c r="D208" s="9">
        <v>1000</v>
      </c>
      <c r="E208" s="11">
        <v>225</v>
      </c>
      <c r="F208" s="9" t="s">
        <v>458</v>
      </c>
      <c r="G208" s="9" t="s">
        <v>38</v>
      </c>
      <c r="H208" s="9" t="s">
        <v>39</v>
      </c>
      <c r="I208" s="9">
        <v>1490631419</v>
      </c>
      <c r="J208" s="9">
        <v>1488820619</v>
      </c>
      <c r="K208" s="9" t="b">
        <v>0</v>
      </c>
      <c r="L208" s="9">
        <v>12</v>
      </c>
      <c r="M208" s="9" t="b">
        <v>0</v>
      </c>
      <c r="N208" s="9" t="s">
        <v>40</v>
      </c>
      <c r="O208" s="9">
        <f>ROUND(E208/D208*100,0)</f>
        <v>23</v>
      </c>
      <c r="P208" s="12">
        <f>IFERROR(ROUND(E208/L208,2),0)</f>
        <v>18.75</v>
      </c>
      <c r="Q208" s="9" t="s">
        <v>41</v>
      </c>
      <c r="R208" s="9" t="s">
        <v>42</v>
      </c>
      <c r="S208" s="13">
        <f>(((J208/60)/60)/24)+DATE(1970,1,1)</f>
        <v>42800.720127314817</v>
      </c>
      <c r="T208" s="13">
        <f>(((I208/60)/60)/24)+DATE(1970,1,1)</f>
        <v>42821.678460648152</v>
      </c>
    </row>
    <row r="209" spans="1:20" ht="208" x14ac:dyDescent="0.2">
      <c r="A209" s="9">
        <v>3135</v>
      </c>
      <c r="B209" s="10" t="s">
        <v>471</v>
      </c>
      <c r="C209" s="10" t="s">
        <v>472</v>
      </c>
      <c r="D209" s="9">
        <v>777</v>
      </c>
      <c r="E209" s="11">
        <v>162</v>
      </c>
      <c r="F209" s="9" t="s">
        <v>458</v>
      </c>
      <c r="G209" s="9" t="s">
        <v>45</v>
      </c>
      <c r="H209" s="9" t="s">
        <v>46</v>
      </c>
      <c r="I209" s="9">
        <v>1491277121</v>
      </c>
      <c r="J209" s="9">
        <v>1489376321</v>
      </c>
      <c r="K209" s="9" t="b">
        <v>0</v>
      </c>
      <c r="L209" s="9">
        <v>7</v>
      </c>
      <c r="M209" s="9" t="b">
        <v>0</v>
      </c>
      <c r="N209" s="9" t="s">
        <v>40</v>
      </c>
      <c r="O209" s="9">
        <f>ROUND(E209/D209*100,0)</f>
        <v>21</v>
      </c>
      <c r="P209" s="12">
        <f>IFERROR(ROUND(E209/L209,2),0)</f>
        <v>23.14</v>
      </c>
      <c r="Q209" s="9" t="s">
        <v>41</v>
      </c>
      <c r="R209" s="9" t="s">
        <v>42</v>
      </c>
      <c r="S209" s="13">
        <f>(((J209/60)/60)/24)+DATE(1970,1,1)</f>
        <v>42807.151863425926</v>
      </c>
      <c r="T209" s="13">
        <f>(((I209/60)/60)/24)+DATE(1970,1,1)</f>
        <v>42829.151863425926</v>
      </c>
    </row>
    <row r="210" spans="1:20" ht="208" x14ac:dyDescent="0.2">
      <c r="A210" s="9">
        <v>3136</v>
      </c>
      <c r="B210" s="10" t="s">
        <v>473</v>
      </c>
      <c r="C210" s="10" t="s">
        <v>474</v>
      </c>
      <c r="D210" s="9">
        <v>500</v>
      </c>
      <c r="E210" s="11">
        <v>639</v>
      </c>
      <c r="F210" s="9" t="s">
        <v>458</v>
      </c>
      <c r="G210" s="9" t="s">
        <v>38</v>
      </c>
      <c r="H210" s="9" t="s">
        <v>39</v>
      </c>
      <c r="I210" s="9">
        <v>1491001140</v>
      </c>
      <c r="J210" s="9">
        <v>1487847954</v>
      </c>
      <c r="K210" s="9" t="b">
        <v>0</v>
      </c>
      <c r="L210" s="9">
        <v>22</v>
      </c>
      <c r="M210" s="9" t="b">
        <v>0</v>
      </c>
      <c r="N210" s="9" t="s">
        <v>40</v>
      </c>
      <c r="O210" s="9">
        <f>ROUND(E210/D210*100,0)</f>
        <v>128</v>
      </c>
      <c r="P210" s="12">
        <f>IFERROR(ROUND(E210/L210,2),0)</f>
        <v>29.05</v>
      </c>
      <c r="Q210" s="9" t="s">
        <v>41</v>
      </c>
      <c r="R210" s="9" t="s">
        <v>42</v>
      </c>
      <c r="S210" s="13">
        <f>(((J210/60)/60)/24)+DATE(1970,1,1)</f>
        <v>42789.462430555555</v>
      </c>
      <c r="T210" s="13">
        <f>(((I210/60)/60)/24)+DATE(1970,1,1)</f>
        <v>42825.957638888889</v>
      </c>
    </row>
    <row r="211" spans="1:20" ht="144" x14ac:dyDescent="0.2">
      <c r="A211" s="9">
        <v>3137</v>
      </c>
      <c r="B211" s="10" t="s">
        <v>475</v>
      </c>
      <c r="C211" s="10" t="s">
        <v>476</v>
      </c>
      <c r="D211" s="9">
        <v>1500</v>
      </c>
      <c r="E211" s="11">
        <v>50</v>
      </c>
      <c r="F211" s="9" t="s">
        <v>458</v>
      </c>
      <c r="G211" s="9" t="s">
        <v>45</v>
      </c>
      <c r="H211" s="9" t="s">
        <v>46</v>
      </c>
      <c r="I211" s="9">
        <v>1493838720</v>
      </c>
      <c r="J211" s="9">
        <v>1489439669</v>
      </c>
      <c r="K211" s="9" t="b">
        <v>0</v>
      </c>
      <c r="L211" s="9">
        <v>1</v>
      </c>
      <c r="M211" s="9" t="b">
        <v>0</v>
      </c>
      <c r="N211" s="9" t="s">
        <v>40</v>
      </c>
      <c r="O211" s="9">
        <f>ROUND(E211/D211*100,0)</f>
        <v>3</v>
      </c>
      <c r="P211" s="12">
        <f>IFERROR(ROUND(E211/L211,2),0)</f>
        <v>50</v>
      </c>
      <c r="Q211" s="9" t="s">
        <v>41</v>
      </c>
      <c r="R211" s="9" t="s">
        <v>42</v>
      </c>
      <c r="S211" s="13">
        <f>(((J211/60)/60)/24)+DATE(1970,1,1)</f>
        <v>42807.885057870371</v>
      </c>
      <c r="T211" s="13">
        <f>(((I211/60)/60)/24)+DATE(1970,1,1)</f>
        <v>42858.8</v>
      </c>
    </row>
    <row r="212" spans="1:20" ht="240" x14ac:dyDescent="0.2">
      <c r="A212" s="9">
        <v>3138</v>
      </c>
      <c r="B212" s="10" t="s">
        <v>477</v>
      </c>
      <c r="C212" s="10" t="s">
        <v>478</v>
      </c>
      <c r="D212" s="9">
        <v>200</v>
      </c>
      <c r="E212" s="11">
        <v>0</v>
      </c>
      <c r="F212" s="9" t="s">
        <v>458</v>
      </c>
      <c r="G212" s="9" t="s">
        <v>38</v>
      </c>
      <c r="H212" s="9" t="s">
        <v>39</v>
      </c>
      <c r="I212" s="9">
        <v>1491233407</v>
      </c>
      <c r="J212" s="9">
        <v>1489591807</v>
      </c>
      <c r="K212" s="9" t="b">
        <v>0</v>
      </c>
      <c r="L212" s="9">
        <v>0</v>
      </c>
      <c r="M212" s="9" t="b">
        <v>0</v>
      </c>
      <c r="N212" s="9" t="s">
        <v>40</v>
      </c>
      <c r="O212" s="9">
        <f>ROUND(E212/D212*100,0)</f>
        <v>0</v>
      </c>
      <c r="P212" s="12">
        <f>IFERROR(ROUND(E212/L212,2),0)</f>
        <v>0</v>
      </c>
      <c r="Q212" s="9" t="s">
        <v>41</v>
      </c>
      <c r="R212" s="9" t="s">
        <v>42</v>
      </c>
      <c r="S212" s="13">
        <f>(((J212/60)/60)/24)+DATE(1970,1,1)</f>
        <v>42809.645914351851</v>
      </c>
      <c r="T212" s="13">
        <f>(((I212/60)/60)/24)+DATE(1970,1,1)</f>
        <v>42828.645914351851</v>
      </c>
    </row>
    <row r="213" spans="1:20" ht="224" x14ac:dyDescent="0.2">
      <c r="A213" s="9">
        <v>3139</v>
      </c>
      <c r="B213" s="10" t="s">
        <v>479</v>
      </c>
      <c r="C213" s="10" t="s">
        <v>480</v>
      </c>
      <c r="D213" s="9">
        <v>50000</v>
      </c>
      <c r="E213" s="11">
        <v>2700</v>
      </c>
      <c r="F213" s="9" t="s">
        <v>458</v>
      </c>
      <c r="G213" s="9" t="s">
        <v>287</v>
      </c>
      <c r="H213" s="9" t="s">
        <v>288</v>
      </c>
      <c r="I213" s="9">
        <v>1490416380</v>
      </c>
      <c r="J213" s="9">
        <v>1487485760</v>
      </c>
      <c r="K213" s="9" t="b">
        <v>0</v>
      </c>
      <c r="L213" s="9">
        <v>6</v>
      </c>
      <c r="M213" s="9" t="b">
        <v>0</v>
      </c>
      <c r="N213" s="9" t="s">
        <v>40</v>
      </c>
      <c r="O213" s="9">
        <f>ROUND(E213/D213*100,0)</f>
        <v>5</v>
      </c>
      <c r="P213" s="12">
        <f>IFERROR(ROUND(E213/L213,2),0)</f>
        <v>450</v>
      </c>
      <c r="Q213" s="9" t="s">
        <v>41</v>
      </c>
      <c r="R213" s="9" t="s">
        <v>42</v>
      </c>
      <c r="S213" s="13">
        <f>(((J213/60)/60)/24)+DATE(1970,1,1)</f>
        <v>42785.270370370374</v>
      </c>
      <c r="T213" s="13">
        <f>(((I213/60)/60)/24)+DATE(1970,1,1)</f>
        <v>42819.189583333333</v>
      </c>
    </row>
    <row r="214" spans="1:20" ht="192" x14ac:dyDescent="0.2">
      <c r="A214" s="9">
        <v>3140</v>
      </c>
      <c r="B214" s="10" t="s">
        <v>481</v>
      </c>
      <c r="C214" s="10" t="s">
        <v>482</v>
      </c>
      <c r="D214" s="9">
        <v>10000</v>
      </c>
      <c r="E214" s="11">
        <v>96</v>
      </c>
      <c r="F214" s="9" t="s">
        <v>458</v>
      </c>
      <c r="G214" s="9" t="s">
        <v>483</v>
      </c>
      <c r="H214" s="9" t="s">
        <v>259</v>
      </c>
      <c r="I214" s="9">
        <v>1491581703</v>
      </c>
      <c r="J214" s="9">
        <v>1488993303</v>
      </c>
      <c r="K214" s="9" t="b">
        <v>0</v>
      </c>
      <c r="L214" s="9">
        <v>4</v>
      </c>
      <c r="M214" s="9" t="b">
        <v>0</v>
      </c>
      <c r="N214" s="9" t="s">
        <v>40</v>
      </c>
      <c r="O214" s="9">
        <f>ROUND(E214/D214*100,0)</f>
        <v>1</v>
      </c>
      <c r="P214" s="12">
        <f>IFERROR(ROUND(E214/L214,2),0)</f>
        <v>24</v>
      </c>
      <c r="Q214" s="9" t="s">
        <v>41</v>
      </c>
      <c r="R214" s="9" t="s">
        <v>42</v>
      </c>
      <c r="S214" s="13">
        <f>(((J214/60)/60)/24)+DATE(1970,1,1)</f>
        <v>42802.718784722223</v>
      </c>
      <c r="T214" s="13">
        <f>(((I214/60)/60)/24)+DATE(1970,1,1)</f>
        <v>42832.677118055552</v>
      </c>
    </row>
    <row r="215" spans="1:20" ht="224" x14ac:dyDescent="0.2">
      <c r="A215" s="9">
        <v>3141</v>
      </c>
      <c r="B215" s="10" t="s">
        <v>484</v>
      </c>
      <c r="C215" s="10" t="s">
        <v>485</v>
      </c>
      <c r="D215" s="9">
        <v>500</v>
      </c>
      <c r="E215" s="11">
        <v>258</v>
      </c>
      <c r="F215" s="9" t="s">
        <v>458</v>
      </c>
      <c r="G215" s="9" t="s">
        <v>291</v>
      </c>
      <c r="H215" s="9" t="s">
        <v>259</v>
      </c>
      <c r="I215" s="9">
        <v>1492372800</v>
      </c>
      <c r="J215" s="9">
        <v>1488823488</v>
      </c>
      <c r="K215" s="9" t="b">
        <v>0</v>
      </c>
      <c r="L215" s="9">
        <v>8</v>
      </c>
      <c r="M215" s="9" t="b">
        <v>0</v>
      </c>
      <c r="N215" s="9" t="s">
        <v>40</v>
      </c>
      <c r="O215" s="9">
        <f>ROUND(E215/D215*100,0)</f>
        <v>52</v>
      </c>
      <c r="P215" s="12">
        <f>IFERROR(ROUND(E215/L215,2),0)</f>
        <v>32.25</v>
      </c>
      <c r="Q215" s="9" t="s">
        <v>41</v>
      </c>
      <c r="R215" s="9" t="s">
        <v>42</v>
      </c>
      <c r="S215" s="13">
        <f>(((J215/60)/60)/24)+DATE(1970,1,1)</f>
        <v>42800.753333333334</v>
      </c>
      <c r="T215" s="13">
        <f>(((I215/60)/60)/24)+DATE(1970,1,1)</f>
        <v>42841.833333333328</v>
      </c>
    </row>
    <row r="216" spans="1:20" ht="192" x14ac:dyDescent="0.2">
      <c r="A216" s="9">
        <v>3142</v>
      </c>
      <c r="B216" s="10" t="s">
        <v>486</v>
      </c>
      <c r="C216" s="10" t="s">
        <v>487</v>
      </c>
      <c r="D216" s="9">
        <v>2750</v>
      </c>
      <c r="E216" s="11">
        <v>45</v>
      </c>
      <c r="F216" s="9" t="s">
        <v>458</v>
      </c>
      <c r="G216" s="9" t="s">
        <v>38</v>
      </c>
      <c r="H216" s="9" t="s">
        <v>39</v>
      </c>
      <c r="I216" s="9">
        <v>1489922339</v>
      </c>
      <c r="J216" s="9">
        <v>1487333939</v>
      </c>
      <c r="K216" s="9" t="b">
        <v>0</v>
      </c>
      <c r="L216" s="9">
        <v>3</v>
      </c>
      <c r="M216" s="9" t="b">
        <v>0</v>
      </c>
      <c r="N216" s="9" t="s">
        <v>40</v>
      </c>
      <c r="O216" s="9">
        <f>ROUND(E216/D216*100,0)</f>
        <v>2</v>
      </c>
      <c r="P216" s="12">
        <f>IFERROR(ROUND(E216/L216,2),0)</f>
        <v>15</v>
      </c>
      <c r="Q216" s="9" t="s">
        <v>41</v>
      </c>
      <c r="R216" s="9" t="s">
        <v>42</v>
      </c>
      <c r="S216" s="13">
        <f>(((J216/60)/60)/24)+DATE(1970,1,1)</f>
        <v>42783.513182870374</v>
      </c>
      <c r="T216" s="13">
        <f>(((I216/60)/60)/24)+DATE(1970,1,1)</f>
        <v>42813.471516203703</v>
      </c>
    </row>
    <row r="217" spans="1:20" ht="240" x14ac:dyDescent="0.2">
      <c r="A217" s="9">
        <v>3143</v>
      </c>
      <c r="B217" s="10" t="s">
        <v>488</v>
      </c>
      <c r="C217" s="10" t="s">
        <v>489</v>
      </c>
      <c r="D217" s="9">
        <v>700</v>
      </c>
      <c r="E217" s="11">
        <v>0</v>
      </c>
      <c r="F217" s="9" t="s">
        <v>458</v>
      </c>
      <c r="G217" s="9" t="s">
        <v>38</v>
      </c>
      <c r="H217" s="9" t="s">
        <v>39</v>
      </c>
      <c r="I217" s="9">
        <v>1491726956</v>
      </c>
      <c r="J217" s="9">
        <v>1489480556</v>
      </c>
      <c r="K217" s="9" t="b">
        <v>0</v>
      </c>
      <c r="L217" s="9">
        <v>0</v>
      </c>
      <c r="M217" s="9" t="b">
        <v>0</v>
      </c>
      <c r="N217" s="9" t="s">
        <v>40</v>
      </c>
      <c r="O217" s="9">
        <f>ROUND(E217/D217*100,0)</f>
        <v>0</v>
      </c>
      <c r="P217" s="12">
        <f>IFERROR(ROUND(E217/L217,2),0)</f>
        <v>0</v>
      </c>
      <c r="Q217" s="9" t="s">
        <v>41</v>
      </c>
      <c r="R217" s="9" t="s">
        <v>42</v>
      </c>
      <c r="S217" s="13">
        <f>(((J217/60)/60)/24)+DATE(1970,1,1)</f>
        <v>42808.358287037037</v>
      </c>
      <c r="T217" s="13">
        <f>(((I217/60)/60)/24)+DATE(1970,1,1)</f>
        <v>42834.358287037037</v>
      </c>
    </row>
    <row r="218" spans="1:20" ht="208" x14ac:dyDescent="0.2">
      <c r="A218" s="9">
        <v>3144</v>
      </c>
      <c r="B218" s="10" t="s">
        <v>490</v>
      </c>
      <c r="C218" s="10" t="s">
        <v>491</v>
      </c>
      <c r="D218" s="9">
        <v>10000</v>
      </c>
      <c r="E218" s="11">
        <v>7540</v>
      </c>
      <c r="F218" s="9" t="s">
        <v>458</v>
      </c>
      <c r="G218" s="9" t="s">
        <v>45</v>
      </c>
      <c r="H218" s="9" t="s">
        <v>46</v>
      </c>
      <c r="I218" s="9">
        <v>1489903200</v>
      </c>
      <c r="J218" s="9">
        <v>1488459307</v>
      </c>
      <c r="K218" s="9" t="b">
        <v>0</v>
      </c>
      <c r="L218" s="9">
        <v>30</v>
      </c>
      <c r="M218" s="9" t="b">
        <v>0</v>
      </c>
      <c r="N218" s="9" t="s">
        <v>40</v>
      </c>
      <c r="O218" s="9">
        <f>ROUND(E218/D218*100,0)</f>
        <v>75</v>
      </c>
      <c r="P218" s="12">
        <f>IFERROR(ROUND(E218/L218,2),0)</f>
        <v>251.33</v>
      </c>
      <c r="Q218" s="9" t="s">
        <v>41</v>
      </c>
      <c r="R218" s="9" t="s">
        <v>42</v>
      </c>
      <c r="S218" s="13">
        <f>(((J218/60)/60)/24)+DATE(1970,1,1)</f>
        <v>42796.538275462968</v>
      </c>
      <c r="T218" s="13">
        <f>(((I218/60)/60)/24)+DATE(1970,1,1)</f>
        <v>42813.25</v>
      </c>
    </row>
    <row r="219" spans="1:20" ht="176" x14ac:dyDescent="0.2">
      <c r="A219" s="9">
        <v>3145</v>
      </c>
      <c r="B219" s="10" t="s">
        <v>492</v>
      </c>
      <c r="C219" s="10" t="s">
        <v>493</v>
      </c>
      <c r="D219" s="9">
        <v>25000</v>
      </c>
      <c r="E219" s="11">
        <v>0</v>
      </c>
      <c r="F219" s="9" t="s">
        <v>458</v>
      </c>
      <c r="G219" s="9" t="s">
        <v>45</v>
      </c>
      <c r="H219" s="9" t="s">
        <v>46</v>
      </c>
      <c r="I219" s="9">
        <v>1490659134</v>
      </c>
      <c r="J219" s="9">
        <v>1485478734</v>
      </c>
      <c r="K219" s="9" t="b">
        <v>0</v>
      </c>
      <c r="L219" s="9">
        <v>0</v>
      </c>
      <c r="M219" s="9" t="b">
        <v>0</v>
      </c>
      <c r="N219" s="9" t="s">
        <v>40</v>
      </c>
      <c r="O219" s="9">
        <f>ROUND(E219/D219*100,0)</f>
        <v>0</v>
      </c>
      <c r="P219" s="12">
        <f>IFERROR(ROUND(E219/L219,2),0)</f>
        <v>0</v>
      </c>
      <c r="Q219" s="9" t="s">
        <v>41</v>
      </c>
      <c r="R219" s="9" t="s">
        <v>42</v>
      </c>
      <c r="S219" s="13">
        <f>(((J219/60)/60)/24)+DATE(1970,1,1)</f>
        <v>42762.040902777779</v>
      </c>
      <c r="T219" s="13">
        <f>(((I219/60)/60)/24)+DATE(1970,1,1)</f>
        <v>42821.999236111107</v>
      </c>
    </row>
    <row r="220" spans="1:20" ht="160" x14ac:dyDescent="0.2">
      <c r="A220" s="9">
        <v>3146</v>
      </c>
      <c r="B220" s="10" t="s">
        <v>494</v>
      </c>
      <c r="C220" s="10" t="s">
        <v>495</v>
      </c>
      <c r="D220" s="9">
        <v>50000</v>
      </c>
      <c r="E220" s="11">
        <v>5250</v>
      </c>
      <c r="F220" s="9" t="s">
        <v>458</v>
      </c>
      <c r="G220" s="9" t="s">
        <v>287</v>
      </c>
      <c r="H220" s="9" t="s">
        <v>288</v>
      </c>
      <c r="I220" s="9">
        <v>1492356166</v>
      </c>
      <c r="J220" s="9">
        <v>1488471766</v>
      </c>
      <c r="K220" s="9" t="b">
        <v>0</v>
      </c>
      <c r="L220" s="9">
        <v>12</v>
      </c>
      <c r="M220" s="9" t="b">
        <v>0</v>
      </c>
      <c r="N220" s="9" t="s">
        <v>40</v>
      </c>
      <c r="O220" s="9">
        <f>ROUND(E220/D220*100,0)</f>
        <v>11</v>
      </c>
      <c r="P220" s="12">
        <f>IFERROR(ROUND(E220/L220,2),0)</f>
        <v>437.5</v>
      </c>
      <c r="Q220" s="9" t="s">
        <v>41</v>
      </c>
      <c r="R220" s="9" t="s">
        <v>42</v>
      </c>
      <c r="S220" s="13">
        <f>(((J220/60)/60)/24)+DATE(1970,1,1)</f>
        <v>42796.682476851856</v>
      </c>
      <c r="T220" s="13">
        <f>(((I220/60)/60)/24)+DATE(1970,1,1)</f>
        <v>42841.640810185185</v>
      </c>
    </row>
    <row r="221" spans="1:20" ht="224" x14ac:dyDescent="0.2">
      <c r="A221" s="9">
        <v>3684</v>
      </c>
      <c r="B221" s="10" t="s">
        <v>1499</v>
      </c>
      <c r="C221" s="10" t="s">
        <v>1500</v>
      </c>
      <c r="D221" s="9">
        <v>750</v>
      </c>
      <c r="E221" s="11">
        <v>1043</v>
      </c>
      <c r="F221" s="9" t="s">
        <v>37</v>
      </c>
      <c r="G221" s="9" t="s">
        <v>45</v>
      </c>
      <c r="H221" s="9" t="s">
        <v>46</v>
      </c>
      <c r="I221" s="9">
        <v>1441167586</v>
      </c>
      <c r="J221" s="9">
        <v>1438575586</v>
      </c>
      <c r="K221" s="9" t="b">
        <v>0</v>
      </c>
      <c r="L221" s="9">
        <v>23</v>
      </c>
      <c r="M221" s="9" t="b">
        <v>1</v>
      </c>
      <c r="N221" s="9" t="s">
        <v>40</v>
      </c>
      <c r="O221" s="9">
        <f>ROUND(E221/D221*100,0)</f>
        <v>139</v>
      </c>
      <c r="P221" s="12">
        <f>IFERROR(ROUND(E221/L221,2),0)</f>
        <v>45.35</v>
      </c>
      <c r="Q221" s="9" t="s">
        <v>41</v>
      </c>
      <c r="R221" s="9" t="s">
        <v>42</v>
      </c>
      <c r="S221" s="13">
        <f>(((J221/60)/60)/24)+DATE(1970,1,1)</f>
        <v>42219.180393518516</v>
      </c>
      <c r="T221" s="13">
        <f>(((I221/60)/60)/24)+DATE(1970,1,1)</f>
        <v>42249.180393518516</v>
      </c>
    </row>
    <row r="222" spans="1:20" ht="224" x14ac:dyDescent="0.2">
      <c r="A222" s="9">
        <v>3552</v>
      </c>
      <c r="B222" s="10" t="s">
        <v>1272</v>
      </c>
      <c r="C222" s="10" t="s">
        <v>1273</v>
      </c>
      <c r="D222" s="9">
        <v>773</v>
      </c>
      <c r="E222" s="11">
        <v>773</v>
      </c>
      <c r="F222" s="9" t="s">
        <v>37</v>
      </c>
      <c r="G222" s="9" t="s">
        <v>38</v>
      </c>
      <c r="H222" s="9" t="s">
        <v>39</v>
      </c>
      <c r="I222" s="9">
        <v>1403964324</v>
      </c>
      <c r="J222" s="9">
        <v>1401372324</v>
      </c>
      <c r="K222" s="9" t="b">
        <v>0</v>
      </c>
      <c r="L222" s="9">
        <v>20</v>
      </c>
      <c r="M222" s="9" t="b">
        <v>1</v>
      </c>
      <c r="N222" s="9" t="s">
        <v>40</v>
      </c>
      <c r="O222" s="9">
        <f>ROUND(E222/D222*100,0)</f>
        <v>100</v>
      </c>
      <c r="P222" s="12">
        <f>IFERROR(ROUND(E222/L222,2),0)</f>
        <v>38.65</v>
      </c>
      <c r="Q222" s="9" t="s">
        <v>41</v>
      </c>
      <c r="R222" s="9" t="s">
        <v>42</v>
      </c>
      <c r="S222" s="13">
        <f>(((J222/60)/60)/24)+DATE(1970,1,1)</f>
        <v>41788.587083333332</v>
      </c>
      <c r="T222" s="13">
        <f>(((I222/60)/60)/24)+DATE(1970,1,1)</f>
        <v>41818.587083333332</v>
      </c>
    </row>
    <row r="223" spans="1:20" ht="160" x14ac:dyDescent="0.2">
      <c r="A223" s="9">
        <v>2796</v>
      </c>
      <c r="B223" s="10" t="s">
        <v>159</v>
      </c>
      <c r="C223" s="10" t="s">
        <v>160</v>
      </c>
      <c r="D223" s="9">
        <v>800</v>
      </c>
      <c r="E223" s="11">
        <v>924</v>
      </c>
      <c r="F223" s="9" t="s">
        <v>37</v>
      </c>
      <c r="G223" s="9" t="s">
        <v>38</v>
      </c>
      <c r="H223" s="9" t="s">
        <v>39</v>
      </c>
      <c r="I223" s="9">
        <v>1404564028</v>
      </c>
      <c r="J223" s="9">
        <v>1401972028</v>
      </c>
      <c r="K223" s="9" t="b">
        <v>0</v>
      </c>
      <c r="L223" s="9">
        <v>21</v>
      </c>
      <c r="M223" s="9" t="b">
        <v>1</v>
      </c>
      <c r="N223" s="9" t="s">
        <v>40</v>
      </c>
      <c r="O223" s="9">
        <f>ROUND(E223/D223*100,0)</f>
        <v>116</v>
      </c>
      <c r="P223" s="12">
        <f>IFERROR(ROUND(E223/L223,2),0)</f>
        <v>44</v>
      </c>
      <c r="Q223" s="9" t="s">
        <v>41</v>
      </c>
      <c r="R223" s="9" t="s">
        <v>42</v>
      </c>
      <c r="S223" s="13">
        <f>(((J223/60)/60)/24)+DATE(1970,1,1)</f>
        <v>41795.528101851851</v>
      </c>
      <c r="T223" s="13">
        <f>(((I223/60)/60)/24)+DATE(1970,1,1)</f>
        <v>41825.528101851851</v>
      </c>
    </row>
    <row r="224" spans="1:20" ht="208" x14ac:dyDescent="0.2">
      <c r="A224" s="9">
        <v>2834</v>
      </c>
      <c r="B224" s="10" t="s">
        <v>235</v>
      </c>
      <c r="C224" s="10" t="s">
        <v>236</v>
      </c>
      <c r="D224" s="9">
        <v>800</v>
      </c>
      <c r="E224" s="11">
        <v>1360</v>
      </c>
      <c r="F224" s="9" t="s">
        <v>37</v>
      </c>
      <c r="G224" s="9" t="s">
        <v>38</v>
      </c>
      <c r="H224" s="9" t="s">
        <v>39</v>
      </c>
      <c r="I224" s="9">
        <v>1422658930</v>
      </c>
      <c r="J224" s="9">
        <v>1421362930</v>
      </c>
      <c r="K224" s="9" t="b">
        <v>0</v>
      </c>
      <c r="L224" s="9">
        <v>21</v>
      </c>
      <c r="M224" s="9" t="b">
        <v>1</v>
      </c>
      <c r="N224" s="9" t="s">
        <v>40</v>
      </c>
      <c r="O224" s="9">
        <f>ROUND(E224/D224*100,0)</f>
        <v>170</v>
      </c>
      <c r="P224" s="12">
        <f>IFERROR(ROUND(E224/L224,2),0)</f>
        <v>64.760000000000005</v>
      </c>
      <c r="Q224" s="9" t="s">
        <v>41</v>
      </c>
      <c r="R224" s="9" t="s">
        <v>42</v>
      </c>
      <c r="S224" s="13">
        <f>(((J224/60)/60)/24)+DATE(1970,1,1)</f>
        <v>42019.959837962961</v>
      </c>
      <c r="T224" s="13">
        <f>(((I224/60)/60)/24)+DATE(1970,1,1)</f>
        <v>42034.959837962961</v>
      </c>
    </row>
    <row r="225" spans="1:20" ht="208" x14ac:dyDescent="0.2">
      <c r="A225" s="9">
        <v>3283</v>
      </c>
      <c r="B225" s="10" t="s">
        <v>728</v>
      </c>
      <c r="C225" s="10" t="s">
        <v>729</v>
      </c>
      <c r="D225" s="9">
        <v>800</v>
      </c>
      <c r="E225" s="11">
        <v>838</v>
      </c>
      <c r="F225" s="9" t="s">
        <v>37</v>
      </c>
      <c r="G225" s="9" t="s">
        <v>38</v>
      </c>
      <c r="H225" s="9" t="s">
        <v>39</v>
      </c>
      <c r="I225" s="9">
        <v>1455138000</v>
      </c>
      <c r="J225" s="9">
        <v>1452448298</v>
      </c>
      <c r="K225" s="9" t="b">
        <v>0</v>
      </c>
      <c r="L225" s="9">
        <v>47</v>
      </c>
      <c r="M225" s="9" t="b">
        <v>1</v>
      </c>
      <c r="N225" s="9" t="s">
        <v>40</v>
      </c>
      <c r="O225" s="9">
        <f>ROUND(E225/D225*100,0)</f>
        <v>105</v>
      </c>
      <c r="P225" s="12">
        <f>IFERROR(ROUND(E225/L225,2),0)</f>
        <v>17.829999999999998</v>
      </c>
      <c r="Q225" s="9" t="s">
        <v>41</v>
      </c>
      <c r="R225" s="9" t="s">
        <v>42</v>
      </c>
      <c r="S225" s="13">
        <f>(((J225/60)/60)/24)+DATE(1970,1,1)</f>
        <v>42379.74418981481</v>
      </c>
      <c r="T225" s="13">
        <f>(((I225/60)/60)/24)+DATE(1970,1,1)</f>
        <v>42410.875</v>
      </c>
    </row>
    <row r="226" spans="1:20" ht="224" x14ac:dyDescent="0.2">
      <c r="A226" s="9">
        <v>3314</v>
      </c>
      <c r="B226" s="10" t="s">
        <v>793</v>
      </c>
      <c r="C226" s="10" t="s">
        <v>794</v>
      </c>
      <c r="D226" s="9">
        <v>800</v>
      </c>
      <c r="E226" s="11">
        <v>1686</v>
      </c>
      <c r="F226" s="9" t="s">
        <v>37</v>
      </c>
      <c r="G226" s="9" t="s">
        <v>38</v>
      </c>
      <c r="H226" s="9" t="s">
        <v>39</v>
      </c>
      <c r="I226" s="9">
        <v>1431115500</v>
      </c>
      <c r="J226" s="9">
        <v>1428733511</v>
      </c>
      <c r="K226" s="9" t="b">
        <v>0</v>
      </c>
      <c r="L226" s="9">
        <v>58</v>
      </c>
      <c r="M226" s="9" t="b">
        <v>1</v>
      </c>
      <c r="N226" s="9" t="s">
        <v>40</v>
      </c>
      <c r="O226" s="9">
        <f>ROUND(E226/D226*100,0)</f>
        <v>211</v>
      </c>
      <c r="P226" s="12">
        <f>IFERROR(ROUND(E226/L226,2),0)</f>
        <v>29.07</v>
      </c>
      <c r="Q226" s="9" t="s">
        <v>41</v>
      </c>
      <c r="R226" s="9" t="s">
        <v>42</v>
      </c>
      <c r="S226" s="13">
        <f>(((J226/60)/60)/24)+DATE(1970,1,1)</f>
        <v>42105.267488425925</v>
      </c>
      <c r="T226" s="13">
        <f>(((I226/60)/60)/24)+DATE(1970,1,1)</f>
        <v>42132.836805555555</v>
      </c>
    </row>
    <row r="227" spans="1:20" ht="224" x14ac:dyDescent="0.2">
      <c r="A227" s="9">
        <v>3327</v>
      </c>
      <c r="B227" s="10" t="s">
        <v>819</v>
      </c>
      <c r="C227" s="10" t="s">
        <v>820</v>
      </c>
      <c r="D227" s="9">
        <v>800</v>
      </c>
      <c r="E227" s="11">
        <v>810</v>
      </c>
      <c r="F227" s="9" t="s">
        <v>37</v>
      </c>
      <c r="G227" s="9" t="s">
        <v>38</v>
      </c>
      <c r="H227" s="9" t="s">
        <v>39</v>
      </c>
      <c r="I227" s="9">
        <v>1462697966</v>
      </c>
      <c r="J227" s="9">
        <v>1460105966</v>
      </c>
      <c r="K227" s="9" t="b">
        <v>0</v>
      </c>
      <c r="L227" s="9">
        <v>33</v>
      </c>
      <c r="M227" s="9" t="b">
        <v>1</v>
      </c>
      <c r="N227" s="9" t="s">
        <v>40</v>
      </c>
      <c r="O227" s="9">
        <f>ROUND(E227/D227*100,0)</f>
        <v>101</v>
      </c>
      <c r="P227" s="12">
        <f>IFERROR(ROUND(E227/L227,2),0)</f>
        <v>24.55</v>
      </c>
      <c r="Q227" s="9" t="s">
        <v>41</v>
      </c>
      <c r="R227" s="9" t="s">
        <v>42</v>
      </c>
      <c r="S227" s="13">
        <f>(((J227/60)/60)/24)+DATE(1970,1,1)</f>
        <v>42468.374606481477</v>
      </c>
      <c r="T227" s="13">
        <f>(((I227/60)/60)/24)+DATE(1970,1,1)</f>
        <v>42498.374606481477</v>
      </c>
    </row>
    <row r="228" spans="1:20" ht="160" x14ac:dyDescent="0.2">
      <c r="A228" s="9">
        <v>3449</v>
      </c>
      <c r="B228" s="10" t="s">
        <v>1065</v>
      </c>
      <c r="C228" s="10" t="s">
        <v>1066</v>
      </c>
      <c r="D228" s="9">
        <v>800</v>
      </c>
      <c r="E228" s="11">
        <v>1365</v>
      </c>
      <c r="F228" s="9" t="s">
        <v>37</v>
      </c>
      <c r="G228" s="9" t="s">
        <v>45</v>
      </c>
      <c r="H228" s="9" t="s">
        <v>46</v>
      </c>
      <c r="I228" s="9">
        <v>1468036800</v>
      </c>
      <c r="J228" s="9">
        <v>1465607738</v>
      </c>
      <c r="K228" s="9" t="b">
        <v>0</v>
      </c>
      <c r="L228" s="9">
        <v>20</v>
      </c>
      <c r="M228" s="9" t="b">
        <v>1</v>
      </c>
      <c r="N228" s="9" t="s">
        <v>40</v>
      </c>
      <c r="O228" s="9">
        <f>ROUND(E228/D228*100,0)</f>
        <v>171</v>
      </c>
      <c r="P228" s="12">
        <f>IFERROR(ROUND(E228/L228,2),0)</f>
        <v>68.25</v>
      </c>
      <c r="Q228" s="9" t="s">
        <v>41</v>
      </c>
      <c r="R228" s="9" t="s">
        <v>42</v>
      </c>
      <c r="S228" s="13">
        <f>(((J228/60)/60)/24)+DATE(1970,1,1)</f>
        <v>42532.052523148144</v>
      </c>
      <c r="T228" s="13">
        <f>(((I228/60)/60)/24)+DATE(1970,1,1)</f>
        <v>42560.166666666672</v>
      </c>
    </row>
    <row r="229" spans="1:20" ht="176" x14ac:dyDescent="0.2">
      <c r="A229" s="9">
        <v>3608</v>
      </c>
      <c r="B229" s="10" t="s">
        <v>1385</v>
      </c>
      <c r="C229" s="10" t="s">
        <v>1386</v>
      </c>
      <c r="D229" s="9">
        <v>800</v>
      </c>
      <c r="E229" s="11">
        <v>800</v>
      </c>
      <c r="F229" s="9" t="s">
        <v>37</v>
      </c>
      <c r="G229" s="9" t="s">
        <v>38</v>
      </c>
      <c r="H229" s="9" t="s">
        <v>39</v>
      </c>
      <c r="I229" s="9">
        <v>1466172000</v>
      </c>
      <c r="J229" s="9">
        <v>1463418090</v>
      </c>
      <c r="K229" s="9" t="b">
        <v>0</v>
      </c>
      <c r="L229" s="9">
        <v>27</v>
      </c>
      <c r="M229" s="9" t="b">
        <v>1</v>
      </c>
      <c r="N229" s="9" t="s">
        <v>40</v>
      </c>
      <c r="O229" s="9">
        <f>ROUND(E229/D229*100,0)</f>
        <v>100</v>
      </c>
      <c r="P229" s="12">
        <f>IFERROR(ROUND(E229/L229,2),0)</f>
        <v>29.63</v>
      </c>
      <c r="Q229" s="9" t="s">
        <v>41</v>
      </c>
      <c r="R229" s="9" t="s">
        <v>42</v>
      </c>
      <c r="S229" s="13">
        <f>(((J229/60)/60)/24)+DATE(1970,1,1)</f>
        <v>42506.709375000006</v>
      </c>
      <c r="T229" s="13">
        <f>(((I229/60)/60)/24)+DATE(1970,1,1)</f>
        <v>42538.583333333328</v>
      </c>
    </row>
    <row r="230" spans="1:20" ht="208" x14ac:dyDescent="0.2">
      <c r="A230" s="9">
        <v>3664</v>
      </c>
      <c r="B230" s="10" t="s">
        <v>1459</v>
      </c>
      <c r="C230" s="10" t="s">
        <v>1460</v>
      </c>
      <c r="D230" s="9">
        <v>800</v>
      </c>
      <c r="E230" s="11">
        <v>875</v>
      </c>
      <c r="F230" s="9" t="s">
        <v>37</v>
      </c>
      <c r="G230" s="9" t="s">
        <v>45</v>
      </c>
      <c r="H230" s="9" t="s">
        <v>46</v>
      </c>
      <c r="I230" s="9">
        <v>1466056689</v>
      </c>
      <c r="J230" s="9">
        <v>1464847089</v>
      </c>
      <c r="K230" s="9" t="b">
        <v>0</v>
      </c>
      <c r="L230" s="9">
        <v>19</v>
      </c>
      <c r="M230" s="9" t="b">
        <v>1</v>
      </c>
      <c r="N230" s="9" t="s">
        <v>40</v>
      </c>
      <c r="O230" s="9">
        <f>ROUND(E230/D230*100,0)</f>
        <v>109</v>
      </c>
      <c r="P230" s="12">
        <f>IFERROR(ROUND(E230/L230,2),0)</f>
        <v>46.05</v>
      </c>
      <c r="Q230" s="9" t="s">
        <v>41</v>
      </c>
      <c r="R230" s="9" t="s">
        <v>42</v>
      </c>
      <c r="S230" s="13">
        <f>(((J230/60)/60)/24)+DATE(1970,1,1)</f>
        <v>42523.248715277776</v>
      </c>
      <c r="T230" s="13">
        <f>(((I230/60)/60)/24)+DATE(1970,1,1)</f>
        <v>42537.248715277776</v>
      </c>
    </row>
    <row r="231" spans="1:20" ht="224" x14ac:dyDescent="0.2">
      <c r="A231" s="9">
        <v>3676</v>
      </c>
      <c r="B231" s="10" t="s">
        <v>1483</v>
      </c>
      <c r="C231" s="10" t="s">
        <v>1484</v>
      </c>
      <c r="D231" s="9">
        <v>800</v>
      </c>
      <c r="E231" s="11">
        <v>1030</v>
      </c>
      <c r="F231" s="9" t="s">
        <v>37</v>
      </c>
      <c r="G231" s="9" t="s">
        <v>45</v>
      </c>
      <c r="H231" s="9" t="s">
        <v>46</v>
      </c>
      <c r="I231" s="9">
        <v>1410550484</v>
      </c>
      <c r="J231" s="9">
        <v>1408995284</v>
      </c>
      <c r="K231" s="9" t="b">
        <v>0</v>
      </c>
      <c r="L231" s="9">
        <v>16</v>
      </c>
      <c r="M231" s="9" t="b">
        <v>1</v>
      </c>
      <c r="N231" s="9" t="s">
        <v>40</v>
      </c>
      <c r="O231" s="9">
        <f>ROUND(E231/D231*100,0)</f>
        <v>129</v>
      </c>
      <c r="P231" s="12">
        <f>IFERROR(ROUND(E231/L231,2),0)</f>
        <v>64.38</v>
      </c>
      <c r="Q231" s="9" t="s">
        <v>41</v>
      </c>
      <c r="R231" s="9" t="s">
        <v>42</v>
      </c>
      <c r="S231" s="13">
        <f>(((J231/60)/60)/24)+DATE(1970,1,1)</f>
        <v>41876.815787037034</v>
      </c>
      <c r="T231" s="13">
        <f>(((I231/60)/60)/24)+DATE(1970,1,1)</f>
        <v>41894.815787037034</v>
      </c>
    </row>
    <row r="232" spans="1:20" ht="192" x14ac:dyDescent="0.2">
      <c r="A232" s="9">
        <v>3716</v>
      </c>
      <c r="B232" s="10" t="s">
        <v>1563</v>
      </c>
      <c r="C232" s="10" t="s">
        <v>1564</v>
      </c>
      <c r="D232" s="9">
        <v>800</v>
      </c>
      <c r="E232" s="11">
        <v>1246</v>
      </c>
      <c r="F232" s="9" t="s">
        <v>37</v>
      </c>
      <c r="G232" s="9" t="s">
        <v>45</v>
      </c>
      <c r="H232" s="9" t="s">
        <v>46</v>
      </c>
      <c r="I232" s="9">
        <v>1453411109</v>
      </c>
      <c r="J232" s="9">
        <v>1450819109</v>
      </c>
      <c r="K232" s="9" t="b">
        <v>0</v>
      </c>
      <c r="L232" s="9">
        <v>24</v>
      </c>
      <c r="M232" s="9" t="b">
        <v>1</v>
      </c>
      <c r="N232" s="9" t="s">
        <v>40</v>
      </c>
      <c r="O232" s="9">
        <f>ROUND(E232/D232*100,0)</f>
        <v>156</v>
      </c>
      <c r="P232" s="12">
        <f>IFERROR(ROUND(E232/L232,2),0)</f>
        <v>51.92</v>
      </c>
      <c r="Q232" s="9" t="s">
        <v>41</v>
      </c>
      <c r="R232" s="9" t="s">
        <v>42</v>
      </c>
      <c r="S232" s="13">
        <f>(((J232/60)/60)/24)+DATE(1970,1,1)</f>
        <v>42360.887835648144</v>
      </c>
      <c r="T232" s="13">
        <f>(((I232/60)/60)/24)+DATE(1970,1,1)</f>
        <v>42390.887835648144</v>
      </c>
    </row>
    <row r="233" spans="1:20" ht="160" x14ac:dyDescent="0.2">
      <c r="A233" s="9">
        <v>3836</v>
      </c>
      <c r="B233" s="10" t="s">
        <v>1682</v>
      </c>
      <c r="C233" s="10" t="s">
        <v>1683</v>
      </c>
      <c r="D233" s="9">
        <v>800</v>
      </c>
      <c r="E233" s="11">
        <v>900</v>
      </c>
      <c r="F233" s="9" t="s">
        <v>37</v>
      </c>
      <c r="G233" s="9" t="s">
        <v>45</v>
      </c>
      <c r="H233" s="9" t="s">
        <v>46</v>
      </c>
      <c r="I233" s="9">
        <v>1470197340</v>
      </c>
      <c r="J233" s="9">
        <v>1467497652</v>
      </c>
      <c r="K233" s="9" t="b">
        <v>0</v>
      </c>
      <c r="L233" s="9">
        <v>14</v>
      </c>
      <c r="M233" s="9" t="b">
        <v>1</v>
      </c>
      <c r="N233" s="9" t="s">
        <v>40</v>
      </c>
      <c r="O233" s="9">
        <f>ROUND(E233/D233*100,0)</f>
        <v>113</v>
      </c>
      <c r="P233" s="12">
        <f>IFERROR(ROUND(E233/L233,2),0)</f>
        <v>64.290000000000006</v>
      </c>
      <c r="Q233" s="9" t="s">
        <v>41</v>
      </c>
      <c r="R233" s="9" t="s">
        <v>42</v>
      </c>
      <c r="S233" s="13">
        <f>(((J233/60)/60)/24)+DATE(1970,1,1)</f>
        <v>42553.926527777774</v>
      </c>
      <c r="T233" s="13">
        <f>(((I233/60)/60)/24)+DATE(1970,1,1)</f>
        <v>42585.172916666663</v>
      </c>
    </row>
    <row r="234" spans="1:20" ht="192" x14ac:dyDescent="0.2">
      <c r="A234" s="9">
        <v>1296</v>
      </c>
      <c r="B234" s="10" t="s">
        <v>111</v>
      </c>
      <c r="C234" s="10" t="s">
        <v>112</v>
      </c>
      <c r="D234" s="9">
        <v>850</v>
      </c>
      <c r="E234" s="11">
        <v>1200</v>
      </c>
      <c r="F234" s="9" t="s">
        <v>37</v>
      </c>
      <c r="G234" s="9" t="s">
        <v>38</v>
      </c>
      <c r="H234" s="9" t="s">
        <v>39</v>
      </c>
      <c r="I234" s="9">
        <v>1457914373</v>
      </c>
      <c r="J234" s="9">
        <v>1456189973</v>
      </c>
      <c r="K234" s="9" t="b">
        <v>0</v>
      </c>
      <c r="L234" s="9">
        <v>23</v>
      </c>
      <c r="M234" s="9" t="b">
        <v>1</v>
      </c>
      <c r="N234" s="9" t="s">
        <v>40</v>
      </c>
      <c r="O234" s="9">
        <f>ROUND(E234/D234*100,0)</f>
        <v>141</v>
      </c>
      <c r="P234" s="12">
        <f>IFERROR(ROUND(E234/L234,2),0)</f>
        <v>52.17</v>
      </c>
      <c r="Q234" s="9" t="s">
        <v>41</v>
      </c>
      <c r="R234" s="9" t="s">
        <v>42</v>
      </c>
      <c r="S234" s="13">
        <f>(((J234/60)/60)/24)+DATE(1970,1,1)</f>
        <v>42423.050613425927</v>
      </c>
      <c r="T234" s="13">
        <f>(((I234/60)/60)/24)+DATE(1970,1,1)</f>
        <v>42443.008946759262</v>
      </c>
    </row>
    <row r="235" spans="1:20" ht="240" x14ac:dyDescent="0.2">
      <c r="A235" s="9">
        <v>2837</v>
      </c>
      <c r="B235" s="10" t="s">
        <v>241</v>
      </c>
      <c r="C235" s="10" t="s">
        <v>242</v>
      </c>
      <c r="D235" s="9">
        <v>850</v>
      </c>
      <c r="E235" s="11">
        <v>850</v>
      </c>
      <c r="F235" s="9" t="s">
        <v>37</v>
      </c>
      <c r="G235" s="9" t="s">
        <v>63</v>
      </c>
      <c r="H235" s="9" t="s">
        <v>64</v>
      </c>
      <c r="I235" s="9">
        <v>1449701284</v>
      </c>
      <c r="J235" s="9">
        <v>1446241684</v>
      </c>
      <c r="K235" s="9" t="b">
        <v>0</v>
      </c>
      <c r="L235" s="9">
        <v>21</v>
      </c>
      <c r="M235" s="9" t="b">
        <v>1</v>
      </c>
      <c r="N235" s="9" t="s">
        <v>40</v>
      </c>
      <c r="O235" s="9">
        <f>ROUND(E235/D235*100,0)</f>
        <v>100</v>
      </c>
      <c r="P235" s="12">
        <f>IFERROR(ROUND(E235/L235,2),0)</f>
        <v>40.479999999999997</v>
      </c>
      <c r="Q235" s="9" t="s">
        <v>41</v>
      </c>
      <c r="R235" s="9" t="s">
        <v>42</v>
      </c>
      <c r="S235" s="13">
        <f>(((J235/60)/60)/24)+DATE(1970,1,1)</f>
        <v>42307.908379629633</v>
      </c>
      <c r="T235" s="13">
        <f>(((I235/60)/60)/24)+DATE(1970,1,1)</f>
        <v>42347.950046296297</v>
      </c>
    </row>
    <row r="236" spans="1:20" ht="192" x14ac:dyDescent="0.2">
      <c r="A236" s="9">
        <v>3726</v>
      </c>
      <c r="B236" s="10" t="s">
        <v>1583</v>
      </c>
      <c r="C236" s="10" t="s">
        <v>1584</v>
      </c>
      <c r="D236" s="9">
        <v>850</v>
      </c>
      <c r="E236" s="11">
        <v>2879</v>
      </c>
      <c r="F236" s="9" t="s">
        <v>37</v>
      </c>
      <c r="G236" s="9" t="s">
        <v>45</v>
      </c>
      <c r="H236" s="9" t="s">
        <v>46</v>
      </c>
      <c r="I236" s="9">
        <v>1461963600</v>
      </c>
      <c r="J236" s="9">
        <v>1459567371</v>
      </c>
      <c r="K236" s="9" t="b">
        <v>0</v>
      </c>
      <c r="L236" s="9">
        <v>46</v>
      </c>
      <c r="M236" s="9" t="b">
        <v>1</v>
      </c>
      <c r="N236" s="9" t="s">
        <v>40</v>
      </c>
      <c r="O236" s="9">
        <f>ROUND(E236/D236*100,0)</f>
        <v>339</v>
      </c>
      <c r="P236" s="12">
        <f>IFERROR(ROUND(E236/L236,2),0)</f>
        <v>62.59</v>
      </c>
      <c r="Q236" s="9" t="s">
        <v>41</v>
      </c>
      <c r="R236" s="9" t="s">
        <v>42</v>
      </c>
      <c r="S236" s="13">
        <f>(((J236/60)/60)/24)+DATE(1970,1,1)</f>
        <v>42462.140868055561</v>
      </c>
      <c r="T236" s="13">
        <f>(((I236/60)/60)/24)+DATE(1970,1,1)</f>
        <v>42489.875</v>
      </c>
    </row>
    <row r="237" spans="1:20" ht="240" x14ac:dyDescent="0.2">
      <c r="A237" s="9">
        <v>3510</v>
      </c>
      <c r="B237" s="10" t="s">
        <v>1187</v>
      </c>
      <c r="C237" s="10" t="s">
        <v>1188</v>
      </c>
      <c r="D237" s="9">
        <v>900</v>
      </c>
      <c r="E237" s="11">
        <v>905</v>
      </c>
      <c r="F237" s="9" t="s">
        <v>37</v>
      </c>
      <c r="G237" s="9" t="s">
        <v>45</v>
      </c>
      <c r="H237" s="9" t="s">
        <v>46</v>
      </c>
      <c r="I237" s="9">
        <v>1404312846</v>
      </c>
      <c r="J237" s="9">
        <v>1402584846</v>
      </c>
      <c r="K237" s="9" t="b">
        <v>0</v>
      </c>
      <c r="L237" s="9">
        <v>15</v>
      </c>
      <c r="M237" s="9" t="b">
        <v>1</v>
      </c>
      <c r="N237" s="9" t="s">
        <v>40</v>
      </c>
      <c r="O237" s="9">
        <f>ROUND(E237/D237*100,0)</f>
        <v>101</v>
      </c>
      <c r="P237" s="12">
        <f>IFERROR(ROUND(E237/L237,2),0)</f>
        <v>60.33</v>
      </c>
      <c r="Q237" s="9" t="s">
        <v>41</v>
      </c>
      <c r="R237" s="9" t="s">
        <v>42</v>
      </c>
      <c r="S237" s="13">
        <f>(((J237/60)/60)/24)+DATE(1970,1,1)</f>
        <v>41802.62090277778</v>
      </c>
      <c r="T237" s="13">
        <f>(((I237/60)/60)/24)+DATE(1970,1,1)</f>
        <v>41822.62090277778</v>
      </c>
    </row>
    <row r="238" spans="1:20" ht="240" x14ac:dyDescent="0.2">
      <c r="A238" s="9">
        <v>3565</v>
      </c>
      <c r="B238" s="10" t="s">
        <v>1299</v>
      </c>
      <c r="C238" s="10" t="s">
        <v>1300</v>
      </c>
      <c r="D238" s="9">
        <v>900</v>
      </c>
      <c r="E238" s="11">
        <v>1175</v>
      </c>
      <c r="F238" s="9" t="s">
        <v>37</v>
      </c>
      <c r="G238" s="9" t="s">
        <v>45</v>
      </c>
      <c r="H238" s="9" t="s">
        <v>46</v>
      </c>
      <c r="I238" s="9">
        <v>1420048208</v>
      </c>
      <c r="J238" s="9">
        <v>1417456208</v>
      </c>
      <c r="K238" s="9" t="b">
        <v>0</v>
      </c>
      <c r="L238" s="9">
        <v>12</v>
      </c>
      <c r="M238" s="9" t="b">
        <v>1</v>
      </c>
      <c r="N238" s="9" t="s">
        <v>40</v>
      </c>
      <c r="O238" s="9">
        <f>ROUND(E238/D238*100,0)</f>
        <v>131</v>
      </c>
      <c r="P238" s="12">
        <f>IFERROR(ROUND(E238/L238,2),0)</f>
        <v>97.92</v>
      </c>
      <c r="Q238" s="9" t="s">
        <v>41</v>
      </c>
      <c r="R238" s="9" t="s">
        <v>42</v>
      </c>
      <c r="S238" s="13">
        <f>(((J238/60)/60)/24)+DATE(1970,1,1)</f>
        <v>41974.743148148147</v>
      </c>
      <c r="T238" s="13">
        <f>(((I238/60)/60)/24)+DATE(1970,1,1)</f>
        <v>42004.743148148147</v>
      </c>
    </row>
    <row r="239" spans="1:20" ht="192" x14ac:dyDescent="0.2">
      <c r="A239" s="9">
        <v>3580</v>
      </c>
      <c r="B239" s="10" t="s">
        <v>1329</v>
      </c>
      <c r="C239" s="10" t="s">
        <v>1330</v>
      </c>
      <c r="D239" s="9">
        <v>900</v>
      </c>
      <c r="E239" s="11">
        <v>1025</v>
      </c>
      <c r="F239" s="9" t="s">
        <v>37</v>
      </c>
      <c r="G239" s="9" t="s">
        <v>45</v>
      </c>
      <c r="H239" s="9" t="s">
        <v>46</v>
      </c>
      <c r="I239" s="9">
        <v>1425185940</v>
      </c>
      <c r="J239" s="9">
        <v>1421900022</v>
      </c>
      <c r="K239" s="9" t="b">
        <v>0</v>
      </c>
      <c r="L239" s="9">
        <v>27</v>
      </c>
      <c r="M239" s="9" t="b">
        <v>1</v>
      </c>
      <c r="N239" s="9" t="s">
        <v>40</v>
      </c>
      <c r="O239" s="9">
        <f>ROUND(E239/D239*100,0)</f>
        <v>114</v>
      </c>
      <c r="P239" s="12">
        <f>IFERROR(ROUND(E239/L239,2),0)</f>
        <v>37.96</v>
      </c>
      <c r="Q239" s="9" t="s">
        <v>41</v>
      </c>
      <c r="R239" s="9" t="s">
        <v>42</v>
      </c>
      <c r="S239" s="13">
        <f>(((J239/60)/60)/24)+DATE(1970,1,1)</f>
        <v>42026.176180555558</v>
      </c>
      <c r="T239" s="13">
        <f>(((I239/60)/60)/24)+DATE(1970,1,1)</f>
        <v>42064.207638888889</v>
      </c>
    </row>
    <row r="240" spans="1:20" ht="224" x14ac:dyDescent="0.2">
      <c r="A240" s="9">
        <v>3532</v>
      </c>
      <c r="B240" s="10" t="s">
        <v>1231</v>
      </c>
      <c r="C240" s="10" t="s">
        <v>1232</v>
      </c>
      <c r="D240" s="9">
        <v>960</v>
      </c>
      <c r="E240" s="11">
        <v>1142</v>
      </c>
      <c r="F240" s="9" t="s">
        <v>37</v>
      </c>
      <c r="G240" s="9" t="s">
        <v>45</v>
      </c>
      <c r="H240" s="9" t="s">
        <v>46</v>
      </c>
      <c r="I240" s="9">
        <v>1411012740</v>
      </c>
      <c r="J240" s="9">
        <v>1409667827</v>
      </c>
      <c r="K240" s="9" t="b">
        <v>0</v>
      </c>
      <c r="L240" s="9">
        <v>27</v>
      </c>
      <c r="M240" s="9" t="b">
        <v>1</v>
      </c>
      <c r="N240" s="9" t="s">
        <v>40</v>
      </c>
      <c r="O240" s="9">
        <f>ROUND(E240/D240*100,0)</f>
        <v>119</v>
      </c>
      <c r="P240" s="12">
        <f>IFERROR(ROUND(E240/L240,2),0)</f>
        <v>42.3</v>
      </c>
      <c r="Q240" s="9" t="s">
        <v>41</v>
      </c>
      <c r="R240" s="9" t="s">
        <v>42</v>
      </c>
      <c r="S240" s="13">
        <f>(((J240/60)/60)/24)+DATE(1970,1,1)</f>
        <v>41884.599849537037</v>
      </c>
      <c r="T240" s="13">
        <f>(((I240/60)/60)/24)+DATE(1970,1,1)</f>
        <v>41900.165972222225</v>
      </c>
    </row>
    <row r="241" spans="1:20" ht="208" x14ac:dyDescent="0.2">
      <c r="A241" s="9">
        <v>3458</v>
      </c>
      <c r="B241" s="10" t="s">
        <v>1083</v>
      </c>
      <c r="C241" s="10" t="s">
        <v>1084</v>
      </c>
      <c r="D241" s="9">
        <v>978</v>
      </c>
      <c r="E241" s="11">
        <v>1216</v>
      </c>
      <c r="F241" s="9" t="s">
        <v>37</v>
      </c>
      <c r="G241" s="9" t="s">
        <v>45</v>
      </c>
      <c r="H241" s="9" t="s">
        <v>46</v>
      </c>
      <c r="I241" s="9">
        <v>1422937620</v>
      </c>
      <c r="J241" s="9">
        <v>1420606303</v>
      </c>
      <c r="K241" s="9" t="b">
        <v>0</v>
      </c>
      <c r="L241" s="9">
        <v>27</v>
      </c>
      <c r="M241" s="9" t="b">
        <v>1</v>
      </c>
      <c r="N241" s="9" t="s">
        <v>40</v>
      </c>
      <c r="O241" s="9">
        <f>ROUND(E241/D241*100,0)</f>
        <v>124</v>
      </c>
      <c r="P241" s="12">
        <f>IFERROR(ROUND(E241/L241,2),0)</f>
        <v>45.04</v>
      </c>
      <c r="Q241" s="9" t="s">
        <v>41</v>
      </c>
      <c r="R241" s="9" t="s">
        <v>42</v>
      </c>
      <c r="S241" s="13">
        <f>(((J241/60)/60)/24)+DATE(1970,1,1)</f>
        <v>42011.202581018515</v>
      </c>
      <c r="T241" s="13">
        <f>(((I241/60)/60)/24)+DATE(1970,1,1)</f>
        <v>42038.185416666667</v>
      </c>
    </row>
    <row r="242" spans="1:20" ht="160" x14ac:dyDescent="0.2">
      <c r="A242" s="9">
        <v>2782</v>
      </c>
      <c r="B242" s="10" t="s">
        <v>129</v>
      </c>
      <c r="C242" s="10" t="s">
        <v>130</v>
      </c>
      <c r="D242" s="9">
        <v>1000</v>
      </c>
      <c r="E242" s="11">
        <v>1200</v>
      </c>
      <c r="F242" s="9" t="s">
        <v>37</v>
      </c>
      <c r="G242" s="9" t="s">
        <v>45</v>
      </c>
      <c r="H242" s="9" t="s">
        <v>46</v>
      </c>
      <c r="I242" s="9">
        <v>1424149140</v>
      </c>
      <c r="J242" s="9">
        <v>1421964718</v>
      </c>
      <c r="K242" s="9" t="b">
        <v>0</v>
      </c>
      <c r="L242" s="9">
        <v>18</v>
      </c>
      <c r="M242" s="9" t="b">
        <v>1</v>
      </c>
      <c r="N242" s="9" t="s">
        <v>40</v>
      </c>
      <c r="O242" s="9">
        <f>ROUND(E242/D242*100,0)</f>
        <v>120</v>
      </c>
      <c r="P242" s="12">
        <f>IFERROR(ROUND(E242/L242,2),0)</f>
        <v>66.67</v>
      </c>
      <c r="Q242" s="9" t="s">
        <v>41</v>
      </c>
      <c r="R242" s="9" t="s">
        <v>42</v>
      </c>
      <c r="S242" s="13">
        <f>(((J242/60)/60)/24)+DATE(1970,1,1)</f>
        <v>42026.924976851849</v>
      </c>
      <c r="T242" s="13">
        <f>(((I242/60)/60)/24)+DATE(1970,1,1)</f>
        <v>42052.207638888889</v>
      </c>
    </row>
    <row r="243" spans="1:20" ht="224" x14ac:dyDescent="0.2">
      <c r="A243" s="9">
        <v>2783</v>
      </c>
      <c r="B243" s="10" t="s">
        <v>131</v>
      </c>
      <c r="C243" s="10" t="s">
        <v>132</v>
      </c>
      <c r="D243" s="9">
        <v>1000</v>
      </c>
      <c r="E243" s="11">
        <v>1145</v>
      </c>
      <c r="F243" s="9" t="s">
        <v>37</v>
      </c>
      <c r="G243" s="9" t="s">
        <v>38</v>
      </c>
      <c r="H243" s="9" t="s">
        <v>39</v>
      </c>
      <c r="I243" s="9">
        <v>1429793446</v>
      </c>
      <c r="J243" s="9">
        <v>1428583846</v>
      </c>
      <c r="K243" s="9" t="b">
        <v>0</v>
      </c>
      <c r="L243" s="9">
        <v>61</v>
      </c>
      <c r="M243" s="9" t="b">
        <v>1</v>
      </c>
      <c r="N243" s="9" t="s">
        <v>40</v>
      </c>
      <c r="O243" s="9">
        <f>ROUND(E243/D243*100,0)</f>
        <v>115</v>
      </c>
      <c r="P243" s="12">
        <f>IFERROR(ROUND(E243/L243,2),0)</f>
        <v>18.77</v>
      </c>
      <c r="Q243" s="9" t="s">
        <v>41</v>
      </c>
      <c r="R243" s="9" t="s">
        <v>42</v>
      </c>
      <c r="S243" s="13">
        <f>(((J243/60)/60)/24)+DATE(1970,1,1)</f>
        <v>42103.535254629634</v>
      </c>
      <c r="T243" s="13">
        <f>(((I243/60)/60)/24)+DATE(1970,1,1)</f>
        <v>42117.535254629634</v>
      </c>
    </row>
    <row r="244" spans="1:20" ht="192" x14ac:dyDescent="0.2">
      <c r="A244" s="9">
        <v>2787</v>
      </c>
      <c r="B244" s="10" t="s">
        <v>139</v>
      </c>
      <c r="C244" s="10" t="s">
        <v>140</v>
      </c>
      <c r="D244" s="9">
        <v>1000</v>
      </c>
      <c r="E244" s="11">
        <v>1197</v>
      </c>
      <c r="F244" s="9" t="s">
        <v>37</v>
      </c>
      <c r="G244" s="9" t="s">
        <v>45</v>
      </c>
      <c r="H244" s="9" t="s">
        <v>46</v>
      </c>
      <c r="I244" s="9">
        <v>1405658752</v>
      </c>
      <c r="J244" s="9">
        <v>1403066752</v>
      </c>
      <c r="K244" s="9" t="b">
        <v>0</v>
      </c>
      <c r="L244" s="9">
        <v>38</v>
      </c>
      <c r="M244" s="9" t="b">
        <v>1</v>
      </c>
      <c r="N244" s="9" t="s">
        <v>40</v>
      </c>
      <c r="O244" s="9">
        <f>ROUND(E244/D244*100,0)</f>
        <v>120</v>
      </c>
      <c r="P244" s="12">
        <f>IFERROR(ROUND(E244/L244,2),0)</f>
        <v>31.5</v>
      </c>
      <c r="Q244" s="9" t="s">
        <v>41</v>
      </c>
      <c r="R244" s="9" t="s">
        <v>42</v>
      </c>
      <c r="S244" s="13">
        <f>(((J244/60)/60)/24)+DATE(1970,1,1)</f>
        <v>41808.198518518519</v>
      </c>
      <c r="T244" s="13">
        <f>(((I244/60)/60)/24)+DATE(1970,1,1)</f>
        <v>41838.198518518519</v>
      </c>
    </row>
    <row r="245" spans="1:20" ht="192" x14ac:dyDescent="0.2">
      <c r="A245" s="9">
        <v>2800</v>
      </c>
      <c r="B245" s="10" t="s">
        <v>167</v>
      </c>
      <c r="C245" s="10" t="s">
        <v>168</v>
      </c>
      <c r="D245" s="9">
        <v>1000</v>
      </c>
      <c r="E245" s="11">
        <v>1330</v>
      </c>
      <c r="F245" s="9" t="s">
        <v>37</v>
      </c>
      <c r="G245" s="9" t="s">
        <v>38</v>
      </c>
      <c r="H245" s="9" t="s">
        <v>39</v>
      </c>
      <c r="I245" s="9">
        <v>1420377366</v>
      </c>
      <c r="J245" s="9">
        <v>1415193366</v>
      </c>
      <c r="K245" s="9" t="b">
        <v>0</v>
      </c>
      <c r="L245" s="9">
        <v>31</v>
      </c>
      <c r="M245" s="9" t="b">
        <v>1</v>
      </c>
      <c r="N245" s="9" t="s">
        <v>40</v>
      </c>
      <c r="O245" s="9">
        <f>ROUND(E245/D245*100,0)</f>
        <v>133</v>
      </c>
      <c r="P245" s="12">
        <f>IFERROR(ROUND(E245/L245,2),0)</f>
        <v>42.9</v>
      </c>
      <c r="Q245" s="9" t="s">
        <v>41</v>
      </c>
      <c r="R245" s="9" t="s">
        <v>42</v>
      </c>
      <c r="S245" s="13">
        <f>(((J245/60)/60)/24)+DATE(1970,1,1)</f>
        <v>41948.552847222221</v>
      </c>
      <c r="T245" s="13">
        <f>(((I245/60)/60)/24)+DATE(1970,1,1)</f>
        <v>42008.552847222221</v>
      </c>
    </row>
    <row r="246" spans="1:20" ht="192" x14ac:dyDescent="0.2">
      <c r="A246" s="9">
        <v>2804</v>
      </c>
      <c r="B246" s="10" t="s">
        <v>175</v>
      </c>
      <c r="C246" s="10" t="s">
        <v>176</v>
      </c>
      <c r="D246" s="9">
        <v>1000</v>
      </c>
      <c r="E246" s="11">
        <v>1150</v>
      </c>
      <c r="F246" s="9" t="s">
        <v>37</v>
      </c>
      <c r="G246" s="9" t="s">
        <v>38</v>
      </c>
      <c r="H246" s="9" t="s">
        <v>39</v>
      </c>
      <c r="I246" s="9">
        <v>1411987990</v>
      </c>
      <c r="J246" s="9">
        <v>1409395990</v>
      </c>
      <c r="K246" s="9" t="b">
        <v>0</v>
      </c>
      <c r="L246" s="9">
        <v>23</v>
      </c>
      <c r="M246" s="9" t="b">
        <v>1</v>
      </c>
      <c r="N246" s="9" t="s">
        <v>40</v>
      </c>
      <c r="O246" s="9">
        <f>ROUND(E246/D246*100,0)</f>
        <v>115</v>
      </c>
      <c r="P246" s="12">
        <f>IFERROR(ROUND(E246/L246,2),0)</f>
        <v>50</v>
      </c>
      <c r="Q246" s="9" t="s">
        <v>41</v>
      </c>
      <c r="R246" s="9" t="s">
        <v>42</v>
      </c>
      <c r="S246" s="13">
        <f>(((J246/60)/60)/24)+DATE(1970,1,1)</f>
        <v>41881.453587962962</v>
      </c>
      <c r="T246" s="13">
        <f>(((I246/60)/60)/24)+DATE(1970,1,1)</f>
        <v>41911.453587962962</v>
      </c>
    </row>
    <row r="247" spans="1:20" ht="208" x14ac:dyDescent="0.2">
      <c r="A247" s="9">
        <v>2821</v>
      </c>
      <c r="B247" s="10" t="s">
        <v>209</v>
      </c>
      <c r="C247" s="10" t="s">
        <v>210</v>
      </c>
      <c r="D247" s="9">
        <v>1000</v>
      </c>
      <c r="E247" s="11">
        <v>1000</v>
      </c>
      <c r="F247" s="9" t="s">
        <v>37</v>
      </c>
      <c r="G247" s="9" t="s">
        <v>38</v>
      </c>
      <c r="H247" s="9" t="s">
        <v>39</v>
      </c>
      <c r="I247" s="9">
        <v>1411510135</v>
      </c>
      <c r="J247" s="9">
        <v>1408918135</v>
      </c>
      <c r="K247" s="9" t="b">
        <v>0</v>
      </c>
      <c r="L247" s="9">
        <v>35</v>
      </c>
      <c r="M247" s="9" t="b">
        <v>1</v>
      </c>
      <c r="N247" s="9" t="s">
        <v>40</v>
      </c>
      <c r="O247" s="9">
        <f>ROUND(E247/D247*100,0)</f>
        <v>100</v>
      </c>
      <c r="P247" s="12">
        <f>IFERROR(ROUND(E247/L247,2),0)</f>
        <v>28.57</v>
      </c>
      <c r="Q247" s="9" t="s">
        <v>41</v>
      </c>
      <c r="R247" s="9" t="s">
        <v>42</v>
      </c>
      <c r="S247" s="13">
        <f>(((J247/60)/60)/24)+DATE(1970,1,1)</f>
        <v>41875.922858796301</v>
      </c>
      <c r="T247" s="13">
        <f>(((I247/60)/60)/24)+DATE(1970,1,1)</f>
        <v>41905.922858796301</v>
      </c>
    </row>
    <row r="248" spans="1:20" ht="208" x14ac:dyDescent="0.2">
      <c r="A248" s="9">
        <v>2835</v>
      </c>
      <c r="B248" s="10" t="s">
        <v>237</v>
      </c>
      <c r="C248" s="10" t="s">
        <v>238</v>
      </c>
      <c r="D248" s="9">
        <v>1000</v>
      </c>
      <c r="E248" s="11">
        <v>1870.99</v>
      </c>
      <c r="F248" s="9" t="s">
        <v>37</v>
      </c>
      <c r="G248" s="9" t="s">
        <v>38</v>
      </c>
      <c r="H248" s="9" t="s">
        <v>39</v>
      </c>
      <c r="I248" s="9">
        <v>1449273600</v>
      </c>
      <c r="J248" s="9">
        <v>1446742417</v>
      </c>
      <c r="K248" s="9" t="b">
        <v>0</v>
      </c>
      <c r="L248" s="9">
        <v>93</v>
      </c>
      <c r="M248" s="9" t="b">
        <v>1</v>
      </c>
      <c r="N248" s="9" t="s">
        <v>40</v>
      </c>
      <c r="O248" s="9">
        <f>ROUND(E248/D248*100,0)</f>
        <v>187</v>
      </c>
      <c r="P248" s="12">
        <f>IFERROR(ROUND(E248/L248,2),0)</f>
        <v>20.12</v>
      </c>
      <c r="Q248" s="9" t="s">
        <v>41</v>
      </c>
      <c r="R248" s="9" t="s">
        <v>42</v>
      </c>
      <c r="S248" s="13">
        <f>(((J248/60)/60)/24)+DATE(1970,1,1)</f>
        <v>42313.703900462962</v>
      </c>
      <c r="T248" s="13">
        <f>(((I248/60)/60)/24)+DATE(1970,1,1)</f>
        <v>42343</v>
      </c>
    </row>
    <row r="249" spans="1:20" ht="208" x14ac:dyDescent="0.2">
      <c r="A249" s="9">
        <v>2962</v>
      </c>
      <c r="B249" s="10" t="s">
        <v>418</v>
      </c>
      <c r="C249" s="10" t="s">
        <v>419</v>
      </c>
      <c r="D249" s="9">
        <v>1000</v>
      </c>
      <c r="E249" s="11">
        <v>1218</v>
      </c>
      <c r="F249" s="9" t="s">
        <v>37</v>
      </c>
      <c r="G249" s="9" t="s">
        <v>45</v>
      </c>
      <c r="H249" s="9" t="s">
        <v>46</v>
      </c>
      <c r="I249" s="9">
        <v>1425193140</v>
      </c>
      <c r="J249" s="9">
        <v>1422769906</v>
      </c>
      <c r="K249" s="9" t="b">
        <v>0</v>
      </c>
      <c r="L249" s="9">
        <v>20</v>
      </c>
      <c r="M249" s="9" t="b">
        <v>1</v>
      </c>
      <c r="N249" s="9" t="s">
        <v>40</v>
      </c>
      <c r="O249" s="9">
        <f>ROUND(E249/D249*100,0)</f>
        <v>122</v>
      </c>
      <c r="P249" s="12">
        <f>IFERROR(ROUND(E249/L249,2),0)</f>
        <v>60.9</v>
      </c>
      <c r="Q249" s="9" t="s">
        <v>41</v>
      </c>
      <c r="R249" s="9" t="s">
        <v>42</v>
      </c>
      <c r="S249" s="13">
        <f>(((J249/60)/60)/24)+DATE(1970,1,1)</f>
        <v>42036.24428240741</v>
      </c>
      <c r="T249" s="13">
        <f>(((I249/60)/60)/24)+DATE(1970,1,1)</f>
        <v>42064.290972222225</v>
      </c>
    </row>
    <row r="250" spans="1:20" ht="208" x14ac:dyDescent="0.2">
      <c r="A250" s="9">
        <v>2969</v>
      </c>
      <c r="B250" s="10" t="s">
        <v>432</v>
      </c>
      <c r="C250" s="10" t="s">
        <v>433</v>
      </c>
      <c r="D250" s="9">
        <v>1000</v>
      </c>
      <c r="E250" s="11">
        <v>1625</v>
      </c>
      <c r="F250" s="9" t="s">
        <v>37</v>
      </c>
      <c r="G250" s="9" t="s">
        <v>63</v>
      </c>
      <c r="H250" s="9" t="s">
        <v>64</v>
      </c>
      <c r="I250" s="9">
        <v>1430693460</v>
      </c>
      <c r="J250" s="9">
        <v>1428087153</v>
      </c>
      <c r="K250" s="9" t="b">
        <v>0</v>
      </c>
      <c r="L250" s="9">
        <v>17</v>
      </c>
      <c r="M250" s="9" t="b">
        <v>1</v>
      </c>
      <c r="N250" s="9" t="s">
        <v>40</v>
      </c>
      <c r="O250" s="9">
        <f>ROUND(E250/D250*100,0)</f>
        <v>163</v>
      </c>
      <c r="P250" s="12">
        <f>IFERROR(ROUND(E250/L250,2),0)</f>
        <v>95.59</v>
      </c>
      <c r="Q250" s="9" t="s">
        <v>41</v>
      </c>
      <c r="R250" s="9" t="s">
        <v>42</v>
      </c>
      <c r="S250" s="13">
        <f>(((J250/60)/60)/24)+DATE(1970,1,1)</f>
        <v>42097.786493055552</v>
      </c>
      <c r="T250" s="13">
        <f>(((I250/60)/60)/24)+DATE(1970,1,1)</f>
        <v>42127.952083333337</v>
      </c>
    </row>
    <row r="251" spans="1:20" ht="192" x14ac:dyDescent="0.2">
      <c r="A251" s="9">
        <v>3185</v>
      </c>
      <c r="B251" s="10" t="s">
        <v>572</v>
      </c>
      <c r="C251" s="10" t="s">
        <v>573</v>
      </c>
      <c r="D251" s="9">
        <v>1000</v>
      </c>
      <c r="E251" s="11">
        <v>1000</v>
      </c>
      <c r="F251" s="9" t="s">
        <v>37</v>
      </c>
      <c r="G251" s="9" t="s">
        <v>38</v>
      </c>
      <c r="H251" s="9" t="s">
        <v>39</v>
      </c>
      <c r="I251" s="9">
        <v>1405553241</v>
      </c>
      <c r="J251" s="9">
        <v>1404948441</v>
      </c>
      <c r="K251" s="9" t="b">
        <v>1</v>
      </c>
      <c r="L251" s="9">
        <v>24</v>
      </c>
      <c r="M251" s="9" t="b">
        <v>1</v>
      </c>
      <c r="N251" s="9" t="s">
        <v>40</v>
      </c>
      <c r="O251" s="9">
        <f>ROUND(E251/D251*100,0)</f>
        <v>100</v>
      </c>
      <c r="P251" s="12">
        <f>IFERROR(ROUND(E251/L251,2),0)</f>
        <v>41.67</v>
      </c>
      <c r="Q251" s="9" t="s">
        <v>41</v>
      </c>
      <c r="R251" s="9" t="s">
        <v>42</v>
      </c>
      <c r="S251" s="13">
        <f>(((J251/60)/60)/24)+DATE(1970,1,1)</f>
        <v>41829.977326388893</v>
      </c>
      <c r="T251" s="13">
        <f>(((I251/60)/60)/24)+DATE(1970,1,1)</f>
        <v>41836.977326388893</v>
      </c>
    </row>
    <row r="252" spans="1:20" ht="192" x14ac:dyDescent="0.2">
      <c r="A252" s="9">
        <v>3231</v>
      </c>
      <c r="B252" s="10" t="s">
        <v>624</v>
      </c>
      <c r="C252" s="10" t="s">
        <v>625</v>
      </c>
      <c r="D252" s="9">
        <v>1000</v>
      </c>
      <c r="E252" s="11">
        <v>1610</v>
      </c>
      <c r="F252" s="9" t="s">
        <v>37</v>
      </c>
      <c r="G252" s="9" t="s">
        <v>45</v>
      </c>
      <c r="H252" s="9" t="s">
        <v>46</v>
      </c>
      <c r="I252" s="9">
        <v>1460846347</v>
      </c>
      <c r="J252" s="9">
        <v>1458254347</v>
      </c>
      <c r="K252" s="9" t="b">
        <v>0</v>
      </c>
      <c r="L252" s="9">
        <v>28</v>
      </c>
      <c r="M252" s="9" t="b">
        <v>1</v>
      </c>
      <c r="N252" s="9" t="s">
        <v>40</v>
      </c>
      <c r="O252" s="9">
        <f>ROUND(E252/D252*100,0)</f>
        <v>161</v>
      </c>
      <c r="P252" s="12">
        <f>IFERROR(ROUND(E252/L252,2),0)</f>
        <v>57.5</v>
      </c>
      <c r="Q252" s="9" t="s">
        <v>41</v>
      </c>
      <c r="R252" s="9" t="s">
        <v>42</v>
      </c>
      <c r="S252" s="13">
        <f>(((J252/60)/60)/24)+DATE(1970,1,1)</f>
        <v>42446.943831018521</v>
      </c>
      <c r="T252" s="13">
        <f>(((I252/60)/60)/24)+DATE(1970,1,1)</f>
        <v>42476.943831018521</v>
      </c>
    </row>
    <row r="253" spans="1:20" ht="192" x14ac:dyDescent="0.2">
      <c r="A253" s="9">
        <v>3232</v>
      </c>
      <c r="B253" s="10" t="s">
        <v>626</v>
      </c>
      <c r="C253" s="10" t="s">
        <v>627</v>
      </c>
      <c r="D253" s="9">
        <v>1000</v>
      </c>
      <c r="E253" s="11">
        <v>1312</v>
      </c>
      <c r="F253" s="9" t="s">
        <v>37</v>
      </c>
      <c r="G253" s="9" t="s">
        <v>45</v>
      </c>
      <c r="H253" s="9" t="s">
        <v>46</v>
      </c>
      <c r="I253" s="9">
        <v>1462334340</v>
      </c>
      <c r="J253" s="9">
        <v>1459711917</v>
      </c>
      <c r="K253" s="9" t="b">
        <v>1</v>
      </c>
      <c r="L253" s="9">
        <v>26</v>
      </c>
      <c r="M253" s="9" t="b">
        <v>1</v>
      </c>
      <c r="N253" s="9" t="s">
        <v>40</v>
      </c>
      <c r="O253" s="9">
        <f>ROUND(E253/D253*100,0)</f>
        <v>131</v>
      </c>
      <c r="P253" s="12">
        <f>IFERROR(ROUND(E253/L253,2),0)</f>
        <v>50.46</v>
      </c>
      <c r="Q253" s="9" t="s">
        <v>41</v>
      </c>
      <c r="R253" s="9" t="s">
        <v>42</v>
      </c>
      <c r="S253" s="13">
        <f>(((J253/60)/60)/24)+DATE(1970,1,1)</f>
        <v>42463.81385416667</v>
      </c>
      <c r="T253" s="13">
        <f>(((I253/60)/60)/24)+DATE(1970,1,1)</f>
        <v>42494.165972222225</v>
      </c>
    </row>
    <row r="254" spans="1:20" ht="192" x14ac:dyDescent="0.2">
      <c r="A254" s="9">
        <v>3307</v>
      </c>
      <c r="B254" s="10" t="s">
        <v>779</v>
      </c>
      <c r="C254" s="10" t="s">
        <v>780</v>
      </c>
      <c r="D254" s="9">
        <v>1000</v>
      </c>
      <c r="E254" s="11">
        <v>1066.8</v>
      </c>
      <c r="F254" s="9" t="s">
        <v>37</v>
      </c>
      <c r="G254" s="9" t="s">
        <v>45</v>
      </c>
      <c r="H254" s="9" t="s">
        <v>46</v>
      </c>
      <c r="I254" s="9">
        <v>1463275339</v>
      </c>
      <c r="J254" s="9">
        <v>1460683339</v>
      </c>
      <c r="K254" s="9" t="b">
        <v>0</v>
      </c>
      <c r="L254" s="9">
        <v>20</v>
      </c>
      <c r="M254" s="9" t="b">
        <v>1</v>
      </c>
      <c r="N254" s="9" t="s">
        <v>40</v>
      </c>
      <c r="O254" s="9">
        <f>ROUND(E254/D254*100,0)</f>
        <v>107</v>
      </c>
      <c r="P254" s="12">
        <f>IFERROR(ROUND(E254/L254,2),0)</f>
        <v>53.34</v>
      </c>
      <c r="Q254" s="9" t="s">
        <v>41</v>
      </c>
      <c r="R254" s="9" t="s">
        <v>42</v>
      </c>
      <c r="S254" s="13">
        <f>(((J254/60)/60)/24)+DATE(1970,1,1)</f>
        <v>42475.057164351849</v>
      </c>
      <c r="T254" s="13">
        <f>(((I254/60)/60)/24)+DATE(1970,1,1)</f>
        <v>42505.057164351849</v>
      </c>
    </row>
    <row r="255" spans="1:20" ht="208" x14ac:dyDescent="0.2">
      <c r="A255" s="9">
        <v>3323</v>
      </c>
      <c r="B255" s="10" t="s">
        <v>811</v>
      </c>
      <c r="C255" s="10" t="s">
        <v>812</v>
      </c>
      <c r="D255" s="9">
        <v>1000</v>
      </c>
      <c r="E255" s="11">
        <v>1259</v>
      </c>
      <c r="F255" s="9" t="s">
        <v>37</v>
      </c>
      <c r="G255" s="9" t="s">
        <v>38</v>
      </c>
      <c r="H255" s="9" t="s">
        <v>39</v>
      </c>
      <c r="I255" s="9">
        <v>1474793208</v>
      </c>
      <c r="J255" s="9">
        <v>1472201208</v>
      </c>
      <c r="K255" s="9" t="b">
        <v>0</v>
      </c>
      <c r="L255" s="9">
        <v>49</v>
      </c>
      <c r="M255" s="9" t="b">
        <v>1</v>
      </c>
      <c r="N255" s="9" t="s">
        <v>40</v>
      </c>
      <c r="O255" s="9">
        <f>ROUND(E255/D255*100,0)</f>
        <v>126</v>
      </c>
      <c r="P255" s="12">
        <f>IFERROR(ROUND(E255/L255,2),0)</f>
        <v>25.69</v>
      </c>
      <c r="Q255" s="9" t="s">
        <v>41</v>
      </c>
      <c r="R255" s="9" t="s">
        <v>42</v>
      </c>
      <c r="S255" s="13">
        <f>(((J255/60)/60)/24)+DATE(1970,1,1)</f>
        <v>42608.36583333333</v>
      </c>
      <c r="T255" s="13">
        <f>(((I255/60)/60)/24)+DATE(1970,1,1)</f>
        <v>42638.36583333333</v>
      </c>
    </row>
    <row r="256" spans="1:20" ht="160" x14ac:dyDescent="0.2">
      <c r="A256" s="9">
        <v>3329</v>
      </c>
      <c r="B256" s="10" t="s">
        <v>823</v>
      </c>
      <c r="C256" s="10" t="s">
        <v>824</v>
      </c>
      <c r="D256" s="9">
        <v>1000</v>
      </c>
      <c r="E256" s="11">
        <v>1168</v>
      </c>
      <c r="F256" s="9" t="s">
        <v>37</v>
      </c>
      <c r="G256" s="9" t="s">
        <v>38</v>
      </c>
      <c r="H256" s="9" t="s">
        <v>39</v>
      </c>
      <c r="I256" s="9">
        <v>1406502000</v>
      </c>
      <c r="J256" s="9">
        <v>1405583108</v>
      </c>
      <c r="K256" s="9" t="b">
        <v>0</v>
      </c>
      <c r="L256" s="9">
        <v>26</v>
      </c>
      <c r="M256" s="9" t="b">
        <v>1</v>
      </c>
      <c r="N256" s="9" t="s">
        <v>40</v>
      </c>
      <c r="O256" s="9">
        <f>ROUND(E256/D256*100,0)</f>
        <v>117</v>
      </c>
      <c r="P256" s="12">
        <f>IFERROR(ROUND(E256/L256,2),0)</f>
        <v>44.92</v>
      </c>
      <c r="Q256" s="9" t="s">
        <v>41</v>
      </c>
      <c r="R256" s="9" t="s">
        <v>42</v>
      </c>
      <c r="S256" s="13">
        <f>(((J256/60)/60)/24)+DATE(1970,1,1)</f>
        <v>41837.323009259257</v>
      </c>
      <c r="T256" s="13">
        <f>(((I256/60)/60)/24)+DATE(1970,1,1)</f>
        <v>41847.958333333336</v>
      </c>
    </row>
    <row r="257" spans="1:20" ht="224" x14ac:dyDescent="0.2">
      <c r="A257" s="9">
        <v>3349</v>
      </c>
      <c r="B257" s="10" t="s">
        <v>862</v>
      </c>
      <c r="C257" s="10" t="s">
        <v>863</v>
      </c>
      <c r="D257" s="9">
        <v>1000</v>
      </c>
      <c r="E257" s="11">
        <v>1534</v>
      </c>
      <c r="F257" s="9" t="s">
        <v>37</v>
      </c>
      <c r="G257" s="9" t="s">
        <v>45</v>
      </c>
      <c r="H257" s="9" t="s">
        <v>46</v>
      </c>
      <c r="I257" s="9">
        <v>1465837200</v>
      </c>
      <c r="J257" s="9">
        <v>1463971172</v>
      </c>
      <c r="K257" s="9" t="b">
        <v>0</v>
      </c>
      <c r="L257" s="9">
        <v>14</v>
      </c>
      <c r="M257" s="9" t="b">
        <v>1</v>
      </c>
      <c r="N257" s="9" t="s">
        <v>40</v>
      </c>
      <c r="O257" s="9">
        <f>ROUND(E257/D257*100,0)</f>
        <v>153</v>
      </c>
      <c r="P257" s="12">
        <f>IFERROR(ROUND(E257/L257,2),0)</f>
        <v>109.57</v>
      </c>
      <c r="Q257" s="9" t="s">
        <v>41</v>
      </c>
      <c r="R257" s="9" t="s">
        <v>42</v>
      </c>
      <c r="S257" s="13">
        <f>(((J257/60)/60)/24)+DATE(1970,1,1)</f>
        <v>42513.110787037032</v>
      </c>
      <c r="T257" s="13">
        <f>(((I257/60)/60)/24)+DATE(1970,1,1)</f>
        <v>42534.708333333328</v>
      </c>
    </row>
    <row r="258" spans="1:20" ht="176" x14ac:dyDescent="0.2">
      <c r="A258" s="9">
        <v>3368</v>
      </c>
      <c r="B258" s="10" t="s">
        <v>903</v>
      </c>
      <c r="C258" s="10" t="s">
        <v>904</v>
      </c>
      <c r="D258" s="9">
        <v>1000</v>
      </c>
      <c r="E258" s="11">
        <v>1046</v>
      </c>
      <c r="F258" s="9" t="s">
        <v>37</v>
      </c>
      <c r="G258" s="9" t="s">
        <v>45</v>
      </c>
      <c r="H258" s="9" t="s">
        <v>46</v>
      </c>
      <c r="I258" s="9">
        <v>1420088400</v>
      </c>
      <c r="J258" s="9">
        <v>1416977259</v>
      </c>
      <c r="K258" s="9" t="b">
        <v>0</v>
      </c>
      <c r="L258" s="9">
        <v>23</v>
      </c>
      <c r="M258" s="9" t="b">
        <v>1</v>
      </c>
      <c r="N258" s="9" t="s">
        <v>40</v>
      </c>
      <c r="O258" s="9">
        <f>ROUND(E258/D258*100,0)</f>
        <v>105</v>
      </c>
      <c r="P258" s="12">
        <f>IFERROR(ROUND(E258/L258,2),0)</f>
        <v>45.48</v>
      </c>
      <c r="Q258" s="9" t="s">
        <v>41</v>
      </c>
      <c r="R258" s="9" t="s">
        <v>42</v>
      </c>
      <c r="S258" s="13">
        <f>(((J258/60)/60)/24)+DATE(1970,1,1)</f>
        <v>41969.199756944443</v>
      </c>
      <c r="T258" s="13">
        <f>(((I258/60)/60)/24)+DATE(1970,1,1)</f>
        <v>42005.208333333328</v>
      </c>
    </row>
    <row r="259" spans="1:20" ht="176" x14ac:dyDescent="0.2">
      <c r="A259" s="9">
        <v>3372</v>
      </c>
      <c r="B259" s="10" t="s">
        <v>911</v>
      </c>
      <c r="C259" s="10" t="s">
        <v>912</v>
      </c>
      <c r="D259" s="9">
        <v>1000</v>
      </c>
      <c r="E259" s="11">
        <v>1035</v>
      </c>
      <c r="F259" s="9" t="s">
        <v>37</v>
      </c>
      <c r="G259" s="9" t="s">
        <v>45</v>
      </c>
      <c r="H259" s="9" t="s">
        <v>46</v>
      </c>
      <c r="I259" s="9">
        <v>1408942740</v>
      </c>
      <c r="J259" s="9">
        <v>1407157756</v>
      </c>
      <c r="K259" s="9" t="b">
        <v>0</v>
      </c>
      <c r="L259" s="9">
        <v>27</v>
      </c>
      <c r="M259" s="9" t="b">
        <v>1</v>
      </c>
      <c r="N259" s="9" t="s">
        <v>40</v>
      </c>
      <c r="O259" s="9">
        <f>ROUND(E259/D259*100,0)</f>
        <v>104</v>
      </c>
      <c r="P259" s="12">
        <f>IFERROR(ROUND(E259/L259,2),0)</f>
        <v>38.33</v>
      </c>
      <c r="Q259" s="9" t="s">
        <v>41</v>
      </c>
      <c r="R259" s="9" t="s">
        <v>42</v>
      </c>
      <c r="S259" s="13">
        <f>(((J259/60)/60)/24)+DATE(1970,1,1)</f>
        <v>41855.548101851848</v>
      </c>
      <c r="T259" s="13">
        <f>(((I259/60)/60)/24)+DATE(1970,1,1)</f>
        <v>41876.207638888889</v>
      </c>
    </row>
    <row r="260" spans="1:20" ht="208" x14ac:dyDescent="0.2">
      <c r="A260" s="9">
        <v>3435</v>
      </c>
      <c r="B260" s="10" t="s">
        <v>1037</v>
      </c>
      <c r="C260" s="10" t="s">
        <v>1038</v>
      </c>
      <c r="D260" s="9">
        <v>1000</v>
      </c>
      <c r="E260" s="11">
        <v>1120</v>
      </c>
      <c r="F260" s="9" t="s">
        <v>37</v>
      </c>
      <c r="G260" s="9" t="s">
        <v>45</v>
      </c>
      <c r="H260" s="9" t="s">
        <v>46</v>
      </c>
      <c r="I260" s="9">
        <v>1470538800</v>
      </c>
      <c r="J260" s="9">
        <v>1469112493</v>
      </c>
      <c r="K260" s="9" t="b">
        <v>0</v>
      </c>
      <c r="L260" s="9">
        <v>19</v>
      </c>
      <c r="M260" s="9" t="b">
        <v>1</v>
      </c>
      <c r="N260" s="9" t="s">
        <v>40</v>
      </c>
      <c r="O260" s="9">
        <f>ROUND(E260/D260*100,0)</f>
        <v>112</v>
      </c>
      <c r="P260" s="12">
        <f>IFERROR(ROUND(E260/L260,2),0)</f>
        <v>58.95</v>
      </c>
      <c r="Q260" s="9" t="s">
        <v>41</v>
      </c>
      <c r="R260" s="9" t="s">
        <v>42</v>
      </c>
      <c r="S260" s="13">
        <f>(((J260/60)/60)/24)+DATE(1970,1,1)</f>
        <v>42572.61681712963</v>
      </c>
      <c r="T260" s="13">
        <f>(((I260/60)/60)/24)+DATE(1970,1,1)</f>
        <v>42589.125</v>
      </c>
    </row>
    <row r="261" spans="1:20" ht="192" x14ac:dyDescent="0.2">
      <c r="A261" s="9">
        <v>3443</v>
      </c>
      <c r="B261" s="10" t="s">
        <v>1053</v>
      </c>
      <c r="C261" s="10" t="s">
        <v>1054</v>
      </c>
      <c r="D261" s="9">
        <v>1000</v>
      </c>
      <c r="E261" s="11">
        <v>1855</v>
      </c>
      <c r="F261" s="9" t="s">
        <v>37</v>
      </c>
      <c r="G261" s="9" t="s">
        <v>45</v>
      </c>
      <c r="H261" s="9" t="s">
        <v>46</v>
      </c>
      <c r="I261" s="9">
        <v>1410266146</v>
      </c>
      <c r="J261" s="9">
        <v>1407674146</v>
      </c>
      <c r="K261" s="9" t="b">
        <v>0</v>
      </c>
      <c r="L261" s="9">
        <v>45</v>
      </c>
      <c r="M261" s="9" t="b">
        <v>1</v>
      </c>
      <c r="N261" s="9" t="s">
        <v>40</v>
      </c>
      <c r="O261" s="9">
        <f>ROUND(E261/D261*100,0)</f>
        <v>186</v>
      </c>
      <c r="P261" s="12">
        <f>IFERROR(ROUND(E261/L261,2),0)</f>
        <v>41.22</v>
      </c>
      <c r="Q261" s="9" t="s">
        <v>41</v>
      </c>
      <c r="R261" s="9" t="s">
        <v>42</v>
      </c>
      <c r="S261" s="13">
        <f>(((J261/60)/60)/24)+DATE(1970,1,1)</f>
        <v>41861.524837962963</v>
      </c>
      <c r="T261" s="13">
        <f>(((I261/60)/60)/24)+DATE(1970,1,1)</f>
        <v>41891.524837962963</v>
      </c>
    </row>
    <row r="262" spans="1:20" ht="208" x14ac:dyDescent="0.2">
      <c r="A262" s="9">
        <v>3446</v>
      </c>
      <c r="B262" s="10" t="s">
        <v>1059</v>
      </c>
      <c r="C262" s="10" t="s">
        <v>1060</v>
      </c>
      <c r="D262" s="9">
        <v>1000</v>
      </c>
      <c r="E262" s="11">
        <v>1082</v>
      </c>
      <c r="F262" s="9" t="s">
        <v>37</v>
      </c>
      <c r="G262" s="9" t="s">
        <v>38</v>
      </c>
      <c r="H262" s="9" t="s">
        <v>39</v>
      </c>
      <c r="I262" s="9">
        <v>1423138800</v>
      </c>
      <c r="J262" s="9">
        <v>1421092725</v>
      </c>
      <c r="K262" s="9" t="b">
        <v>0</v>
      </c>
      <c r="L262" s="9">
        <v>25</v>
      </c>
      <c r="M262" s="9" t="b">
        <v>1</v>
      </c>
      <c r="N262" s="9" t="s">
        <v>40</v>
      </c>
      <c r="O262" s="9">
        <f>ROUND(E262/D262*100,0)</f>
        <v>108</v>
      </c>
      <c r="P262" s="12">
        <f>IFERROR(ROUND(E262/L262,2),0)</f>
        <v>43.28</v>
      </c>
      <c r="Q262" s="9" t="s">
        <v>41</v>
      </c>
      <c r="R262" s="9" t="s">
        <v>42</v>
      </c>
      <c r="S262" s="13">
        <f>(((J262/60)/60)/24)+DATE(1970,1,1)</f>
        <v>42016.832465277781</v>
      </c>
      <c r="T262" s="13">
        <f>(((I262/60)/60)/24)+DATE(1970,1,1)</f>
        <v>42040.513888888891</v>
      </c>
    </row>
    <row r="263" spans="1:20" ht="112" x14ac:dyDescent="0.2">
      <c r="A263" s="9">
        <v>3447</v>
      </c>
      <c r="B263" s="10" t="s">
        <v>1061</v>
      </c>
      <c r="C263" s="10" t="s">
        <v>1062</v>
      </c>
      <c r="D263" s="9">
        <v>1000</v>
      </c>
      <c r="E263" s="11">
        <v>1078</v>
      </c>
      <c r="F263" s="9" t="s">
        <v>37</v>
      </c>
      <c r="G263" s="9" t="s">
        <v>45</v>
      </c>
      <c r="H263" s="9" t="s">
        <v>46</v>
      </c>
      <c r="I263" s="9">
        <v>1458332412</v>
      </c>
      <c r="J263" s="9">
        <v>1454448012</v>
      </c>
      <c r="K263" s="9" t="b">
        <v>0</v>
      </c>
      <c r="L263" s="9">
        <v>14</v>
      </c>
      <c r="M263" s="9" t="b">
        <v>1</v>
      </c>
      <c r="N263" s="9" t="s">
        <v>40</v>
      </c>
      <c r="O263" s="9">
        <f>ROUND(E263/D263*100,0)</f>
        <v>108</v>
      </c>
      <c r="P263" s="12">
        <f>IFERROR(ROUND(E263/L263,2),0)</f>
        <v>77</v>
      </c>
      <c r="Q263" s="9" t="s">
        <v>41</v>
      </c>
      <c r="R263" s="9" t="s">
        <v>42</v>
      </c>
      <c r="S263" s="13">
        <f>(((J263/60)/60)/24)+DATE(1970,1,1)</f>
        <v>42402.889027777783</v>
      </c>
      <c r="T263" s="13">
        <f>(((I263/60)/60)/24)+DATE(1970,1,1)</f>
        <v>42447.847361111111</v>
      </c>
    </row>
    <row r="264" spans="1:20" ht="224" x14ac:dyDescent="0.2">
      <c r="A264" s="9">
        <v>3452</v>
      </c>
      <c r="B264" s="10" t="s">
        <v>1071</v>
      </c>
      <c r="C264" s="10" t="s">
        <v>1072</v>
      </c>
      <c r="D264" s="9">
        <v>1000</v>
      </c>
      <c r="E264" s="11">
        <v>1532</v>
      </c>
      <c r="F264" s="9" t="s">
        <v>37</v>
      </c>
      <c r="G264" s="9" t="s">
        <v>45</v>
      </c>
      <c r="H264" s="9" t="s">
        <v>46</v>
      </c>
      <c r="I264" s="9">
        <v>1406087940</v>
      </c>
      <c r="J264" s="9">
        <v>1404141626</v>
      </c>
      <c r="K264" s="9" t="b">
        <v>0</v>
      </c>
      <c r="L264" s="9">
        <v>37</v>
      </c>
      <c r="M264" s="9" t="b">
        <v>1</v>
      </c>
      <c r="N264" s="9" t="s">
        <v>40</v>
      </c>
      <c r="O264" s="9">
        <f>ROUND(E264/D264*100,0)</f>
        <v>153</v>
      </c>
      <c r="P264" s="12">
        <f>IFERROR(ROUND(E264/L264,2),0)</f>
        <v>41.41</v>
      </c>
      <c r="Q264" s="9" t="s">
        <v>41</v>
      </c>
      <c r="R264" s="9" t="s">
        <v>42</v>
      </c>
      <c r="S264" s="13">
        <f>(((J264/60)/60)/24)+DATE(1970,1,1)</f>
        <v>41820.639189814814</v>
      </c>
      <c r="T264" s="13">
        <f>(((I264/60)/60)/24)+DATE(1970,1,1)</f>
        <v>41843.165972222225</v>
      </c>
    </row>
    <row r="265" spans="1:20" ht="208" x14ac:dyDescent="0.2">
      <c r="A265" s="9">
        <v>3490</v>
      </c>
      <c r="B265" s="10" t="s">
        <v>1147</v>
      </c>
      <c r="C265" s="10" t="s">
        <v>1148</v>
      </c>
      <c r="D265" s="9">
        <v>1000</v>
      </c>
      <c r="E265" s="11">
        <v>1275</v>
      </c>
      <c r="F265" s="9" t="s">
        <v>37</v>
      </c>
      <c r="G265" s="9" t="s">
        <v>45</v>
      </c>
      <c r="H265" s="9" t="s">
        <v>46</v>
      </c>
      <c r="I265" s="9">
        <v>1460574924</v>
      </c>
      <c r="J265" s="9">
        <v>1457982924</v>
      </c>
      <c r="K265" s="9" t="b">
        <v>0</v>
      </c>
      <c r="L265" s="9">
        <v>27</v>
      </c>
      <c r="M265" s="9" t="b">
        <v>1</v>
      </c>
      <c r="N265" s="9" t="s">
        <v>40</v>
      </c>
      <c r="O265" s="9">
        <f>ROUND(E265/D265*100,0)</f>
        <v>128</v>
      </c>
      <c r="P265" s="12">
        <f>IFERROR(ROUND(E265/L265,2),0)</f>
        <v>47.22</v>
      </c>
      <c r="Q265" s="9" t="s">
        <v>41</v>
      </c>
      <c r="R265" s="9" t="s">
        <v>42</v>
      </c>
      <c r="S265" s="13">
        <f>(((J265/60)/60)/24)+DATE(1970,1,1)</f>
        <v>42443.802361111113</v>
      </c>
      <c r="T265" s="13">
        <f>(((I265/60)/60)/24)+DATE(1970,1,1)</f>
        <v>42473.802361111113</v>
      </c>
    </row>
    <row r="266" spans="1:20" ht="240" x14ac:dyDescent="0.2">
      <c r="A266" s="9">
        <v>3500</v>
      </c>
      <c r="B266" s="10" t="s">
        <v>1167</v>
      </c>
      <c r="C266" s="10" t="s">
        <v>1168</v>
      </c>
      <c r="D266" s="9">
        <v>1000</v>
      </c>
      <c r="E266" s="11">
        <v>1063</v>
      </c>
      <c r="F266" s="9" t="s">
        <v>37</v>
      </c>
      <c r="G266" s="9" t="s">
        <v>45</v>
      </c>
      <c r="H266" s="9" t="s">
        <v>46</v>
      </c>
      <c r="I266" s="9">
        <v>1457326740</v>
      </c>
      <c r="J266" s="9">
        <v>1455919438</v>
      </c>
      <c r="K266" s="9" t="b">
        <v>0</v>
      </c>
      <c r="L266" s="9">
        <v>42</v>
      </c>
      <c r="M266" s="9" t="b">
        <v>1</v>
      </c>
      <c r="N266" s="9" t="s">
        <v>40</v>
      </c>
      <c r="O266" s="9">
        <f>ROUND(E266/D266*100,0)</f>
        <v>106</v>
      </c>
      <c r="P266" s="12">
        <f>IFERROR(ROUND(E266/L266,2),0)</f>
        <v>25.31</v>
      </c>
      <c r="Q266" s="9" t="s">
        <v>41</v>
      </c>
      <c r="R266" s="9" t="s">
        <v>42</v>
      </c>
      <c r="S266" s="13">
        <f>(((J266/60)/60)/24)+DATE(1970,1,1)</f>
        <v>42419.91942129629</v>
      </c>
      <c r="T266" s="13">
        <f>(((I266/60)/60)/24)+DATE(1970,1,1)</f>
        <v>42436.207638888889</v>
      </c>
    </row>
    <row r="267" spans="1:20" ht="224" x14ac:dyDescent="0.2">
      <c r="A267" s="9">
        <v>3504</v>
      </c>
      <c r="B267" s="10" t="s">
        <v>1175</v>
      </c>
      <c r="C267" s="10" t="s">
        <v>1176</v>
      </c>
      <c r="D267" s="9">
        <v>1000</v>
      </c>
      <c r="E267" s="11">
        <v>1000</v>
      </c>
      <c r="F267" s="9" t="s">
        <v>37</v>
      </c>
      <c r="G267" s="9" t="s">
        <v>45</v>
      </c>
      <c r="H267" s="9" t="s">
        <v>46</v>
      </c>
      <c r="I267" s="9">
        <v>1447959491</v>
      </c>
      <c r="J267" s="9">
        <v>1445363891</v>
      </c>
      <c r="K267" s="9" t="b">
        <v>0</v>
      </c>
      <c r="L267" s="9">
        <v>8</v>
      </c>
      <c r="M267" s="9" t="b">
        <v>1</v>
      </c>
      <c r="N267" s="9" t="s">
        <v>40</v>
      </c>
      <c r="O267" s="9">
        <f>ROUND(E267/D267*100,0)</f>
        <v>100</v>
      </c>
      <c r="P267" s="12">
        <f>IFERROR(ROUND(E267/L267,2),0)</f>
        <v>125</v>
      </c>
      <c r="Q267" s="9" t="s">
        <v>41</v>
      </c>
      <c r="R267" s="9" t="s">
        <v>42</v>
      </c>
      <c r="S267" s="13">
        <f>(((J267/60)/60)/24)+DATE(1970,1,1)</f>
        <v>42297.748738425929</v>
      </c>
      <c r="T267" s="13">
        <f>(((I267/60)/60)/24)+DATE(1970,1,1)</f>
        <v>42327.790405092594</v>
      </c>
    </row>
    <row r="268" spans="1:20" ht="192" x14ac:dyDescent="0.2">
      <c r="A268" s="9">
        <v>3512</v>
      </c>
      <c r="B268" s="10" t="s">
        <v>1191</v>
      </c>
      <c r="C268" s="10" t="s">
        <v>1192</v>
      </c>
      <c r="D268" s="9">
        <v>1000</v>
      </c>
      <c r="E268" s="11">
        <v>1000</v>
      </c>
      <c r="F268" s="9" t="s">
        <v>37</v>
      </c>
      <c r="G268" s="9" t="s">
        <v>38</v>
      </c>
      <c r="H268" s="9" t="s">
        <v>39</v>
      </c>
      <c r="I268" s="9">
        <v>1429789992</v>
      </c>
      <c r="J268" s="9">
        <v>1424609592</v>
      </c>
      <c r="K268" s="9" t="b">
        <v>0</v>
      </c>
      <c r="L268" s="9">
        <v>17</v>
      </c>
      <c r="M268" s="9" t="b">
        <v>1</v>
      </c>
      <c r="N268" s="9" t="s">
        <v>40</v>
      </c>
      <c r="O268" s="9">
        <f>ROUND(E268/D268*100,0)</f>
        <v>100</v>
      </c>
      <c r="P268" s="12">
        <f>IFERROR(ROUND(E268/L268,2),0)</f>
        <v>58.82</v>
      </c>
      <c r="Q268" s="9" t="s">
        <v>41</v>
      </c>
      <c r="R268" s="9" t="s">
        <v>42</v>
      </c>
      <c r="S268" s="13">
        <f>(((J268/60)/60)/24)+DATE(1970,1,1)</f>
        <v>42057.536944444444</v>
      </c>
      <c r="T268" s="13">
        <f>(((I268/60)/60)/24)+DATE(1970,1,1)</f>
        <v>42117.49527777778</v>
      </c>
    </row>
    <row r="269" spans="1:20" ht="64" x14ac:dyDescent="0.2">
      <c r="A269" s="9">
        <v>3531</v>
      </c>
      <c r="B269" s="10" t="s">
        <v>1229</v>
      </c>
      <c r="C269" s="10" t="s">
        <v>1230</v>
      </c>
      <c r="D269" s="9">
        <v>1000</v>
      </c>
      <c r="E269" s="11">
        <v>1280</v>
      </c>
      <c r="F269" s="9" t="s">
        <v>37</v>
      </c>
      <c r="G269" s="9" t="s">
        <v>45</v>
      </c>
      <c r="H269" s="9" t="s">
        <v>46</v>
      </c>
      <c r="I269" s="9">
        <v>1467301334</v>
      </c>
      <c r="J269" s="9">
        <v>1464709334</v>
      </c>
      <c r="K269" s="9" t="b">
        <v>0</v>
      </c>
      <c r="L269" s="9">
        <v>26</v>
      </c>
      <c r="M269" s="9" t="b">
        <v>1</v>
      </c>
      <c r="N269" s="9" t="s">
        <v>40</v>
      </c>
      <c r="O269" s="9">
        <f>ROUND(E269/D269*100,0)</f>
        <v>128</v>
      </c>
      <c r="P269" s="12">
        <f>IFERROR(ROUND(E269/L269,2),0)</f>
        <v>49.23</v>
      </c>
      <c r="Q269" s="9" t="s">
        <v>41</v>
      </c>
      <c r="R269" s="9" t="s">
        <v>42</v>
      </c>
      <c r="S269" s="13">
        <f>(((J269/60)/60)/24)+DATE(1970,1,1)</f>
        <v>42521.654328703706</v>
      </c>
      <c r="T269" s="13">
        <f>(((I269/60)/60)/24)+DATE(1970,1,1)</f>
        <v>42551.654328703706</v>
      </c>
    </row>
    <row r="270" spans="1:20" ht="208" x14ac:dyDescent="0.2">
      <c r="A270" s="9">
        <v>3549</v>
      </c>
      <c r="B270" s="10" t="s">
        <v>1266</v>
      </c>
      <c r="C270" s="10" t="s">
        <v>1267</v>
      </c>
      <c r="D270" s="9">
        <v>1000</v>
      </c>
      <c r="E270" s="11">
        <v>1020</v>
      </c>
      <c r="F270" s="9" t="s">
        <v>37</v>
      </c>
      <c r="G270" s="9" t="s">
        <v>38</v>
      </c>
      <c r="H270" s="9" t="s">
        <v>39</v>
      </c>
      <c r="I270" s="9">
        <v>1441358873</v>
      </c>
      <c r="J270" s="9">
        <v>1438939673</v>
      </c>
      <c r="K270" s="9" t="b">
        <v>0</v>
      </c>
      <c r="L270" s="9">
        <v>42</v>
      </c>
      <c r="M270" s="9" t="b">
        <v>1</v>
      </c>
      <c r="N270" s="9" t="s">
        <v>40</v>
      </c>
      <c r="O270" s="9">
        <f>ROUND(E270/D270*100,0)</f>
        <v>102</v>
      </c>
      <c r="P270" s="12">
        <f>IFERROR(ROUND(E270/L270,2),0)</f>
        <v>24.29</v>
      </c>
      <c r="Q270" s="9" t="s">
        <v>41</v>
      </c>
      <c r="R270" s="9" t="s">
        <v>42</v>
      </c>
      <c r="S270" s="13">
        <f>(((J270/60)/60)/24)+DATE(1970,1,1)</f>
        <v>42223.394363425927</v>
      </c>
      <c r="T270" s="13">
        <f>(((I270/60)/60)/24)+DATE(1970,1,1)</f>
        <v>42251.394363425927</v>
      </c>
    </row>
    <row r="271" spans="1:20" ht="208" x14ac:dyDescent="0.2">
      <c r="A271" s="9">
        <v>3559</v>
      </c>
      <c r="B271" s="10" t="s">
        <v>1287</v>
      </c>
      <c r="C271" s="10" t="s">
        <v>1288</v>
      </c>
      <c r="D271" s="9">
        <v>1000</v>
      </c>
      <c r="E271" s="11">
        <v>1035</v>
      </c>
      <c r="F271" s="9" t="s">
        <v>37</v>
      </c>
      <c r="G271" s="9" t="s">
        <v>153</v>
      </c>
      <c r="H271" s="9" t="s">
        <v>154</v>
      </c>
      <c r="I271" s="9">
        <v>1438333080</v>
      </c>
      <c r="J271" s="9">
        <v>1436408308</v>
      </c>
      <c r="K271" s="9" t="b">
        <v>0</v>
      </c>
      <c r="L271" s="9">
        <v>24</v>
      </c>
      <c r="M271" s="9" t="b">
        <v>1</v>
      </c>
      <c r="N271" s="9" t="s">
        <v>40</v>
      </c>
      <c r="O271" s="9">
        <f>ROUND(E271/D271*100,0)</f>
        <v>104</v>
      </c>
      <c r="P271" s="12">
        <f>IFERROR(ROUND(E271/L271,2),0)</f>
        <v>43.13</v>
      </c>
      <c r="Q271" s="9" t="s">
        <v>41</v>
      </c>
      <c r="R271" s="9" t="s">
        <v>42</v>
      </c>
      <c r="S271" s="13">
        <f>(((J271/60)/60)/24)+DATE(1970,1,1)</f>
        <v>42194.096157407403</v>
      </c>
      <c r="T271" s="13">
        <f>(((I271/60)/60)/24)+DATE(1970,1,1)</f>
        <v>42216.373611111107</v>
      </c>
    </row>
    <row r="272" spans="1:20" ht="144" x14ac:dyDescent="0.2">
      <c r="A272" s="9">
        <v>3564</v>
      </c>
      <c r="B272" s="10" t="s">
        <v>1297</v>
      </c>
      <c r="C272" s="10" t="s">
        <v>1298</v>
      </c>
      <c r="D272" s="9">
        <v>1000</v>
      </c>
      <c r="E272" s="11">
        <v>1005</v>
      </c>
      <c r="F272" s="9" t="s">
        <v>37</v>
      </c>
      <c r="G272" s="9" t="s">
        <v>38</v>
      </c>
      <c r="H272" s="9" t="s">
        <v>39</v>
      </c>
      <c r="I272" s="9">
        <v>1444060800</v>
      </c>
      <c r="J272" s="9">
        <v>1440082649</v>
      </c>
      <c r="K272" s="9" t="b">
        <v>0</v>
      </c>
      <c r="L272" s="9">
        <v>17</v>
      </c>
      <c r="M272" s="9" t="b">
        <v>1</v>
      </c>
      <c r="N272" s="9" t="s">
        <v>40</v>
      </c>
      <c r="O272" s="9">
        <f>ROUND(E272/D272*100,0)</f>
        <v>101</v>
      </c>
      <c r="P272" s="12">
        <f>IFERROR(ROUND(E272/L272,2),0)</f>
        <v>59.12</v>
      </c>
      <c r="Q272" s="9" t="s">
        <v>41</v>
      </c>
      <c r="R272" s="9" t="s">
        <v>42</v>
      </c>
      <c r="S272" s="13">
        <f>(((J272/60)/60)/24)+DATE(1970,1,1)</f>
        <v>42236.623252314821</v>
      </c>
      <c r="T272" s="13">
        <f>(((I272/60)/60)/24)+DATE(1970,1,1)</f>
        <v>42282.666666666672</v>
      </c>
    </row>
    <row r="273" spans="1:20" ht="192" x14ac:dyDescent="0.2">
      <c r="A273" s="9">
        <v>3567</v>
      </c>
      <c r="B273" s="10" t="s">
        <v>1303</v>
      </c>
      <c r="C273" s="10" t="s">
        <v>1304</v>
      </c>
      <c r="D273" s="9">
        <v>1000</v>
      </c>
      <c r="E273" s="11">
        <v>1088</v>
      </c>
      <c r="F273" s="9" t="s">
        <v>37</v>
      </c>
      <c r="G273" s="9" t="s">
        <v>38</v>
      </c>
      <c r="H273" s="9" t="s">
        <v>39</v>
      </c>
      <c r="I273" s="9">
        <v>1433964444</v>
      </c>
      <c r="J273" s="9">
        <v>1431372444</v>
      </c>
      <c r="K273" s="9" t="b">
        <v>0</v>
      </c>
      <c r="L273" s="9">
        <v>41</v>
      </c>
      <c r="M273" s="9" t="b">
        <v>1</v>
      </c>
      <c r="N273" s="9" t="s">
        <v>40</v>
      </c>
      <c r="O273" s="9">
        <f>ROUND(E273/D273*100,0)</f>
        <v>109</v>
      </c>
      <c r="P273" s="12">
        <f>IFERROR(ROUND(E273/L273,2),0)</f>
        <v>26.54</v>
      </c>
      <c r="Q273" s="9" t="s">
        <v>41</v>
      </c>
      <c r="R273" s="9" t="s">
        <v>42</v>
      </c>
      <c r="S273" s="13">
        <f>(((J273/60)/60)/24)+DATE(1970,1,1)</f>
        <v>42135.810694444444</v>
      </c>
      <c r="T273" s="13">
        <f>(((I273/60)/60)/24)+DATE(1970,1,1)</f>
        <v>42165.810694444444</v>
      </c>
    </row>
    <row r="274" spans="1:20" ht="208" x14ac:dyDescent="0.2">
      <c r="A274" s="9">
        <v>3568</v>
      </c>
      <c r="B274" s="10" t="s">
        <v>1305</v>
      </c>
      <c r="C274" s="10" t="s">
        <v>1306</v>
      </c>
      <c r="D274" s="9">
        <v>1000</v>
      </c>
      <c r="E274" s="11">
        <v>1110</v>
      </c>
      <c r="F274" s="9" t="s">
        <v>37</v>
      </c>
      <c r="G274" s="9" t="s">
        <v>45</v>
      </c>
      <c r="H274" s="9" t="s">
        <v>46</v>
      </c>
      <c r="I274" s="9">
        <v>1410975994</v>
      </c>
      <c r="J274" s="9">
        <v>1408383994</v>
      </c>
      <c r="K274" s="9" t="b">
        <v>0</v>
      </c>
      <c r="L274" s="9">
        <v>19</v>
      </c>
      <c r="M274" s="9" t="b">
        <v>1</v>
      </c>
      <c r="N274" s="9" t="s">
        <v>40</v>
      </c>
      <c r="O274" s="9">
        <f>ROUND(E274/D274*100,0)</f>
        <v>111</v>
      </c>
      <c r="P274" s="12">
        <f>IFERROR(ROUND(E274/L274,2),0)</f>
        <v>58.42</v>
      </c>
      <c r="Q274" s="9" t="s">
        <v>41</v>
      </c>
      <c r="R274" s="9" t="s">
        <v>42</v>
      </c>
      <c r="S274" s="13">
        <f>(((J274/60)/60)/24)+DATE(1970,1,1)</f>
        <v>41869.740671296298</v>
      </c>
      <c r="T274" s="13">
        <f>(((I274/60)/60)/24)+DATE(1970,1,1)</f>
        <v>41899.740671296298</v>
      </c>
    </row>
    <row r="275" spans="1:20" ht="192" x14ac:dyDescent="0.2">
      <c r="A275" s="9">
        <v>3582</v>
      </c>
      <c r="B275" s="10" t="s">
        <v>1333</v>
      </c>
      <c r="C275" s="10" t="s">
        <v>1334</v>
      </c>
      <c r="D275" s="9">
        <v>1000</v>
      </c>
      <c r="E275" s="11">
        <v>2870</v>
      </c>
      <c r="F275" s="9" t="s">
        <v>37</v>
      </c>
      <c r="G275" s="9" t="s">
        <v>45</v>
      </c>
      <c r="H275" s="9" t="s">
        <v>46</v>
      </c>
      <c r="I275" s="9">
        <v>1459822682</v>
      </c>
      <c r="J275" s="9">
        <v>1458613082</v>
      </c>
      <c r="K275" s="9" t="b">
        <v>0</v>
      </c>
      <c r="L275" s="9">
        <v>49</v>
      </c>
      <c r="M275" s="9" t="b">
        <v>1</v>
      </c>
      <c r="N275" s="9" t="s">
        <v>40</v>
      </c>
      <c r="O275" s="9">
        <f>ROUND(E275/D275*100,0)</f>
        <v>287</v>
      </c>
      <c r="P275" s="12">
        <f>IFERROR(ROUND(E275/L275,2),0)</f>
        <v>58.57</v>
      </c>
      <c r="Q275" s="9" t="s">
        <v>41</v>
      </c>
      <c r="R275" s="9" t="s">
        <v>42</v>
      </c>
      <c r="S275" s="13">
        <f>(((J275/60)/60)/24)+DATE(1970,1,1)</f>
        <v>42451.095856481479</v>
      </c>
      <c r="T275" s="13">
        <f>(((I275/60)/60)/24)+DATE(1970,1,1)</f>
        <v>42465.095856481479</v>
      </c>
    </row>
    <row r="276" spans="1:20" ht="176" x14ac:dyDescent="0.2">
      <c r="A276" s="9">
        <v>3598</v>
      </c>
      <c r="B276" s="10" t="s">
        <v>1365</v>
      </c>
      <c r="C276" s="10" t="s">
        <v>1366</v>
      </c>
      <c r="D276" s="9">
        <v>1000</v>
      </c>
      <c r="E276" s="11">
        <v>1101</v>
      </c>
      <c r="F276" s="9" t="s">
        <v>37</v>
      </c>
      <c r="G276" s="9" t="s">
        <v>45</v>
      </c>
      <c r="H276" s="9" t="s">
        <v>46</v>
      </c>
      <c r="I276" s="9">
        <v>1409720340</v>
      </c>
      <c r="J276" s="9">
        <v>1408129822</v>
      </c>
      <c r="K276" s="9" t="b">
        <v>0</v>
      </c>
      <c r="L276" s="9">
        <v>27</v>
      </c>
      <c r="M276" s="9" t="b">
        <v>1</v>
      </c>
      <c r="N276" s="9" t="s">
        <v>40</v>
      </c>
      <c r="O276" s="9">
        <f>ROUND(E276/D276*100,0)</f>
        <v>110</v>
      </c>
      <c r="P276" s="12">
        <f>IFERROR(ROUND(E276/L276,2),0)</f>
        <v>40.78</v>
      </c>
      <c r="Q276" s="9" t="s">
        <v>41</v>
      </c>
      <c r="R276" s="9" t="s">
        <v>42</v>
      </c>
      <c r="S276" s="13">
        <f>(((J276/60)/60)/24)+DATE(1970,1,1)</f>
        <v>41866.79886574074</v>
      </c>
      <c r="T276" s="13">
        <f>(((I276/60)/60)/24)+DATE(1970,1,1)</f>
        <v>41885.207638888889</v>
      </c>
    </row>
    <row r="277" spans="1:20" ht="176" x14ac:dyDescent="0.2">
      <c r="A277" s="9">
        <v>3610</v>
      </c>
      <c r="B277" s="10" t="s">
        <v>1389</v>
      </c>
      <c r="C277" s="10" t="s">
        <v>1390</v>
      </c>
      <c r="D277" s="9">
        <v>1000</v>
      </c>
      <c r="E277" s="11">
        <v>1623</v>
      </c>
      <c r="F277" s="9" t="s">
        <v>37</v>
      </c>
      <c r="G277" s="9" t="s">
        <v>38</v>
      </c>
      <c r="H277" s="9" t="s">
        <v>39</v>
      </c>
      <c r="I277" s="9">
        <v>1439806936</v>
      </c>
      <c r="J277" s="9">
        <v>1437214936</v>
      </c>
      <c r="K277" s="9" t="b">
        <v>0</v>
      </c>
      <c r="L277" s="9">
        <v>31</v>
      </c>
      <c r="M277" s="9" t="b">
        <v>1</v>
      </c>
      <c r="N277" s="9" t="s">
        <v>40</v>
      </c>
      <c r="O277" s="9">
        <f>ROUND(E277/D277*100,0)</f>
        <v>162</v>
      </c>
      <c r="P277" s="12">
        <f>IFERROR(ROUND(E277/L277,2),0)</f>
        <v>52.35</v>
      </c>
      <c r="Q277" s="9" t="s">
        <v>41</v>
      </c>
      <c r="R277" s="9" t="s">
        <v>42</v>
      </c>
      <c r="S277" s="13">
        <f>(((J277/60)/60)/24)+DATE(1970,1,1)</f>
        <v>42203.432129629626</v>
      </c>
      <c r="T277" s="13">
        <f>(((I277/60)/60)/24)+DATE(1970,1,1)</f>
        <v>42233.432129629626</v>
      </c>
    </row>
    <row r="278" spans="1:20" ht="224" x14ac:dyDescent="0.2">
      <c r="A278" s="9">
        <v>3619</v>
      </c>
      <c r="B278" s="10" t="s">
        <v>1406</v>
      </c>
      <c r="C278" s="10" t="s">
        <v>1407</v>
      </c>
      <c r="D278" s="9">
        <v>1000</v>
      </c>
      <c r="E278" s="11">
        <v>1130</v>
      </c>
      <c r="F278" s="9" t="s">
        <v>37</v>
      </c>
      <c r="G278" s="9" t="s">
        <v>45</v>
      </c>
      <c r="H278" s="9" t="s">
        <v>46</v>
      </c>
      <c r="I278" s="9">
        <v>1479592800</v>
      </c>
      <c r="J278" s="9">
        <v>1476760226</v>
      </c>
      <c r="K278" s="9" t="b">
        <v>0</v>
      </c>
      <c r="L278" s="9">
        <v>17</v>
      </c>
      <c r="M278" s="9" t="b">
        <v>1</v>
      </c>
      <c r="N278" s="9" t="s">
        <v>40</v>
      </c>
      <c r="O278" s="9">
        <f>ROUND(E278/D278*100,0)</f>
        <v>113</v>
      </c>
      <c r="P278" s="12">
        <f>IFERROR(ROUND(E278/L278,2),0)</f>
        <v>66.47</v>
      </c>
      <c r="Q278" s="9" t="s">
        <v>41</v>
      </c>
      <c r="R278" s="9" t="s">
        <v>42</v>
      </c>
      <c r="S278" s="13">
        <f>(((J278/60)/60)/24)+DATE(1970,1,1)</f>
        <v>42661.132245370376</v>
      </c>
      <c r="T278" s="13">
        <f>(((I278/60)/60)/24)+DATE(1970,1,1)</f>
        <v>42693.916666666672</v>
      </c>
    </row>
    <row r="279" spans="1:20" ht="128" x14ac:dyDescent="0.2">
      <c r="A279" s="9">
        <v>3622</v>
      </c>
      <c r="B279" s="10" t="s">
        <v>1412</v>
      </c>
      <c r="C279" s="10" t="s">
        <v>1413</v>
      </c>
      <c r="D279" s="9">
        <v>1000</v>
      </c>
      <c r="E279" s="11">
        <v>1000.99</v>
      </c>
      <c r="F279" s="9" t="s">
        <v>37</v>
      </c>
      <c r="G279" s="9" t="s">
        <v>45</v>
      </c>
      <c r="H279" s="9" t="s">
        <v>46</v>
      </c>
      <c r="I279" s="9">
        <v>1411874580</v>
      </c>
      <c r="J279" s="9">
        <v>1409030371</v>
      </c>
      <c r="K279" s="9" t="b">
        <v>0</v>
      </c>
      <c r="L279" s="9">
        <v>21</v>
      </c>
      <c r="M279" s="9" t="b">
        <v>1</v>
      </c>
      <c r="N279" s="9" t="s">
        <v>40</v>
      </c>
      <c r="O279" s="9">
        <f>ROUND(E279/D279*100,0)</f>
        <v>100</v>
      </c>
      <c r="P279" s="12">
        <f>IFERROR(ROUND(E279/L279,2),0)</f>
        <v>47.67</v>
      </c>
      <c r="Q279" s="9" t="s">
        <v>41</v>
      </c>
      <c r="R279" s="9" t="s">
        <v>42</v>
      </c>
      <c r="S279" s="13">
        <f>(((J279/60)/60)/24)+DATE(1970,1,1)</f>
        <v>41877.221886574072</v>
      </c>
      <c r="T279" s="13">
        <f>(((I279/60)/60)/24)+DATE(1970,1,1)</f>
        <v>41910.140972222223</v>
      </c>
    </row>
    <row r="280" spans="1:20" ht="208" x14ac:dyDescent="0.2">
      <c r="A280" s="9">
        <v>3668</v>
      </c>
      <c r="B280" s="10" t="s">
        <v>1467</v>
      </c>
      <c r="C280" s="10" t="s">
        <v>1468</v>
      </c>
      <c r="D280" s="9">
        <v>1000</v>
      </c>
      <c r="E280" s="11">
        <v>1035</v>
      </c>
      <c r="F280" s="9" t="s">
        <v>37</v>
      </c>
      <c r="G280" s="9" t="s">
        <v>45</v>
      </c>
      <c r="H280" s="9" t="s">
        <v>46</v>
      </c>
      <c r="I280" s="9">
        <v>1437676380</v>
      </c>
      <c r="J280" s="9">
        <v>1435670452</v>
      </c>
      <c r="K280" s="9" t="b">
        <v>0</v>
      </c>
      <c r="L280" s="9">
        <v>28</v>
      </c>
      <c r="M280" s="9" t="b">
        <v>1</v>
      </c>
      <c r="N280" s="9" t="s">
        <v>40</v>
      </c>
      <c r="O280" s="9">
        <f>ROUND(E280/D280*100,0)</f>
        <v>104</v>
      </c>
      <c r="P280" s="12">
        <f>IFERROR(ROUND(E280/L280,2),0)</f>
        <v>36.96</v>
      </c>
      <c r="Q280" s="9" t="s">
        <v>41</v>
      </c>
      <c r="R280" s="9" t="s">
        <v>42</v>
      </c>
      <c r="S280" s="13">
        <f>(((J280/60)/60)/24)+DATE(1970,1,1)</f>
        <v>42185.556157407409</v>
      </c>
      <c r="T280" s="13">
        <f>(((I280/60)/60)/24)+DATE(1970,1,1)</f>
        <v>42208.772916666669</v>
      </c>
    </row>
    <row r="281" spans="1:20" ht="208" x14ac:dyDescent="0.2">
      <c r="A281" s="9">
        <v>3669</v>
      </c>
      <c r="B281" s="10" t="s">
        <v>1469</v>
      </c>
      <c r="C281" s="10" t="s">
        <v>1470</v>
      </c>
      <c r="D281" s="9">
        <v>1000</v>
      </c>
      <c r="E281" s="11">
        <v>1382</v>
      </c>
      <c r="F281" s="9" t="s">
        <v>37</v>
      </c>
      <c r="G281" s="9" t="s">
        <v>38</v>
      </c>
      <c r="H281" s="9" t="s">
        <v>39</v>
      </c>
      <c r="I281" s="9">
        <v>1434039137</v>
      </c>
      <c r="J281" s="9">
        <v>1431447137</v>
      </c>
      <c r="K281" s="9" t="b">
        <v>0</v>
      </c>
      <c r="L281" s="9">
        <v>17</v>
      </c>
      <c r="M281" s="9" t="b">
        <v>1</v>
      </c>
      <c r="N281" s="9" t="s">
        <v>40</v>
      </c>
      <c r="O281" s="9">
        <f>ROUND(E281/D281*100,0)</f>
        <v>138</v>
      </c>
      <c r="P281" s="12">
        <f>IFERROR(ROUND(E281/L281,2),0)</f>
        <v>81.290000000000006</v>
      </c>
      <c r="Q281" s="9" t="s">
        <v>41</v>
      </c>
      <c r="R281" s="9" t="s">
        <v>42</v>
      </c>
      <c r="S281" s="13">
        <f>(((J281/60)/60)/24)+DATE(1970,1,1)</f>
        <v>42136.675196759257</v>
      </c>
      <c r="T281" s="13">
        <f>(((I281/60)/60)/24)+DATE(1970,1,1)</f>
        <v>42166.675196759257</v>
      </c>
    </row>
    <row r="282" spans="1:20" ht="240" x14ac:dyDescent="0.2">
      <c r="A282" s="9">
        <v>3681</v>
      </c>
      <c r="B282" s="10" t="s">
        <v>1493</v>
      </c>
      <c r="C282" s="10" t="s">
        <v>1494</v>
      </c>
      <c r="D282" s="9">
        <v>1000</v>
      </c>
      <c r="E282" s="11">
        <v>1119</v>
      </c>
      <c r="F282" s="9" t="s">
        <v>37</v>
      </c>
      <c r="G282" s="9" t="s">
        <v>45</v>
      </c>
      <c r="H282" s="9" t="s">
        <v>46</v>
      </c>
      <c r="I282" s="9">
        <v>1452872290</v>
      </c>
      <c r="J282" s="9">
        <v>1452008290</v>
      </c>
      <c r="K282" s="9" t="b">
        <v>0</v>
      </c>
      <c r="L282" s="9">
        <v>18</v>
      </c>
      <c r="M282" s="9" t="b">
        <v>1</v>
      </c>
      <c r="N282" s="9" t="s">
        <v>40</v>
      </c>
      <c r="O282" s="9">
        <f>ROUND(E282/D282*100,0)</f>
        <v>112</v>
      </c>
      <c r="P282" s="12">
        <f>IFERROR(ROUND(E282/L282,2),0)</f>
        <v>62.17</v>
      </c>
      <c r="Q282" s="9" t="s">
        <v>41</v>
      </c>
      <c r="R282" s="9" t="s">
        <v>42</v>
      </c>
      <c r="S282" s="13">
        <f>(((J282/60)/60)/24)+DATE(1970,1,1)</f>
        <v>42374.651504629626</v>
      </c>
      <c r="T282" s="13">
        <f>(((I282/60)/60)/24)+DATE(1970,1,1)</f>
        <v>42384.651504629626</v>
      </c>
    </row>
    <row r="283" spans="1:20" ht="112" x14ac:dyDescent="0.2">
      <c r="A283" s="9">
        <v>3692</v>
      </c>
      <c r="B283" s="10" t="s">
        <v>1515</v>
      </c>
      <c r="C283" s="10" t="s">
        <v>1516</v>
      </c>
      <c r="D283" s="9">
        <v>1000</v>
      </c>
      <c r="E283" s="11">
        <v>1260</v>
      </c>
      <c r="F283" s="9" t="s">
        <v>37</v>
      </c>
      <c r="G283" s="9" t="s">
        <v>45</v>
      </c>
      <c r="H283" s="9" t="s">
        <v>46</v>
      </c>
      <c r="I283" s="9">
        <v>1411084800</v>
      </c>
      <c r="J283" s="9">
        <v>1410304179</v>
      </c>
      <c r="K283" s="9" t="b">
        <v>0</v>
      </c>
      <c r="L283" s="9">
        <v>17</v>
      </c>
      <c r="M283" s="9" t="b">
        <v>1</v>
      </c>
      <c r="N283" s="9" t="s">
        <v>40</v>
      </c>
      <c r="O283" s="9">
        <f>ROUND(E283/D283*100,0)</f>
        <v>126</v>
      </c>
      <c r="P283" s="12">
        <f>IFERROR(ROUND(E283/L283,2),0)</f>
        <v>74.12</v>
      </c>
      <c r="Q283" s="9" t="s">
        <v>41</v>
      </c>
      <c r="R283" s="9" t="s">
        <v>42</v>
      </c>
      <c r="S283" s="13">
        <f>(((J283/60)/60)/24)+DATE(1970,1,1)</f>
        <v>41891.96503472222</v>
      </c>
      <c r="T283" s="13">
        <f>(((I283/60)/60)/24)+DATE(1970,1,1)</f>
        <v>41901</v>
      </c>
    </row>
    <row r="284" spans="1:20" ht="144" x14ac:dyDescent="0.2">
      <c r="A284" s="9">
        <v>3707</v>
      </c>
      <c r="B284" s="10" t="s">
        <v>1545</v>
      </c>
      <c r="C284" s="10" t="s">
        <v>1546</v>
      </c>
      <c r="D284" s="9">
        <v>1000</v>
      </c>
      <c r="E284" s="11">
        <v>1860</v>
      </c>
      <c r="F284" s="9" t="s">
        <v>37</v>
      </c>
      <c r="G284" s="9" t="s">
        <v>45</v>
      </c>
      <c r="H284" s="9" t="s">
        <v>46</v>
      </c>
      <c r="I284" s="9">
        <v>1469165160</v>
      </c>
      <c r="J284" s="9">
        <v>1467335378</v>
      </c>
      <c r="K284" s="9" t="b">
        <v>0</v>
      </c>
      <c r="L284" s="9">
        <v>23</v>
      </c>
      <c r="M284" s="9" t="b">
        <v>1</v>
      </c>
      <c r="N284" s="9" t="s">
        <v>40</v>
      </c>
      <c r="O284" s="9">
        <f>ROUND(E284/D284*100,0)</f>
        <v>186</v>
      </c>
      <c r="P284" s="12">
        <f>IFERROR(ROUND(E284/L284,2),0)</f>
        <v>80.87</v>
      </c>
      <c r="Q284" s="9" t="s">
        <v>41</v>
      </c>
      <c r="R284" s="9" t="s">
        <v>42</v>
      </c>
      <c r="S284" s="13">
        <f>(((J284/60)/60)/24)+DATE(1970,1,1)</f>
        <v>42552.048356481479</v>
      </c>
      <c r="T284" s="13">
        <f>(((I284/60)/60)/24)+DATE(1970,1,1)</f>
        <v>42573.226388888885</v>
      </c>
    </row>
    <row r="285" spans="1:20" ht="192" x14ac:dyDescent="0.2">
      <c r="A285" s="9">
        <v>3709</v>
      </c>
      <c r="B285" s="10" t="s">
        <v>1549</v>
      </c>
      <c r="C285" s="10" t="s">
        <v>1550</v>
      </c>
      <c r="D285" s="9">
        <v>1000</v>
      </c>
      <c r="E285" s="11">
        <v>1082.5</v>
      </c>
      <c r="F285" s="9" t="s">
        <v>37</v>
      </c>
      <c r="G285" s="9" t="s">
        <v>38</v>
      </c>
      <c r="H285" s="9" t="s">
        <v>39</v>
      </c>
      <c r="I285" s="9">
        <v>1403715546</v>
      </c>
      <c r="J285" s="9">
        <v>1401123546</v>
      </c>
      <c r="K285" s="9" t="b">
        <v>0</v>
      </c>
      <c r="L285" s="9">
        <v>35</v>
      </c>
      <c r="M285" s="9" t="b">
        <v>1</v>
      </c>
      <c r="N285" s="9" t="s">
        <v>40</v>
      </c>
      <c r="O285" s="9">
        <f>ROUND(E285/D285*100,0)</f>
        <v>108</v>
      </c>
      <c r="P285" s="12">
        <f>IFERROR(ROUND(E285/L285,2),0)</f>
        <v>30.93</v>
      </c>
      <c r="Q285" s="9" t="s">
        <v>41</v>
      </c>
      <c r="R285" s="9" t="s">
        <v>42</v>
      </c>
      <c r="S285" s="13">
        <f>(((J285/60)/60)/24)+DATE(1970,1,1)</f>
        <v>41785.707708333335</v>
      </c>
      <c r="T285" s="13">
        <f>(((I285/60)/60)/24)+DATE(1970,1,1)</f>
        <v>41815.707708333335</v>
      </c>
    </row>
    <row r="286" spans="1:20" ht="192" x14ac:dyDescent="0.2">
      <c r="A286" s="9">
        <v>3808</v>
      </c>
      <c r="B286" s="10" t="s">
        <v>1627</v>
      </c>
      <c r="C286" s="10" t="s">
        <v>1628</v>
      </c>
      <c r="D286" s="9">
        <v>1000</v>
      </c>
      <c r="E286" s="11">
        <v>1000</v>
      </c>
      <c r="F286" s="9" t="s">
        <v>37</v>
      </c>
      <c r="G286" s="9" t="s">
        <v>38</v>
      </c>
      <c r="H286" s="9" t="s">
        <v>39</v>
      </c>
      <c r="I286" s="9">
        <v>1429955619</v>
      </c>
      <c r="J286" s="9">
        <v>1424775219</v>
      </c>
      <c r="K286" s="9" t="b">
        <v>0</v>
      </c>
      <c r="L286" s="9">
        <v>24</v>
      </c>
      <c r="M286" s="9" t="b">
        <v>1</v>
      </c>
      <c r="N286" s="9" t="s">
        <v>40</v>
      </c>
      <c r="O286" s="9">
        <f>ROUND(E286/D286*100,0)</f>
        <v>100</v>
      </c>
      <c r="P286" s="12">
        <f>IFERROR(ROUND(E286/L286,2),0)</f>
        <v>41.67</v>
      </c>
      <c r="Q286" s="9" t="s">
        <v>41</v>
      </c>
      <c r="R286" s="9" t="s">
        <v>42</v>
      </c>
      <c r="S286" s="13">
        <f>(((J286/60)/60)/24)+DATE(1970,1,1)</f>
        <v>42059.453923611116</v>
      </c>
      <c r="T286" s="13">
        <f>(((I286/60)/60)/24)+DATE(1970,1,1)</f>
        <v>42119.412256944444</v>
      </c>
    </row>
    <row r="287" spans="1:20" ht="112" x14ac:dyDescent="0.2">
      <c r="A287" s="9">
        <v>3815</v>
      </c>
      <c r="B287" s="10" t="s">
        <v>1641</v>
      </c>
      <c r="C287" s="10" t="s">
        <v>1642</v>
      </c>
      <c r="D287" s="9">
        <v>1000</v>
      </c>
      <c r="E287" s="11">
        <v>1000.01</v>
      </c>
      <c r="F287" s="9" t="s">
        <v>37</v>
      </c>
      <c r="G287" s="9" t="s">
        <v>38</v>
      </c>
      <c r="H287" s="9" t="s">
        <v>39</v>
      </c>
      <c r="I287" s="9">
        <v>1440111600</v>
      </c>
      <c r="J287" s="9">
        <v>1437545657</v>
      </c>
      <c r="K287" s="9" t="b">
        <v>0</v>
      </c>
      <c r="L287" s="9">
        <v>20</v>
      </c>
      <c r="M287" s="9" t="b">
        <v>1</v>
      </c>
      <c r="N287" s="9" t="s">
        <v>40</v>
      </c>
      <c r="O287" s="9">
        <f>ROUND(E287/D287*100,0)</f>
        <v>100</v>
      </c>
      <c r="P287" s="12">
        <f>IFERROR(ROUND(E287/L287,2),0)</f>
        <v>50</v>
      </c>
      <c r="Q287" s="9" t="s">
        <v>41</v>
      </c>
      <c r="R287" s="9" t="s">
        <v>42</v>
      </c>
      <c r="S287" s="13">
        <f>(((J287/60)/60)/24)+DATE(1970,1,1)</f>
        <v>42207.259918981479</v>
      </c>
      <c r="T287" s="13">
        <f>(((I287/60)/60)/24)+DATE(1970,1,1)</f>
        <v>42236.958333333328</v>
      </c>
    </row>
    <row r="288" spans="1:20" ht="144" x14ac:dyDescent="0.2">
      <c r="A288" s="9">
        <v>3819</v>
      </c>
      <c r="B288" s="10" t="s">
        <v>1649</v>
      </c>
      <c r="C288" s="10" t="s">
        <v>1546</v>
      </c>
      <c r="D288" s="9">
        <v>1000</v>
      </c>
      <c r="E288" s="11">
        <v>1064</v>
      </c>
      <c r="F288" s="9" t="s">
        <v>37</v>
      </c>
      <c r="G288" s="9" t="s">
        <v>45</v>
      </c>
      <c r="H288" s="9" t="s">
        <v>46</v>
      </c>
      <c r="I288" s="9">
        <v>1437166920</v>
      </c>
      <c r="J288" s="9">
        <v>1435554104</v>
      </c>
      <c r="K288" s="9" t="b">
        <v>0</v>
      </c>
      <c r="L288" s="9">
        <v>26</v>
      </c>
      <c r="M288" s="9" t="b">
        <v>1</v>
      </c>
      <c r="N288" s="9" t="s">
        <v>40</v>
      </c>
      <c r="O288" s="9">
        <f>ROUND(E288/D288*100,0)</f>
        <v>106</v>
      </c>
      <c r="P288" s="12">
        <f>IFERROR(ROUND(E288/L288,2),0)</f>
        <v>40.92</v>
      </c>
      <c r="Q288" s="9" t="s">
        <v>41</v>
      </c>
      <c r="R288" s="9" t="s">
        <v>42</v>
      </c>
      <c r="S288" s="13">
        <f>(((J288/60)/60)/24)+DATE(1970,1,1)</f>
        <v>42184.209537037037</v>
      </c>
      <c r="T288" s="13">
        <f>(((I288/60)/60)/24)+DATE(1970,1,1)</f>
        <v>42202.876388888893</v>
      </c>
    </row>
    <row r="289" spans="1:20" ht="160" x14ac:dyDescent="0.2">
      <c r="A289" s="9">
        <v>3317</v>
      </c>
      <c r="B289" s="10" t="s">
        <v>799</v>
      </c>
      <c r="C289" s="10" t="s">
        <v>800</v>
      </c>
      <c r="D289" s="9">
        <v>1050</v>
      </c>
      <c r="E289" s="11">
        <v>1115</v>
      </c>
      <c r="F289" s="9" t="s">
        <v>37</v>
      </c>
      <c r="G289" s="9" t="s">
        <v>45</v>
      </c>
      <c r="H289" s="9" t="s">
        <v>46</v>
      </c>
      <c r="I289" s="9">
        <v>1465347424</v>
      </c>
      <c r="J289" s="9">
        <v>1462755424</v>
      </c>
      <c r="K289" s="9" t="b">
        <v>0</v>
      </c>
      <c r="L289" s="9">
        <v>18</v>
      </c>
      <c r="M289" s="9" t="b">
        <v>1</v>
      </c>
      <c r="N289" s="9" t="s">
        <v>40</v>
      </c>
      <c r="O289" s="9">
        <f>ROUND(E289/D289*100,0)</f>
        <v>106</v>
      </c>
      <c r="P289" s="12">
        <f>IFERROR(ROUND(E289/L289,2),0)</f>
        <v>61.94</v>
      </c>
      <c r="Q289" s="9" t="s">
        <v>41</v>
      </c>
      <c r="R289" s="9" t="s">
        <v>42</v>
      </c>
      <c r="S289" s="13">
        <f>(((J289/60)/60)/24)+DATE(1970,1,1)</f>
        <v>42499.039629629624</v>
      </c>
      <c r="T289" s="13">
        <f>(((I289/60)/60)/24)+DATE(1970,1,1)</f>
        <v>42529.039629629624</v>
      </c>
    </row>
    <row r="290" spans="1:20" ht="208" x14ac:dyDescent="0.2">
      <c r="A290" s="9">
        <v>3703</v>
      </c>
      <c r="B290" s="10" t="s">
        <v>1537</v>
      </c>
      <c r="C290" s="10" t="s">
        <v>1538</v>
      </c>
      <c r="D290" s="9">
        <v>1050</v>
      </c>
      <c r="E290" s="11">
        <v>1296</v>
      </c>
      <c r="F290" s="9" t="s">
        <v>37</v>
      </c>
      <c r="G290" s="9" t="s">
        <v>45</v>
      </c>
      <c r="H290" s="9" t="s">
        <v>46</v>
      </c>
      <c r="I290" s="9">
        <v>1471071540</v>
      </c>
      <c r="J290" s="9">
        <v>1467720388</v>
      </c>
      <c r="K290" s="9" t="b">
        <v>0</v>
      </c>
      <c r="L290" s="9">
        <v>30</v>
      </c>
      <c r="M290" s="9" t="b">
        <v>1</v>
      </c>
      <c r="N290" s="9" t="s">
        <v>40</v>
      </c>
      <c r="O290" s="9">
        <f>ROUND(E290/D290*100,0)</f>
        <v>123</v>
      </c>
      <c r="P290" s="12">
        <f>IFERROR(ROUND(E290/L290,2),0)</f>
        <v>43.2</v>
      </c>
      <c r="Q290" s="9" t="s">
        <v>41</v>
      </c>
      <c r="R290" s="9" t="s">
        <v>42</v>
      </c>
      <c r="S290" s="13">
        <f>(((J290/60)/60)/24)+DATE(1970,1,1)</f>
        <v>42556.504490740743</v>
      </c>
      <c r="T290" s="13">
        <f>(((I290/60)/60)/24)+DATE(1970,1,1)</f>
        <v>42595.290972222225</v>
      </c>
    </row>
    <row r="291" spans="1:20" ht="224" x14ac:dyDescent="0.2">
      <c r="A291" s="9">
        <v>3546</v>
      </c>
      <c r="B291" s="10" t="s">
        <v>1260</v>
      </c>
      <c r="C291" s="10" t="s">
        <v>1261</v>
      </c>
      <c r="D291" s="9">
        <v>1100</v>
      </c>
      <c r="E291" s="11">
        <v>1125</v>
      </c>
      <c r="F291" s="9" t="s">
        <v>37</v>
      </c>
      <c r="G291" s="9" t="s">
        <v>45</v>
      </c>
      <c r="H291" s="9" t="s">
        <v>46</v>
      </c>
      <c r="I291" s="9">
        <v>1427860740</v>
      </c>
      <c r="J291" s="9">
        <v>1426002684</v>
      </c>
      <c r="K291" s="9" t="b">
        <v>0</v>
      </c>
      <c r="L291" s="9">
        <v>19</v>
      </c>
      <c r="M291" s="9" t="b">
        <v>1</v>
      </c>
      <c r="N291" s="9" t="s">
        <v>40</v>
      </c>
      <c r="O291" s="9">
        <f>ROUND(E291/D291*100,0)</f>
        <v>102</v>
      </c>
      <c r="P291" s="12">
        <f>IFERROR(ROUND(E291/L291,2),0)</f>
        <v>59.21</v>
      </c>
      <c r="Q291" s="9" t="s">
        <v>41</v>
      </c>
      <c r="R291" s="9" t="s">
        <v>42</v>
      </c>
      <c r="S291" s="13">
        <f>(((J291/60)/60)/24)+DATE(1970,1,1)</f>
        <v>42073.660694444443</v>
      </c>
      <c r="T291" s="13">
        <f>(((I291/60)/60)/24)+DATE(1970,1,1)</f>
        <v>42095.165972222225</v>
      </c>
    </row>
    <row r="292" spans="1:20" ht="160" x14ac:dyDescent="0.2">
      <c r="A292" s="9">
        <v>3596</v>
      </c>
      <c r="B292" s="10" t="s">
        <v>1361</v>
      </c>
      <c r="C292" s="10" t="s">
        <v>1362</v>
      </c>
      <c r="D292" s="9">
        <v>1100</v>
      </c>
      <c r="E292" s="11">
        <v>1185</v>
      </c>
      <c r="F292" s="9" t="s">
        <v>37</v>
      </c>
      <c r="G292" s="9" t="s">
        <v>63</v>
      </c>
      <c r="H292" s="9" t="s">
        <v>64</v>
      </c>
      <c r="I292" s="9">
        <v>1409072982</v>
      </c>
      <c r="J292" s="9">
        <v>1407258582</v>
      </c>
      <c r="K292" s="9" t="b">
        <v>0</v>
      </c>
      <c r="L292" s="9">
        <v>15</v>
      </c>
      <c r="M292" s="9" t="b">
        <v>1</v>
      </c>
      <c r="N292" s="9" t="s">
        <v>40</v>
      </c>
      <c r="O292" s="9">
        <f>ROUND(E292/D292*100,0)</f>
        <v>108</v>
      </c>
      <c r="P292" s="12">
        <f>IFERROR(ROUND(E292/L292,2),0)</f>
        <v>79</v>
      </c>
      <c r="Q292" s="9" t="s">
        <v>41</v>
      </c>
      <c r="R292" s="9" t="s">
        <v>42</v>
      </c>
      <c r="S292" s="13">
        <f>(((J292/60)/60)/24)+DATE(1970,1,1)</f>
        <v>41856.715069444443</v>
      </c>
      <c r="T292" s="13">
        <f>(((I292/60)/60)/24)+DATE(1970,1,1)</f>
        <v>41877.715069444443</v>
      </c>
    </row>
    <row r="293" spans="1:20" ht="80" x14ac:dyDescent="0.2">
      <c r="A293" s="9">
        <v>528</v>
      </c>
      <c r="B293" s="10" t="s">
        <v>59</v>
      </c>
      <c r="C293" s="10" t="s">
        <v>60</v>
      </c>
      <c r="D293" s="9">
        <v>1150</v>
      </c>
      <c r="E293" s="11">
        <v>1330</v>
      </c>
      <c r="F293" s="9" t="s">
        <v>37</v>
      </c>
      <c r="G293" s="9" t="s">
        <v>45</v>
      </c>
      <c r="H293" s="9" t="s">
        <v>46</v>
      </c>
      <c r="I293" s="9">
        <v>1434921600</v>
      </c>
      <c r="J293" s="9">
        <v>1433109907</v>
      </c>
      <c r="K293" s="9" t="b">
        <v>0</v>
      </c>
      <c r="L293" s="9">
        <v>30</v>
      </c>
      <c r="M293" s="9" t="b">
        <v>1</v>
      </c>
      <c r="N293" s="9" t="s">
        <v>40</v>
      </c>
      <c r="O293" s="9">
        <f>ROUND(E293/D293*100,0)</f>
        <v>116</v>
      </c>
      <c r="P293" s="12">
        <f>IFERROR(ROUND(E293/L293,2),0)</f>
        <v>44.33</v>
      </c>
      <c r="Q293" s="9" t="s">
        <v>41</v>
      </c>
      <c r="R293" s="9" t="s">
        <v>42</v>
      </c>
      <c r="S293" s="13">
        <f>(((J293/60)/60)/24)+DATE(1970,1,1)</f>
        <v>42155.920219907406</v>
      </c>
      <c r="T293" s="13">
        <f>(((I293/60)/60)/24)+DATE(1970,1,1)</f>
        <v>42176.888888888891</v>
      </c>
    </row>
    <row r="294" spans="1:20" ht="224" x14ac:dyDescent="0.2">
      <c r="A294" s="9">
        <v>529</v>
      </c>
      <c r="B294" s="10" t="s">
        <v>61</v>
      </c>
      <c r="C294" s="10" t="s">
        <v>62</v>
      </c>
      <c r="D294" s="9">
        <v>1200</v>
      </c>
      <c r="E294" s="11">
        <v>1565</v>
      </c>
      <c r="F294" s="9" t="s">
        <v>37</v>
      </c>
      <c r="G294" s="9" t="s">
        <v>63</v>
      </c>
      <c r="H294" s="9" t="s">
        <v>64</v>
      </c>
      <c r="I294" s="9">
        <v>1484110800</v>
      </c>
      <c r="J294" s="9">
        <v>1482281094</v>
      </c>
      <c r="K294" s="9" t="b">
        <v>0</v>
      </c>
      <c r="L294" s="9">
        <v>18</v>
      </c>
      <c r="M294" s="9" t="b">
        <v>1</v>
      </c>
      <c r="N294" s="9" t="s">
        <v>40</v>
      </c>
      <c r="O294" s="9">
        <f>ROUND(E294/D294*100,0)</f>
        <v>130</v>
      </c>
      <c r="P294" s="12">
        <f>IFERROR(ROUND(E294/L294,2),0)</f>
        <v>86.94</v>
      </c>
      <c r="Q294" s="9" t="s">
        <v>41</v>
      </c>
      <c r="R294" s="9" t="s">
        <v>42</v>
      </c>
      <c r="S294" s="13">
        <f>(((J294/60)/60)/24)+DATE(1970,1,1)</f>
        <v>42725.031180555554</v>
      </c>
      <c r="T294" s="13">
        <f>(((I294/60)/60)/24)+DATE(1970,1,1)</f>
        <v>42746.208333333328</v>
      </c>
    </row>
    <row r="295" spans="1:20" ht="176" x14ac:dyDescent="0.2">
      <c r="A295" s="9">
        <v>3180</v>
      </c>
      <c r="B295" s="10" t="s">
        <v>562</v>
      </c>
      <c r="C295" s="10" t="s">
        <v>563</v>
      </c>
      <c r="D295" s="9">
        <v>1200</v>
      </c>
      <c r="E295" s="11">
        <v>1437</v>
      </c>
      <c r="F295" s="9" t="s">
        <v>37</v>
      </c>
      <c r="G295" s="9" t="s">
        <v>38</v>
      </c>
      <c r="H295" s="9" t="s">
        <v>39</v>
      </c>
      <c r="I295" s="9">
        <v>1403258049</v>
      </c>
      <c r="J295" s="9">
        <v>1400666049</v>
      </c>
      <c r="K295" s="9" t="b">
        <v>1</v>
      </c>
      <c r="L295" s="9">
        <v>45</v>
      </c>
      <c r="M295" s="9" t="b">
        <v>1</v>
      </c>
      <c r="N295" s="9" t="s">
        <v>40</v>
      </c>
      <c r="O295" s="9">
        <f>ROUND(E295/D295*100,0)</f>
        <v>120</v>
      </c>
      <c r="P295" s="12">
        <f>IFERROR(ROUND(E295/L295,2),0)</f>
        <v>31.93</v>
      </c>
      <c r="Q295" s="9" t="s">
        <v>41</v>
      </c>
      <c r="R295" s="9" t="s">
        <v>42</v>
      </c>
      <c r="S295" s="13">
        <f>(((J295/60)/60)/24)+DATE(1970,1,1)</f>
        <v>41780.412604166668</v>
      </c>
      <c r="T295" s="13">
        <f>(((I295/60)/60)/24)+DATE(1970,1,1)</f>
        <v>41810.412604166668</v>
      </c>
    </row>
    <row r="296" spans="1:20" ht="208" x14ac:dyDescent="0.2">
      <c r="A296" s="9">
        <v>3226</v>
      </c>
      <c r="B296" s="10" t="s">
        <v>614</v>
      </c>
      <c r="C296" s="10" t="s">
        <v>615</v>
      </c>
      <c r="D296" s="9">
        <v>1200</v>
      </c>
      <c r="E296" s="11">
        <v>1250</v>
      </c>
      <c r="F296" s="9" t="s">
        <v>37</v>
      </c>
      <c r="G296" s="9" t="s">
        <v>38</v>
      </c>
      <c r="H296" s="9" t="s">
        <v>39</v>
      </c>
      <c r="I296" s="9">
        <v>1446213612</v>
      </c>
      <c r="J296" s="9">
        <v>1443621612</v>
      </c>
      <c r="K296" s="9" t="b">
        <v>1</v>
      </c>
      <c r="L296" s="9">
        <v>21</v>
      </c>
      <c r="M296" s="9" t="b">
        <v>1</v>
      </c>
      <c r="N296" s="9" t="s">
        <v>40</v>
      </c>
      <c r="O296" s="9">
        <f>ROUND(E296/D296*100,0)</f>
        <v>104</v>
      </c>
      <c r="P296" s="12">
        <f>IFERROR(ROUND(E296/L296,2),0)</f>
        <v>59.52</v>
      </c>
      <c r="Q296" s="9" t="s">
        <v>41</v>
      </c>
      <c r="R296" s="9" t="s">
        <v>42</v>
      </c>
      <c r="S296" s="13">
        <f>(((J296/60)/60)/24)+DATE(1970,1,1)</f>
        <v>42277.583472222221</v>
      </c>
      <c r="T296" s="13">
        <f>(((I296/60)/60)/24)+DATE(1970,1,1)</f>
        <v>42307.583472222221</v>
      </c>
    </row>
    <row r="297" spans="1:20" ht="192" x14ac:dyDescent="0.2">
      <c r="A297" s="9">
        <v>3227</v>
      </c>
      <c r="B297" s="10" t="s">
        <v>616</v>
      </c>
      <c r="C297" s="10" t="s">
        <v>617</v>
      </c>
      <c r="D297" s="9">
        <v>1200</v>
      </c>
      <c r="E297" s="11">
        <v>1500</v>
      </c>
      <c r="F297" s="9" t="s">
        <v>37</v>
      </c>
      <c r="G297" s="9" t="s">
        <v>38</v>
      </c>
      <c r="H297" s="9" t="s">
        <v>39</v>
      </c>
      <c r="I297" s="9">
        <v>1484687436</v>
      </c>
      <c r="J297" s="9">
        <v>1482095436</v>
      </c>
      <c r="K297" s="9" t="b">
        <v>0</v>
      </c>
      <c r="L297" s="9">
        <v>30</v>
      </c>
      <c r="M297" s="9" t="b">
        <v>1</v>
      </c>
      <c r="N297" s="9" t="s">
        <v>40</v>
      </c>
      <c r="O297" s="9">
        <f>ROUND(E297/D297*100,0)</f>
        <v>125</v>
      </c>
      <c r="P297" s="12">
        <f>IFERROR(ROUND(E297/L297,2),0)</f>
        <v>50</v>
      </c>
      <c r="Q297" s="9" t="s">
        <v>41</v>
      </c>
      <c r="R297" s="9" t="s">
        <v>42</v>
      </c>
      <c r="S297" s="13">
        <f>(((J297/60)/60)/24)+DATE(1970,1,1)</f>
        <v>42722.882361111115</v>
      </c>
      <c r="T297" s="13">
        <f>(((I297/60)/60)/24)+DATE(1970,1,1)</f>
        <v>42752.882361111115</v>
      </c>
    </row>
    <row r="298" spans="1:20" ht="192" x14ac:dyDescent="0.2">
      <c r="A298" s="9">
        <v>3399</v>
      </c>
      <c r="B298" s="10" t="s">
        <v>965</v>
      </c>
      <c r="C298" s="10" t="s">
        <v>966</v>
      </c>
      <c r="D298" s="9">
        <v>1200</v>
      </c>
      <c r="E298" s="11">
        <v>1245</v>
      </c>
      <c r="F298" s="9" t="s">
        <v>37</v>
      </c>
      <c r="G298" s="9" t="s">
        <v>38</v>
      </c>
      <c r="H298" s="9" t="s">
        <v>39</v>
      </c>
      <c r="I298" s="9">
        <v>1424556325</v>
      </c>
      <c r="J298" s="9">
        <v>1421964325</v>
      </c>
      <c r="K298" s="9" t="b">
        <v>0</v>
      </c>
      <c r="L298" s="9">
        <v>46</v>
      </c>
      <c r="M298" s="9" t="b">
        <v>1</v>
      </c>
      <c r="N298" s="9" t="s">
        <v>40</v>
      </c>
      <c r="O298" s="9">
        <f>ROUND(E298/D298*100,0)</f>
        <v>104</v>
      </c>
      <c r="P298" s="12">
        <f>IFERROR(ROUND(E298/L298,2),0)</f>
        <v>27.07</v>
      </c>
      <c r="Q298" s="9" t="s">
        <v>41</v>
      </c>
      <c r="R298" s="9" t="s">
        <v>42</v>
      </c>
      <c r="S298" s="13">
        <f>(((J298/60)/60)/24)+DATE(1970,1,1)</f>
        <v>42026.920428240745</v>
      </c>
      <c r="T298" s="13">
        <f>(((I298/60)/60)/24)+DATE(1970,1,1)</f>
        <v>42056.920428240745</v>
      </c>
    </row>
    <row r="299" spans="1:20" ht="128" x14ac:dyDescent="0.2">
      <c r="A299" s="9">
        <v>3439</v>
      </c>
      <c r="B299" s="10" t="s">
        <v>1045</v>
      </c>
      <c r="C299" s="10" t="s">
        <v>1046</v>
      </c>
      <c r="D299" s="9">
        <v>1200</v>
      </c>
      <c r="E299" s="11">
        <v>1616.14</v>
      </c>
      <c r="F299" s="9" t="s">
        <v>37</v>
      </c>
      <c r="G299" s="9" t="s">
        <v>45</v>
      </c>
      <c r="H299" s="9" t="s">
        <v>46</v>
      </c>
      <c r="I299" s="9">
        <v>1453179540</v>
      </c>
      <c r="J299" s="9">
        <v>1452030730</v>
      </c>
      <c r="K299" s="9" t="b">
        <v>0</v>
      </c>
      <c r="L299" s="9">
        <v>18</v>
      </c>
      <c r="M299" s="9" t="b">
        <v>1</v>
      </c>
      <c r="N299" s="9" t="s">
        <v>40</v>
      </c>
      <c r="O299" s="9">
        <f>ROUND(E299/D299*100,0)</f>
        <v>135</v>
      </c>
      <c r="P299" s="12">
        <f>IFERROR(ROUND(E299/L299,2),0)</f>
        <v>89.79</v>
      </c>
      <c r="Q299" s="9" t="s">
        <v>41</v>
      </c>
      <c r="R299" s="9" t="s">
        <v>42</v>
      </c>
      <c r="S299" s="13">
        <f>(((J299/60)/60)/24)+DATE(1970,1,1)</f>
        <v>42374.911226851851</v>
      </c>
      <c r="T299" s="13">
        <f>(((I299/60)/60)/24)+DATE(1970,1,1)</f>
        <v>42388.207638888889</v>
      </c>
    </row>
    <row r="300" spans="1:20" ht="224" x14ac:dyDescent="0.2">
      <c r="A300" s="9">
        <v>3541</v>
      </c>
      <c r="B300" s="10" t="s">
        <v>1249</v>
      </c>
      <c r="C300" s="10" t="s">
        <v>1250</v>
      </c>
      <c r="D300" s="9">
        <v>1200</v>
      </c>
      <c r="E300" s="11">
        <v>1260</v>
      </c>
      <c r="F300" s="9" t="s">
        <v>37</v>
      </c>
      <c r="G300" s="9" t="s">
        <v>38</v>
      </c>
      <c r="H300" s="9" t="s">
        <v>39</v>
      </c>
      <c r="I300" s="9">
        <v>1441042275</v>
      </c>
      <c r="J300" s="9">
        <v>1438882275</v>
      </c>
      <c r="K300" s="9" t="b">
        <v>0</v>
      </c>
      <c r="L300" s="9">
        <v>32</v>
      </c>
      <c r="M300" s="9" t="b">
        <v>1</v>
      </c>
      <c r="N300" s="9" t="s">
        <v>40</v>
      </c>
      <c r="O300" s="9">
        <f>ROUND(E300/D300*100,0)</f>
        <v>105</v>
      </c>
      <c r="P300" s="12">
        <f>IFERROR(ROUND(E300/L300,2),0)</f>
        <v>39.380000000000003</v>
      </c>
      <c r="Q300" s="9" t="s">
        <v>41</v>
      </c>
      <c r="R300" s="9" t="s">
        <v>42</v>
      </c>
      <c r="S300" s="13">
        <f>(((J300/60)/60)/24)+DATE(1970,1,1)</f>
        <v>42222.730034722219</v>
      </c>
      <c r="T300" s="13">
        <f>(((I300/60)/60)/24)+DATE(1970,1,1)</f>
        <v>42247.730034722219</v>
      </c>
    </row>
    <row r="301" spans="1:20" ht="80" x14ac:dyDescent="0.2">
      <c r="A301" s="9">
        <v>3666</v>
      </c>
      <c r="B301" s="10" t="s">
        <v>1463</v>
      </c>
      <c r="C301" s="10" t="s">
        <v>1464</v>
      </c>
      <c r="D301" s="9">
        <v>1200</v>
      </c>
      <c r="E301" s="11">
        <v>1200</v>
      </c>
      <c r="F301" s="9" t="s">
        <v>37</v>
      </c>
      <c r="G301" s="9" t="s">
        <v>45</v>
      </c>
      <c r="H301" s="9" t="s">
        <v>46</v>
      </c>
      <c r="I301" s="9">
        <v>1406185200</v>
      </c>
      <c r="J301" s="9">
        <v>1404337382</v>
      </c>
      <c r="K301" s="9" t="b">
        <v>0</v>
      </c>
      <c r="L301" s="9">
        <v>38</v>
      </c>
      <c r="M301" s="9" t="b">
        <v>1</v>
      </c>
      <c r="N301" s="9" t="s">
        <v>40</v>
      </c>
      <c r="O301" s="9">
        <f>ROUND(E301/D301*100,0)</f>
        <v>100</v>
      </c>
      <c r="P301" s="12">
        <f>IFERROR(ROUND(E301/L301,2),0)</f>
        <v>31.58</v>
      </c>
      <c r="Q301" s="9" t="s">
        <v>41</v>
      </c>
      <c r="R301" s="9" t="s">
        <v>42</v>
      </c>
      <c r="S301" s="13">
        <f>(((J301/60)/60)/24)+DATE(1970,1,1)</f>
        <v>41822.90488425926</v>
      </c>
      <c r="T301" s="13">
        <f>(((I301/60)/60)/24)+DATE(1970,1,1)</f>
        <v>41844.291666666664</v>
      </c>
    </row>
    <row r="302" spans="1:20" ht="224" x14ac:dyDescent="0.2">
      <c r="A302" s="9">
        <v>3832</v>
      </c>
      <c r="B302" s="10" t="s">
        <v>1674</v>
      </c>
      <c r="C302" s="10" t="s">
        <v>1675</v>
      </c>
      <c r="D302" s="9">
        <v>1200</v>
      </c>
      <c r="E302" s="11">
        <v>1256</v>
      </c>
      <c r="F302" s="9" t="s">
        <v>37</v>
      </c>
      <c r="G302" s="9" t="s">
        <v>45</v>
      </c>
      <c r="H302" s="9" t="s">
        <v>46</v>
      </c>
      <c r="I302" s="9">
        <v>1455936335</v>
      </c>
      <c r="J302" s="9">
        <v>1452048335</v>
      </c>
      <c r="K302" s="9" t="b">
        <v>0</v>
      </c>
      <c r="L302" s="9">
        <v>9</v>
      </c>
      <c r="M302" s="9" t="b">
        <v>1</v>
      </c>
      <c r="N302" s="9" t="s">
        <v>40</v>
      </c>
      <c r="O302" s="9">
        <f>ROUND(E302/D302*100,0)</f>
        <v>105</v>
      </c>
      <c r="P302" s="12">
        <f>IFERROR(ROUND(E302/L302,2),0)</f>
        <v>139.56</v>
      </c>
      <c r="Q302" s="9" t="s">
        <v>41</v>
      </c>
      <c r="R302" s="9" t="s">
        <v>42</v>
      </c>
      <c r="S302" s="13">
        <f>(((J302/60)/60)/24)+DATE(1970,1,1)</f>
        <v>42375.114988425921</v>
      </c>
      <c r="T302" s="13">
        <f>(((I302/60)/60)/24)+DATE(1970,1,1)</f>
        <v>42420.114988425921</v>
      </c>
    </row>
    <row r="303" spans="1:20" ht="208" x14ac:dyDescent="0.2">
      <c r="A303" s="9">
        <v>3833</v>
      </c>
      <c r="B303" s="10" t="s">
        <v>1676</v>
      </c>
      <c r="C303" s="10" t="s">
        <v>1677</v>
      </c>
      <c r="D303" s="9">
        <v>1200</v>
      </c>
      <c r="E303" s="11">
        <v>1400</v>
      </c>
      <c r="F303" s="9" t="s">
        <v>37</v>
      </c>
      <c r="G303" s="9" t="s">
        <v>63</v>
      </c>
      <c r="H303" s="9" t="s">
        <v>64</v>
      </c>
      <c r="I303" s="9">
        <v>1417460940</v>
      </c>
      <c r="J303" s="9">
        <v>1416516972</v>
      </c>
      <c r="K303" s="9" t="b">
        <v>0</v>
      </c>
      <c r="L303" s="9">
        <v>20</v>
      </c>
      <c r="M303" s="9" t="b">
        <v>1</v>
      </c>
      <c r="N303" s="9" t="s">
        <v>40</v>
      </c>
      <c r="O303" s="9">
        <f>ROUND(E303/D303*100,0)</f>
        <v>117</v>
      </c>
      <c r="P303" s="12">
        <f>IFERROR(ROUND(E303/L303,2),0)</f>
        <v>70</v>
      </c>
      <c r="Q303" s="9" t="s">
        <v>41</v>
      </c>
      <c r="R303" s="9" t="s">
        <v>42</v>
      </c>
      <c r="S303" s="13">
        <f>(((J303/60)/60)/24)+DATE(1970,1,1)</f>
        <v>41963.872361111105</v>
      </c>
      <c r="T303" s="13">
        <f>(((I303/60)/60)/24)+DATE(1970,1,1)</f>
        <v>41974.797916666663</v>
      </c>
    </row>
    <row r="304" spans="1:20" ht="160" x14ac:dyDescent="0.2">
      <c r="A304" s="9">
        <v>2781</v>
      </c>
      <c r="B304" s="10" t="s">
        <v>127</v>
      </c>
      <c r="C304" s="10" t="s">
        <v>128</v>
      </c>
      <c r="D304" s="9">
        <v>1250</v>
      </c>
      <c r="E304" s="11">
        <v>1316</v>
      </c>
      <c r="F304" s="9" t="s">
        <v>37</v>
      </c>
      <c r="G304" s="9" t="s">
        <v>45</v>
      </c>
      <c r="H304" s="9" t="s">
        <v>46</v>
      </c>
      <c r="I304" s="9">
        <v>1423724400</v>
      </c>
      <c r="J304" s="9">
        <v>1421274954</v>
      </c>
      <c r="K304" s="9" t="b">
        <v>0</v>
      </c>
      <c r="L304" s="9">
        <v>28</v>
      </c>
      <c r="M304" s="9" t="b">
        <v>1</v>
      </c>
      <c r="N304" s="9" t="s">
        <v>40</v>
      </c>
      <c r="O304" s="9">
        <f>ROUND(E304/D304*100,0)</f>
        <v>105</v>
      </c>
      <c r="P304" s="12">
        <f>IFERROR(ROUND(E304/L304,2),0)</f>
        <v>47</v>
      </c>
      <c r="Q304" s="9" t="s">
        <v>41</v>
      </c>
      <c r="R304" s="9" t="s">
        <v>42</v>
      </c>
      <c r="S304" s="13">
        <f>(((J304/60)/60)/24)+DATE(1970,1,1)</f>
        <v>42018.94159722222</v>
      </c>
      <c r="T304" s="13">
        <f>(((I304/60)/60)/24)+DATE(1970,1,1)</f>
        <v>42047.291666666672</v>
      </c>
    </row>
    <row r="305" spans="1:20" ht="224" x14ac:dyDescent="0.2">
      <c r="A305" s="9">
        <v>3149</v>
      </c>
      <c r="B305" s="10" t="s">
        <v>500</v>
      </c>
      <c r="C305" s="10" t="s">
        <v>501</v>
      </c>
      <c r="D305" s="9">
        <v>1250</v>
      </c>
      <c r="E305" s="11">
        <v>1300</v>
      </c>
      <c r="F305" s="9" t="s">
        <v>37</v>
      </c>
      <c r="G305" s="9" t="s">
        <v>45</v>
      </c>
      <c r="H305" s="9" t="s">
        <v>46</v>
      </c>
      <c r="I305" s="9">
        <v>1354845600</v>
      </c>
      <c r="J305" s="9">
        <v>1352766300</v>
      </c>
      <c r="K305" s="9" t="b">
        <v>1</v>
      </c>
      <c r="L305" s="9">
        <v>25</v>
      </c>
      <c r="M305" s="9" t="b">
        <v>1</v>
      </c>
      <c r="N305" s="9" t="s">
        <v>40</v>
      </c>
      <c r="O305" s="9">
        <f>ROUND(E305/D305*100,0)</f>
        <v>104</v>
      </c>
      <c r="P305" s="12">
        <f>IFERROR(ROUND(E305/L305,2),0)</f>
        <v>52</v>
      </c>
      <c r="Q305" s="9" t="s">
        <v>41</v>
      </c>
      <c r="R305" s="9" t="s">
        <v>42</v>
      </c>
      <c r="S305" s="13">
        <f>(((J305/60)/60)/24)+DATE(1970,1,1)</f>
        <v>41226.017361111109</v>
      </c>
      <c r="T305" s="13">
        <f>(((I305/60)/60)/24)+DATE(1970,1,1)</f>
        <v>41250.083333333336</v>
      </c>
    </row>
    <row r="306" spans="1:20" ht="144" x14ac:dyDescent="0.2">
      <c r="A306" s="9">
        <v>3613</v>
      </c>
      <c r="B306" s="10" t="s">
        <v>1395</v>
      </c>
      <c r="C306" s="10" t="s">
        <v>1396</v>
      </c>
      <c r="D306" s="9">
        <v>1250</v>
      </c>
      <c r="E306" s="11">
        <v>1250</v>
      </c>
      <c r="F306" s="9" t="s">
        <v>37</v>
      </c>
      <c r="G306" s="9" t="s">
        <v>45</v>
      </c>
      <c r="H306" s="9" t="s">
        <v>46</v>
      </c>
      <c r="I306" s="9">
        <v>1403964574</v>
      </c>
      <c r="J306" s="9">
        <v>1401372574</v>
      </c>
      <c r="K306" s="9" t="b">
        <v>0</v>
      </c>
      <c r="L306" s="9">
        <v>20</v>
      </c>
      <c r="M306" s="9" t="b">
        <v>1</v>
      </c>
      <c r="N306" s="9" t="s">
        <v>40</v>
      </c>
      <c r="O306" s="9">
        <f>ROUND(E306/D306*100,0)</f>
        <v>100</v>
      </c>
      <c r="P306" s="12">
        <f>IFERROR(ROUND(E306/L306,2),0)</f>
        <v>62.5</v>
      </c>
      <c r="Q306" s="9" t="s">
        <v>41</v>
      </c>
      <c r="R306" s="9" t="s">
        <v>42</v>
      </c>
      <c r="S306" s="13">
        <f>(((J306/60)/60)/24)+DATE(1970,1,1)</f>
        <v>41788.58997685185</v>
      </c>
      <c r="T306" s="13">
        <f>(((I306/60)/60)/24)+DATE(1970,1,1)</f>
        <v>41818.58997685185</v>
      </c>
    </row>
    <row r="307" spans="1:20" ht="112" x14ac:dyDescent="0.2">
      <c r="A307" s="9">
        <v>3710</v>
      </c>
      <c r="B307" s="10" t="s">
        <v>1551</v>
      </c>
      <c r="C307" s="10" t="s">
        <v>1552</v>
      </c>
      <c r="D307" s="9">
        <v>1300</v>
      </c>
      <c r="E307" s="11">
        <v>1835</v>
      </c>
      <c r="F307" s="9" t="s">
        <v>37</v>
      </c>
      <c r="G307" s="9" t="s">
        <v>45</v>
      </c>
      <c r="H307" s="9" t="s">
        <v>46</v>
      </c>
      <c r="I307" s="9">
        <v>1428068988</v>
      </c>
      <c r="J307" s="9">
        <v>1425908988</v>
      </c>
      <c r="K307" s="9" t="b">
        <v>0</v>
      </c>
      <c r="L307" s="9">
        <v>27</v>
      </c>
      <c r="M307" s="9" t="b">
        <v>1</v>
      </c>
      <c r="N307" s="9" t="s">
        <v>40</v>
      </c>
      <c r="O307" s="9">
        <f>ROUND(E307/D307*100,0)</f>
        <v>141</v>
      </c>
      <c r="P307" s="12">
        <f>IFERROR(ROUND(E307/L307,2),0)</f>
        <v>67.959999999999994</v>
      </c>
      <c r="Q307" s="9" t="s">
        <v>41</v>
      </c>
      <c r="R307" s="9" t="s">
        <v>42</v>
      </c>
      <c r="S307" s="13">
        <f>(((J307/60)/60)/24)+DATE(1970,1,1)</f>
        <v>42072.576249999998</v>
      </c>
      <c r="T307" s="13">
        <f>(((I307/60)/60)/24)+DATE(1970,1,1)</f>
        <v>42097.576249999998</v>
      </c>
    </row>
    <row r="308" spans="1:20" ht="240" x14ac:dyDescent="0.2">
      <c r="A308" s="9">
        <v>3522</v>
      </c>
      <c r="B308" s="10" t="s">
        <v>1211</v>
      </c>
      <c r="C308" s="10" t="s">
        <v>1212</v>
      </c>
      <c r="D308" s="9">
        <v>1395</v>
      </c>
      <c r="E308" s="11">
        <v>1395</v>
      </c>
      <c r="F308" s="9" t="s">
        <v>37</v>
      </c>
      <c r="G308" s="9" t="s">
        <v>38</v>
      </c>
      <c r="H308" s="9" t="s">
        <v>39</v>
      </c>
      <c r="I308" s="9">
        <v>1442311560</v>
      </c>
      <c r="J308" s="9">
        <v>1439924246</v>
      </c>
      <c r="K308" s="9" t="b">
        <v>0</v>
      </c>
      <c r="L308" s="9">
        <v>34</v>
      </c>
      <c r="M308" s="9" t="b">
        <v>1</v>
      </c>
      <c r="N308" s="9" t="s">
        <v>40</v>
      </c>
      <c r="O308" s="9">
        <f>ROUND(E308/D308*100,0)</f>
        <v>100</v>
      </c>
      <c r="P308" s="12">
        <f>IFERROR(ROUND(E308/L308,2),0)</f>
        <v>41.03</v>
      </c>
      <c r="Q308" s="9" t="s">
        <v>41</v>
      </c>
      <c r="R308" s="9" t="s">
        <v>42</v>
      </c>
      <c r="S308" s="13">
        <f>(((J308/60)/60)/24)+DATE(1970,1,1)</f>
        <v>42234.789884259255</v>
      </c>
      <c r="T308" s="13">
        <f>(((I308/60)/60)/24)+DATE(1970,1,1)</f>
        <v>42262.420833333337</v>
      </c>
    </row>
    <row r="309" spans="1:20" ht="208" x14ac:dyDescent="0.2">
      <c r="A309" s="9">
        <v>526</v>
      </c>
      <c r="B309" s="10" t="s">
        <v>55</v>
      </c>
      <c r="C309" s="10" t="s">
        <v>56</v>
      </c>
      <c r="D309" s="9">
        <v>1500</v>
      </c>
      <c r="E309" s="11">
        <v>1710</v>
      </c>
      <c r="F309" s="9" t="s">
        <v>37</v>
      </c>
      <c r="G309" s="9" t="s">
        <v>38</v>
      </c>
      <c r="H309" s="9" t="s">
        <v>39</v>
      </c>
      <c r="I309" s="9">
        <v>1438966800</v>
      </c>
      <c r="J309" s="9">
        <v>1436278344</v>
      </c>
      <c r="K309" s="9" t="b">
        <v>0</v>
      </c>
      <c r="L309" s="9">
        <v>23</v>
      </c>
      <c r="M309" s="9" t="b">
        <v>1</v>
      </c>
      <c r="N309" s="9" t="s">
        <v>40</v>
      </c>
      <c r="O309" s="9">
        <f>ROUND(E309/D309*100,0)</f>
        <v>114</v>
      </c>
      <c r="P309" s="12">
        <f>IFERROR(ROUND(E309/L309,2),0)</f>
        <v>74.349999999999994</v>
      </c>
      <c r="Q309" s="9" t="s">
        <v>41</v>
      </c>
      <c r="R309" s="9" t="s">
        <v>42</v>
      </c>
      <c r="S309" s="13">
        <f>(((J309/60)/60)/24)+DATE(1970,1,1)</f>
        <v>42192.591944444444</v>
      </c>
      <c r="T309" s="13">
        <f>(((I309/60)/60)/24)+DATE(1970,1,1)</f>
        <v>42223.708333333328</v>
      </c>
    </row>
    <row r="310" spans="1:20" ht="176" x14ac:dyDescent="0.2">
      <c r="A310" s="9">
        <v>1286</v>
      </c>
      <c r="B310" s="10" t="s">
        <v>91</v>
      </c>
      <c r="C310" s="10" t="s">
        <v>92</v>
      </c>
      <c r="D310" s="9">
        <v>1500</v>
      </c>
      <c r="E310" s="11">
        <v>1625</v>
      </c>
      <c r="F310" s="9" t="s">
        <v>37</v>
      </c>
      <c r="G310" s="9" t="s">
        <v>38</v>
      </c>
      <c r="H310" s="9" t="s">
        <v>39</v>
      </c>
      <c r="I310" s="9">
        <v>1424181600</v>
      </c>
      <c r="J310" s="9">
        <v>1423041227</v>
      </c>
      <c r="K310" s="9" t="b">
        <v>0</v>
      </c>
      <c r="L310" s="9">
        <v>20</v>
      </c>
      <c r="M310" s="9" t="b">
        <v>1</v>
      </c>
      <c r="N310" s="9" t="s">
        <v>40</v>
      </c>
      <c r="O310" s="9">
        <f>ROUND(E310/D310*100,0)</f>
        <v>108</v>
      </c>
      <c r="P310" s="12">
        <f>IFERROR(ROUND(E310/L310,2),0)</f>
        <v>81.25</v>
      </c>
      <c r="Q310" s="9" t="s">
        <v>41</v>
      </c>
      <c r="R310" s="9" t="s">
        <v>42</v>
      </c>
      <c r="S310" s="13">
        <f>(((J310/60)/60)/24)+DATE(1970,1,1)</f>
        <v>42039.384571759263</v>
      </c>
      <c r="T310" s="13">
        <f>(((I310/60)/60)/24)+DATE(1970,1,1)</f>
        <v>42052.583333333328</v>
      </c>
    </row>
    <row r="311" spans="1:20" ht="176" x14ac:dyDescent="0.2">
      <c r="A311" s="9">
        <v>1289</v>
      </c>
      <c r="B311" s="10" t="s">
        <v>97</v>
      </c>
      <c r="C311" s="10" t="s">
        <v>98</v>
      </c>
      <c r="D311" s="9">
        <v>1500</v>
      </c>
      <c r="E311" s="11">
        <v>1876</v>
      </c>
      <c r="F311" s="9" t="s">
        <v>37</v>
      </c>
      <c r="G311" s="9" t="s">
        <v>45</v>
      </c>
      <c r="H311" s="9" t="s">
        <v>46</v>
      </c>
      <c r="I311" s="9">
        <v>1483499645</v>
      </c>
      <c r="J311" s="9">
        <v>1480907645</v>
      </c>
      <c r="K311" s="9" t="b">
        <v>0</v>
      </c>
      <c r="L311" s="9">
        <v>52</v>
      </c>
      <c r="M311" s="9" t="b">
        <v>1</v>
      </c>
      <c r="N311" s="9" t="s">
        <v>40</v>
      </c>
      <c r="O311" s="9">
        <f>ROUND(E311/D311*100,0)</f>
        <v>125</v>
      </c>
      <c r="P311" s="12">
        <f>IFERROR(ROUND(E311/L311,2),0)</f>
        <v>36.08</v>
      </c>
      <c r="Q311" s="9" t="s">
        <v>41</v>
      </c>
      <c r="R311" s="9" t="s">
        <v>42</v>
      </c>
      <c r="S311" s="13">
        <f>(((J311/60)/60)/24)+DATE(1970,1,1)</f>
        <v>42709.134780092587</v>
      </c>
      <c r="T311" s="13">
        <f>(((I311/60)/60)/24)+DATE(1970,1,1)</f>
        <v>42739.134780092587</v>
      </c>
    </row>
    <row r="312" spans="1:20" ht="208" x14ac:dyDescent="0.2">
      <c r="A312" s="9">
        <v>2814</v>
      </c>
      <c r="B312" s="10" t="s">
        <v>195</v>
      </c>
      <c r="C312" s="10" t="s">
        <v>196</v>
      </c>
      <c r="D312" s="9">
        <v>1500</v>
      </c>
      <c r="E312" s="11">
        <v>1616</v>
      </c>
      <c r="F312" s="9" t="s">
        <v>37</v>
      </c>
      <c r="G312" s="9" t="s">
        <v>38</v>
      </c>
      <c r="H312" s="9" t="s">
        <v>39</v>
      </c>
      <c r="I312" s="9">
        <v>1431164115</v>
      </c>
      <c r="J312" s="9">
        <v>1428572115</v>
      </c>
      <c r="K312" s="9" t="b">
        <v>0</v>
      </c>
      <c r="L312" s="9">
        <v>64</v>
      </c>
      <c r="M312" s="9" t="b">
        <v>1</v>
      </c>
      <c r="N312" s="9" t="s">
        <v>40</v>
      </c>
      <c r="O312" s="9">
        <f>ROUND(E312/D312*100,0)</f>
        <v>108</v>
      </c>
      <c r="P312" s="12">
        <f>IFERROR(ROUND(E312/L312,2),0)</f>
        <v>25.25</v>
      </c>
      <c r="Q312" s="9" t="s">
        <v>41</v>
      </c>
      <c r="R312" s="9" t="s">
        <v>42</v>
      </c>
      <c r="S312" s="13">
        <f>(((J312/60)/60)/24)+DATE(1970,1,1)</f>
        <v>42103.399479166663</v>
      </c>
      <c r="T312" s="13">
        <f>(((I312/60)/60)/24)+DATE(1970,1,1)</f>
        <v>42133.399479166663</v>
      </c>
    </row>
    <row r="313" spans="1:20" ht="208" x14ac:dyDescent="0.2">
      <c r="A313" s="9">
        <v>2965</v>
      </c>
      <c r="B313" s="10" t="s">
        <v>424</v>
      </c>
      <c r="C313" s="10" t="s">
        <v>425</v>
      </c>
      <c r="D313" s="9">
        <v>1500</v>
      </c>
      <c r="E313" s="11">
        <v>1635</v>
      </c>
      <c r="F313" s="9" t="s">
        <v>37</v>
      </c>
      <c r="G313" s="9" t="s">
        <v>45</v>
      </c>
      <c r="H313" s="9" t="s">
        <v>46</v>
      </c>
      <c r="I313" s="9">
        <v>1436290233</v>
      </c>
      <c r="J313" s="9">
        <v>1433698233</v>
      </c>
      <c r="K313" s="9" t="b">
        <v>0</v>
      </c>
      <c r="L313" s="9">
        <v>39</v>
      </c>
      <c r="M313" s="9" t="b">
        <v>1</v>
      </c>
      <c r="N313" s="9" t="s">
        <v>40</v>
      </c>
      <c r="O313" s="9">
        <f>ROUND(E313/D313*100,0)</f>
        <v>109</v>
      </c>
      <c r="P313" s="12">
        <f>IFERROR(ROUND(E313/L313,2),0)</f>
        <v>41.92</v>
      </c>
      <c r="Q313" s="9" t="s">
        <v>41</v>
      </c>
      <c r="R313" s="9" t="s">
        <v>42</v>
      </c>
      <c r="S313" s="13">
        <f>(((J313/60)/60)/24)+DATE(1970,1,1)</f>
        <v>42162.729548611111</v>
      </c>
      <c r="T313" s="13">
        <f>(((I313/60)/60)/24)+DATE(1970,1,1)</f>
        <v>42192.729548611111</v>
      </c>
    </row>
    <row r="314" spans="1:20" ht="160" x14ac:dyDescent="0.2">
      <c r="A314" s="9">
        <v>3159</v>
      </c>
      <c r="B314" s="10" t="s">
        <v>520</v>
      </c>
      <c r="C314" s="10" t="s">
        <v>521</v>
      </c>
      <c r="D314" s="9">
        <v>1500</v>
      </c>
      <c r="E314" s="11">
        <v>2002.22</v>
      </c>
      <c r="F314" s="9" t="s">
        <v>37</v>
      </c>
      <c r="G314" s="9" t="s">
        <v>45</v>
      </c>
      <c r="H314" s="9" t="s">
        <v>46</v>
      </c>
      <c r="I314" s="9">
        <v>1326927600</v>
      </c>
      <c r="J314" s="9">
        <v>1323221761</v>
      </c>
      <c r="K314" s="9" t="b">
        <v>1</v>
      </c>
      <c r="L314" s="9">
        <v>52</v>
      </c>
      <c r="M314" s="9" t="b">
        <v>1</v>
      </c>
      <c r="N314" s="9" t="s">
        <v>40</v>
      </c>
      <c r="O314" s="9">
        <f>ROUND(E314/D314*100,0)</f>
        <v>133</v>
      </c>
      <c r="P314" s="12">
        <f>IFERROR(ROUND(E314/L314,2),0)</f>
        <v>38.5</v>
      </c>
      <c r="Q314" s="9" t="s">
        <v>41</v>
      </c>
      <c r="R314" s="9" t="s">
        <v>42</v>
      </c>
      <c r="S314" s="13">
        <f>(((J314/60)/60)/24)+DATE(1970,1,1)</f>
        <v>40884.066678240742</v>
      </c>
      <c r="T314" s="13">
        <f>(((I314/60)/60)/24)+DATE(1970,1,1)</f>
        <v>40926.958333333336</v>
      </c>
    </row>
    <row r="315" spans="1:20" ht="256" x14ac:dyDescent="0.2">
      <c r="A315" s="9">
        <v>3178</v>
      </c>
      <c r="B315" s="10" t="s">
        <v>558</v>
      </c>
      <c r="C315" s="10" t="s">
        <v>559</v>
      </c>
      <c r="D315" s="9">
        <v>1500</v>
      </c>
      <c r="E315" s="11">
        <v>2576</v>
      </c>
      <c r="F315" s="9" t="s">
        <v>37</v>
      </c>
      <c r="G315" s="9" t="s">
        <v>38</v>
      </c>
      <c r="H315" s="9" t="s">
        <v>39</v>
      </c>
      <c r="I315" s="9">
        <v>1405521075</v>
      </c>
      <c r="J315" s="9">
        <v>1402929075</v>
      </c>
      <c r="K315" s="9" t="b">
        <v>1</v>
      </c>
      <c r="L315" s="9">
        <v>78</v>
      </c>
      <c r="M315" s="9" t="b">
        <v>1</v>
      </c>
      <c r="N315" s="9" t="s">
        <v>40</v>
      </c>
      <c r="O315" s="9">
        <f>ROUND(E315/D315*100,0)</f>
        <v>172</v>
      </c>
      <c r="P315" s="12">
        <f>IFERROR(ROUND(E315/L315,2),0)</f>
        <v>33.03</v>
      </c>
      <c r="Q315" s="9" t="s">
        <v>41</v>
      </c>
      <c r="R315" s="9" t="s">
        <v>42</v>
      </c>
      <c r="S315" s="13">
        <f>(((J315/60)/60)/24)+DATE(1970,1,1)</f>
        <v>41806.605034722219</v>
      </c>
      <c r="T315" s="13">
        <f>(((I315/60)/60)/24)+DATE(1970,1,1)</f>
        <v>41836.605034722219</v>
      </c>
    </row>
    <row r="316" spans="1:20" ht="192" x14ac:dyDescent="0.2">
      <c r="A316" s="9">
        <v>3251</v>
      </c>
      <c r="B316" s="10" t="s">
        <v>664</v>
      </c>
      <c r="C316" s="10" t="s">
        <v>665</v>
      </c>
      <c r="D316" s="9">
        <v>1500</v>
      </c>
      <c r="E316" s="11">
        <v>1661</v>
      </c>
      <c r="F316" s="9" t="s">
        <v>37</v>
      </c>
      <c r="G316" s="9" t="s">
        <v>45</v>
      </c>
      <c r="H316" s="9" t="s">
        <v>46</v>
      </c>
      <c r="I316" s="9">
        <v>1434907966</v>
      </c>
      <c r="J316" s="9">
        <v>1432315966</v>
      </c>
      <c r="K316" s="9" t="b">
        <v>1</v>
      </c>
      <c r="L316" s="9">
        <v>20</v>
      </c>
      <c r="M316" s="9" t="b">
        <v>1</v>
      </c>
      <c r="N316" s="9" t="s">
        <v>40</v>
      </c>
      <c r="O316" s="9">
        <f>ROUND(E316/D316*100,0)</f>
        <v>111</v>
      </c>
      <c r="P316" s="12">
        <f>IFERROR(ROUND(E316/L316,2),0)</f>
        <v>83.05</v>
      </c>
      <c r="Q316" s="9" t="s">
        <v>41</v>
      </c>
      <c r="R316" s="9" t="s">
        <v>42</v>
      </c>
      <c r="S316" s="13">
        <f>(((J316/60)/60)/24)+DATE(1970,1,1)</f>
        <v>42146.731087962966</v>
      </c>
      <c r="T316" s="13">
        <f>(((I316/60)/60)/24)+DATE(1970,1,1)</f>
        <v>42176.731087962966</v>
      </c>
    </row>
    <row r="317" spans="1:20" ht="64" x14ac:dyDescent="0.2">
      <c r="A317" s="9">
        <v>3271</v>
      </c>
      <c r="B317" s="10" t="s">
        <v>704</v>
      </c>
      <c r="C317" s="10" t="s">
        <v>705</v>
      </c>
      <c r="D317" s="9">
        <v>1500</v>
      </c>
      <c r="E317" s="11">
        <v>1950</v>
      </c>
      <c r="F317" s="9" t="s">
        <v>37</v>
      </c>
      <c r="G317" s="9" t="s">
        <v>38</v>
      </c>
      <c r="H317" s="9" t="s">
        <v>39</v>
      </c>
      <c r="I317" s="9">
        <v>1414927775</v>
      </c>
      <c r="J317" s="9">
        <v>1412332175</v>
      </c>
      <c r="K317" s="9" t="b">
        <v>1</v>
      </c>
      <c r="L317" s="9">
        <v>51</v>
      </c>
      <c r="M317" s="9" t="b">
        <v>1</v>
      </c>
      <c r="N317" s="9" t="s">
        <v>40</v>
      </c>
      <c r="O317" s="9">
        <f>ROUND(E317/D317*100,0)</f>
        <v>130</v>
      </c>
      <c r="P317" s="12">
        <f>IFERROR(ROUND(E317/L317,2),0)</f>
        <v>38.24</v>
      </c>
      <c r="Q317" s="9" t="s">
        <v>41</v>
      </c>
      <c r="R317" s="9" t="s">
        <v>42</v>
      </c>
      <c r="S317" s="13">
        <f>(((J317/60)/60)/24)+DATE(1970,1,1)</f>
        <v>41915.437210648146</v>
      </c>
      <c r="T317" s="13">
        <f>(((I317/60)/60)/24)+DATE(1970,1,1)</f>
        <v>41945.478877314818</v>
      </c>
    </row>
    <row r="318" spans="1:20" ht="256" x14ac:dyDescent="0.2">
      <c r="A318" s="9">
        <v>3296</v>
      </c>
      <c r="B318" s="10" t="s">
        <v>756</v>
      </c>
      <c r="C318" s="10" t="s">
        <v>757</v>
      </c>
      <c r="D318" s="9">
        <v>1500</v>
      </c>
      <c r="E318" s="11">
        <v>2161</v>
      </c>
      <c r="F318" s="9" t="s">
        <v>37</v>
      </c>
      <c r="G318" s="9" t="s">
        <v>38</v>
      </c>
      <c r="H318" s="9" t="s">
        <v>39</v>
      </c>
      <c r="I318" s="9">
        <v>1448229600</v>
      </c>
      <c r="J318" s="9">
        <v>1446401372</v>
      </c>
      <c r="K318" s="9" t="b">
        <v>0</v>
      </c>
      <c r="L318" s="9">
        <v>47</v>
      </c>
      <c r="M318" s="9" t="b">
        <v>1</v>
      </c>
      <c r="N318" s="9" t="s">
        <v>40</v>
      </c>
      <c r="O318" s="9">
        <f>ROUND(E318/D318*100,0)</f>
        <v>144</v>
      </c>
      <c r="P318" s="12">
        <f>IFERROR(ROUND(E318/L318,2),0)</f>
        <v>45.98</v>
      </c>
      <c r="Q318" s="9" t="s">
        <v>41</v>
      </c>
      <c r="R318" s="9" t="s">
        <v>42</v>
      </c>
      <c r="S318" s="13">
        <f>(((J318/60)/60)/24)+DATE(1970,1,1)</f>
        <v>42309.756620370375</v>
      </c>
      <c r="T318" s="13">
        <f>(((I318/60)/60)/24)+DATE(1970,1,1)</f>
        <v>42330.916666666672</v>
      </c>
    </row>
    <row r="319" spans="1:20" ht="224" x14ac:dyDescent="0.2">
      <c r="A319" s="9">
        <v>3306</v>
      </c>
      <c r="B319" s="10" t="s">
        <v>777</v>
      </c>
      <c r="C319" s="10" t="s">
        <v>778</v>
      </c>
      <c r="D319" s="9">
        <v>1500</v>
      </c>
      <c r="E319" s="11">
        <v>2630</v>
      </c>
      <c r="F319" s="9" t="s">
        <v>37</v>
      </c>
      <c r="G319" s="9" t="s">
        <v>45</v>
      </c>
      <c r="H319" s="9" t="s">
        <v>46</v>
      </c>
      <c r="I319" s="9">
        <v>1465527600</v>
      </c>
      <c r="J319" s="9">
        <v>1462252542</v>
      </c>
      <c r="K319" s="9" t="b">
        <v>0</v>
      </c>
      <c r="L319" s="9">
        <v>54</v>
      </c>
      <c r="M319" s="9" t="b">
        <v>1</v>
      </c>
      <c r="N319" s="9" t="s">
        <v>40</v>
      </c>
      <c r="O319" s="9">
        <f>ROUND(E319/D319*100,0)</f>
        <v>175</v>
      </c>
      <c r="P319" s="12">
        <f>IFERROR(ROUND(E319/L319,2),0)</f>
        <v>48.7</v>
      </c>
      <c r="Q319" s="9" t="s">
        <v>41</v>
      </c>
      <c r="R319" s="9" t="s">
        <v>42</v>
      </c>
      <c r="S319" s="13">
        <f>(((J319/60)/60)/24)+DATE(1970,1,1)</f>
        <v>42493.219236111108</v>
      </c>
      <c r="T319" s="13">
        <f>(((I319/60)/60)/24)+DATE(1970,1,1)</f>
        <v>42531.125</v>
      </c>
    </row>
    <row r="320" spans="1:20" ht="160" x14ac:dyDescent="0.2">
      <c r="A320" s="9">
        <v>3324</v>
      </c>
      <c r="B320" s="10" t="s">
        <v>813</v>
      </c>
      <c r="C320" s="10" t="s">
        <v>814</v>
      </c>
      <c r="D320" s="9">
        <v>1500</v>
      </c>
      <c r="E320" s="11">
        <v>1525</v>
      </c>
      <c r="F320" s="9" t="s">
        <v>37</v>
      </c>
      <c r="G320" s="9" t="s">
        <v>274</v>
      </c>
      <c r="H320" s="9" t="s">
        <v>259</v>
      </c>
      <c r="I320" s="9">
        <v>1465135190</v>
      </c>
      <c r="J320" s="9">
        <v>1463925590</v>
      </c>
      <c r="K320" s="9" t="b">
        <v>0</v>
      </c>
      <c r="L320" s="9">
        <v>10</v>
      </c>
      <c r="M320" s="9" t="b">
        <v>1</v>
      </c>
      <c r="N320" s="9" t="s">
        <v>40</v>
      </c>
      <c r="O320" s="9">
        <f>ROUND(E320/D320*100,0)</f>
        <v>102</v>
      </c>
      <c r="P320" s="12">
        <f>IFERROR(ROUND(E320/L320,2),0)</f>
        <v>152.5</v>
      </c>
      <c r="Q320" s="9" t="s">
        <v>41</v>
      </c>
      <c r="R320" s="9" t="s">
        <v>42</v>
      </c>
      <c r="S320" s="13">
        <f>(((J320/60)/60)/24)+DATE(1970,1,1)</f>
        <v>42512.58321759259</v>
      </c>
      <c r="T320" s="13">
        <f>(((I320/60)/60)/24)+DATE(1970,1,1)</f>
        <v>42526.58321759259</v>
      </c>
    </row>
    <row r="321" spans="1:20" ht="192" x14ac:dyDescent="0.2">
      <c r="A321" s="9">
        <v>3330</v>
      </c>
      <c r="B321" s="10" t="s">
        <v>825</v>
      </c>
      <c r="C321" s="10" t="s">
        <v>826</v>
      </c>
      <c r="D321" s="9">
        <v>1500</v>
      </c>
      <c r="E321" s="11">
        <v>1594</v>
      </c>
      <c r="F321" s="9" t="s">
        <v>37</v>
      </c>
      <c r="G321" s="9" t="s">
        <v>38</v>
      </c>
      <c r="H321" s="9" t="s">
        <v>39</v>
      </c>
      <c r="I321" s="9">
        <v>1427919468</v>
      </c>
      <c r="J321" s="9">
        <v>1425331068</v>
      </c>
      <c r="K321" s="9" t="b">
        <v>0</v>
      </c>
      <c r="L321" s="9">
        <v>69</v>
      </c>
      <c r="M321" s="9" t="b">
        <v>1</v>
      </c>
      <c r="N321" s="9" t="s">
        <v>40</v>
      </c>
      <c r="O321" s="9">
        <f>ROUND(E321/D321*100,0)</f>
        <v>106</v>
      </c>
      <c r="P321" s="12">
        <f>IFERROR(ROUND(E321/L321,2),0)</f>
        <v>23.1</v>
      </c>
      <c r="Q321" s="9" t="s">
        <v>41</v>
      </c>
      <c r="R321" s="9" t="s">
        <v>42</v>
      </c>
      <c r="S321" s="13">
        <f>(((J321/60)/60)/24)+DATE(1970,1,1)</f>
        <v>42065.887361111112</v>
      </c>
      <c r="T321" s="13">
        <f>(((I321/60)/60)/24)+DATE(1970,1,1)</f>
        <v>42095.845694444448</v>
      </c>
    </row>
    <row r="322" spans="1:20" ht="192" x14ac:dyDescent="0.2">
      <c r="A322" s="9">
        <v>3346</v>
      </c>
      <c r="B322" s="10" t="s">
        <v>857</v>
      </c>
      <c r="C322" s="10" t="s">
        <v>858</v>
      </c>
      <c r="D322" s="9">
        <v>1500</v>
      </c>
      <c r="E322" s="11">
        <v>1650</v>
      </c>
      <c r="F322" s="9" t="s">
        <v>37</v>
      </c>
      <c r="G322" s="9" t="s">
        <v>45</v>
      </c>
      <c r="H322" s="9" t="s">
        <v>46</v>
      </c>
      <c r="I322" s="9">
        <v>1424910910</v>
      </c>
      <c r="J322" s="9">
        <v>1424306110</v>
      </c>
      <c r="K322" s="9" t="b">
        <v>0</v>
      </c>
      <c r="L322" s="9">
        <v>18</v>
      </c>
      <c r="M322" s="9" t="b">
        <v>1</v>
      </c>
      <c r="N322" s="9" t="s">
        <v>40</v>
      </c>
      <c r="O322" s="9">
        <f>ROUND(E322/D322*100,0)</f>
        <v>110</v>
      </c>
      <c r="P322" s="12">
        <f>IFERROR(ROUND(E322/L322,2),0)</f>
        <v>91.67</v>
      </c>
      <c r="Q322" s="9" t="s">
        <v>41</v>
      </c>
      <c r="R322" s="9" t="s">
        <v>42</v>
      </c>
      <c r="S322" s="13">
        <f>(((J322/60)/60)/24)+DATE(1970,1,1)</f>
        <v>42054.024421296301</v>
      </c>
      <c r="T322" s="13">
        <f>(((I322/60)/60)/24)+DATE(1970,1,1)</f>
        <v>42061.024421296301</v>
      </c>
    </row>
    <row r="323" spans="1:20" ht="192" x14ac:dyDescent="0.2">
      <c r="A323" s="9">
        <v>3356</v>
      </c>
      <c r="B323" s="10" t="s">
        <v>877</v>
      </c>
      <c r="C323" s="10" t="s">
        <v>878</v>
      </c>
      <c r="D323" s="9">
        <v>1500</v>
      </c>
      <c r="E323" s="11">
        <v>1521</v>
      </c>
      <c r="F323" s="9" t="s">
        <v>37</v>
      </c>
      <c r="G323" s="9" t="s">
        <v>38</v>
      </c>
      <c r="H323" s="9" t="s">
        <v>39</v>
      </c>
      <c r="I323" s="9">
        <v>1468611272</v>
      </c>
      <c r="J323" s="9">
        <v>1466019272</v>
      </c>
      <c r="K323" s="9" t="b">
        <v>0</v>
      </c>
      <c r="L323" s="9">
        <v>27</v>
      </c>
      <c r="M323" s="9" t="b">
        <v>1</v>
      </c>
      <c r="N323" s="9" t="s">
        <v>40</v>
      </c>
      <c r="O323" s="9">
        <f>ROUND(E323/D323*100,0)</f>
        <v>101</v>
      </c>
      <c r="P323" s="12">
        <f>IFERROR(ROUND(E323/L323,2),0)</f>
        <v>56.33</v>
      </c>
      <c r="Q323" s="9" t="s">
        <v>41</v>
      </c>
      <c r="R323" s="9" t="s">
        <v>42</v>
      </c>
      <c r="S323" s="13">
        <f>(((J323/60)/60)/24)+DATE(1970,1,1)</f>
        <v>42536.815648148149</v>
      </c>
      <c r="T323" s="13">
        <f>(((I323/60)/60)/24)+DATE(1970,1,1)</f>
        <v>42566.815648148149</v>
      </c>
    </row>
    <row r="324" spans="1:20" ht="112" x14ac:dyDescent="0.2">
      <c r="A324" s="9">
        <v>3370</v>
      </c>
      <c r="B324" s="10" t="s">
        <v>907</v>
      </c>
      <c r="C324" s="10" t="s">
        <v>908</v>
      </c>
      <c r="D324" s="9">
        <v>1500</v>
      </c>
      <c r="E324" s="11">
        <v>1766</v>
      </c>
      <c r="F324" s="9" t="s">
        <v>37</v>
      </c>
      <c r="G324" s="9" t="s">
        <v>45</v>
      </c>
      <c r="H324" s="9" t="s">
        <v>46</v>
      </c>
      <c r="I324" s="9">
        <v>1481961600</v>
      </c>
      <c r="J324" s="9">
        <v>1479283285</v>
      </c>
      <c r="K324" s="9" t="b">
        <v>0</v>
      </c>
      <c r="L324" s="9">
        <v>26</v>
      </c>
      <c r="M324" s="9" t="b">
        <v>1</v>
      </c>
      <c r="N324" s="9" t="s">
        <v>40</v>
      </c>
      <c r="O324" s="9">
        <f>ROUND(E324/D324*100,0)</f>
        <v>118</v>
      </c>
      <c r="P324" s="12">
        <f>IFERROR(ROUND(E324/L324,2),0)</f>
        <v>67.92</v>
      </c>
      <c r="Q324" s="9" t="s">
        <v>41</v>
      </c>
      <c r="R324" s="9" t="s">
        <v>42</v>
      </c>
      <c r="S324" s="13">
        <f>(((J324/60)/60)/24)+DATE(1970,1,1)</f>
        <v>42690.334317129629</v>
      </c>
      <c r="T324" s="13">
        <f>(((I324/60)/60)/24)+DATE(1970,1,1)</f>
        <v>42721.333333333328</v>
      </c>
    </row>
    <row r="325" spans="1:20" ht="208" x14ac:dyDescent="0.2">
      <c r="A325" s="9">
        <v>3388</v>
      </c>
      <c r="B325" s="10" t="s">
        <v>943</v>
      </c>
      <c r="C325" s="10" t="s">
        <v>944</v>
      </c>
      <c r="D325" s="9">
        <v>1500</v>
      </c>
      <c r="E325" s="11">
        <v>1557</v>
      </c>
      <c r="F325" s="9" t="s">
        <v>37</v>
      </c>
      <c r="G325" s="9" t="s">
        <v>38</v>
      </c>
      <c r="H325" s="9" t="s">
        <v>39</v>
      </c>
      <c r="I325" s="9">
        <v>1434625441</v>
      </c>
      <c r="J325" s="9">
        <v>1432033441</v>
      </c>
      <c r="K325" s="9" t="b">
        <v>0</v>
      </c>
      <c r="L325" s="9">
        <v>45</v>
      </c>
      <c r="M325" s="9" t="b">
        <v>1</v>
      </c>
      <c r="N325" s="9" t="s">
        <v>40</v>
      </c>
      <c r="O325" s="9">
        <f>ROUND(E325/D325*100,0)</f>
        <v>104</v>
      </c>
      <c r="P325" s="12">
        <f>IFERROR(ROUND(E325/L325,2),0)</f>
        <v>34.6</v>
      </c>
      <c r="Q325" s="9" t="s">
        <v>41</v>
      </c>
      <c r="R325" s="9" t="s">
        <v>42</v>
      </c>
      <c r="S325" s="13">
        <f>(((J325/60)/60)/24)+DATE(1970,1,1)</f>
        <v>42143.461122685185</v>
      </c>
      <c r="T325" s="13">
        <f>(((I325/60)/60)/24)+DATE(1970,1,1)</f>
        <v>42173.461122685185</v>
      </c>
    </row>
    <row r="326" spans="1:20" ht="208" x14ac:dyDescent="0.2">
      <c r="A326" s="9">
        <v>3390</v>
      </c>
      <c r="B326" s="10" t="s">
        <v>947</v>
      </c>
      <c r="C326" s="10" t="s">
        <v>948</v>
      </c>
      <c r="D326" s="9">
        <v>1500</v>
      </c>
      <c r="E326" s="11">
        <v>1536</v>
      </c>
      <c r="F326" s="9" t="s">
        <v>37</v>
      </c>
      <c r="G326" s="9" t="s">
        <v>45</v>
      </c>
      <c r="H326" s="9" t="s">
        <v>46</v>
      </c>
      <c r="I326" s="9">
        <v>1405017345</v>
      </c>
      <c r="J326" s="9">
        <v>1403721345</v>
      </c>
      <c r="K326" s="9" t="b">
        <v>0</v>
      </c>
      <c r="L326" s="9">
        <v>22</v>
      </c>
      <c r="M326" s="9" t="b">
        <v>1</v>
      </c>
      <c r="N326" s="9" t="s">
        <v>40</v>
      </c>
      <c r="O326" s="9">
        <f>ROUND(E326/D326*100,0)</f>
        <v>102</v>
      </c>
      <c r="P326" s="12">
        <f>IFERROR(ROUND(E326/L326,2),0)</f>
        <v>69.819999999999993</v>
      </c>
      <c r="Q326" s="9" t="s">
        <v>41</v>
      </c>
      <c r="R326" s="9" t="s">
        <v>42</v>
      </c>
      <c r="S326" s="13">
        <f>(((J326/60)/60)/24)+DATE(1970,1,1)</f>
        <v>41815.774826388886</v>
      </c>
      <c r="T326" s="13">
        <f>(((I326/60)/60)/24)+DATE(1970,1,1)</f>
        <v>41830.774826388886</v>
      </c>
    </row>
    <row r="327" spans="1:20" ht="192" x14ac:dyDescent="0.2">
      <c r="A327" s="9">
        <v>3393</v>
      </c>
      <c r="B327" s="10" t="s">
        <v>953</v>
      </c>
      <c r="C327" s="10" t="s">
        <v>954</v>
      </c>
      <c r="D327" s="9">
        <v>1500</v>
      </c>
      <c r="E327" s="11">
        <v>1587</v>
      </c>
      <c r="F327" s="9" t="s">
        <v>37</v>
      </c>
      <c r="G327" s="9" t="s">
        <v>45</v>
      </c>
      <c r="H327" s="9" t="s">
        <v>46</v>
      </c>
      <c r="I327" s="9">
        <v>1415234760</v>
      </c>
      <c r="J327" s="9">
        <v>1413065230</v>
      </c>
      <c r="K327" s="9" t="b">
        <v>0</v>
      </c>
      <c r="L327" s="9">
        <v>44</v>
      </c>
      <c r="M327" s="9" t="b">
        <v>1</v>
      </c>
      <c r="N327" s="9" t="s">
        <v>40</v>
      </c>
      <c r="O327" s="9">
        <f>ROUND(E327/D327*100,0)</f>
        <v>106</v>
      </c>
      <c r="P327" s="12">
        <f>IFERROR(ROUND(E327/L327,2),0)</f>
        <v>36.07</v>
      </c>
      <c r="Q327" s="9" t="s">
        <v>41</v>
      </c>
      <c r="R327" s="9" t="s">
        <v>42</v>
      </c>
      <c r="S327" s="13">
        <f>(((J327/60)/60)/24)+DATE(1970,1,1)</f>
        <v>41923.921643518523</v>
      </c>
      <c r="T327" s="13">
        <f>(((I327/60)/60)/24)+DATE(1970,1,1)</f>
        <v>41949.031944444447</v>
      </c>
    </row>
    <row r="328" spans="1:20" ht="176" x14ac:dyDescent="0.2">
      <c r="A328" s="9">
        <v>3396</v>
      </c>
      <c r="B328" s="10" t="s">
        <v>959</v>
      </c>
      <c r="C328" s="10" t="s">
        <v>960</v>
      </c>
      <c r="D328" s="9">
        <v>1500</v>
      </c>
      <c r="E328" s="11">
        <v>1565</v>
      </c>
      <c r="F328" s="9" t="s">
        <v>37</v>
      </c>
      <c r="G328" s="9" t="s">
        <v>45</v>
      </c>
      <c r="H328" s="9" t="s">
        <v>46</v>
      </c>
      <c r="I328" s="9">
        <v>1401595140</v>
      </c>
      <c r="J328" s="9">
        <v>1399286589</v>
      </c>
      <c r="K328" s="9" t="b">
        <v>0</v>
      </c>
      <c r="L328" s="9">
        <v>28</v>
      </c>
      <c r="M328" s="9" t="b">
        <v>1</v>
      </c>
      <c r="N328" s="9" t="s">
        <v>40</v>
      </c>
      <c r="O328" s="9">
        <f>ROUND(E328/D328*100,0)</f>
        <v>104</v>
      </c>
      <c r="P328" s="12">
        <f>IFERROR(ROUND(E328/L328,2),0)</f>
        <v>55.89</v>
      </c>
      <c r="Q328" s="9" t="s">
        <v>41</v>
      </c>
      <c r="R328" s="9" t="s">
        <v>42</v>
      </c>
      <c r="S328" s="13">
        <f>(((J328/60)/60)/24)+DATE(1970,1,1)</f>
        <v>41764.44663194444</v>
      </c>
      <c r="T328" s="13">
        <f>(((I328/60)/60)/24)+DATE(1970,1,1)</f>
        <v>41791.165972222225</v>
      </c>
    </row>
    <row r="329" spans="1:20" ht="208" x14ac:dyDescent="0.2">
      <c r="A329" s="9">
        <v>3427</v>
      </c>
      <c r="B329" s="10" t="s">
        <v>1021</v>
      </c>
      <c r="C329" s="10" t="s">
        <v>1022</v>
      </c>
      <c r="D329" s="9">
        <v>1500</v>
      </c>
      <c r="E329" s="11">
        <v>1500</v>
      </c>
      <c r="F329" s="9" t="s">
        <v>37</v>
      </c>
      <c r="G329" s="9" t="s">
        <v>38</v>
      </c>
      <c r="H329" s="9" t="s">
        <v>39</v>
      </c>
      <c r="I329" s="9">
        <v>1404314952</v>
      </c>
      <c r="J329" s="9">
        <v>1401722952</v>
      </c>
      <c r="K329" s="9" t="b">
        <v>0</v>
      </c>
      <c r="L329" s="9">
        <v>29</v>
      </c>
      <c r="M329" s="9" t="b">
        <v>1</v>
      </c>
      <c r="N329" s="9" t="s">
        <v>40</v>
      </c>
      <c r="O329" s="9">
        <f>ROUND(E329/D329*100,0)</f>
        <v>100</v>
      </c>
      <c r="P329" s="12">
        <f>IFERROR(ROUND(E329/L329,2),0)</f>
        <v>51.72</v>
      </c>
      <c r="Q329" s="9" t="s">
        <v>41</v>
      </c>
      <c r="R329" s="9" t="s">
        <v>42</v>
      </c>
      <c r="S329" s="13">
        <f>(((J329/60)/60)/24)+DATE(1970,1,1)</f>
        <v>41792.645277777774</v>
      </c>
      <c r="T329" s="13">
        <f>(((I329/60)/60)/24)+DATE(1970,1,1)</f>
        <v>41822.645277777774</v>
      </c>
    </row>
    <row r="330" spans="1:20" ht="176" x14ac:dyDescent="0.2">
      <c r="A330" s="9">
        <v>3479</v>
      </c>
      <c r="B330" s="10" t="s">
        <v>1125</v>
      </c>
      <c r="C330" s="10" t="s">
        <v>1126</v>
      </c>
      <c r="D330" s="9">
        <v>1500</v>
      </c>
      <c r="E330" s="11">
        <v>1918</v>
      </c>
      <c r="F330" s="9" t="s">
        <v>37</v>
      </c>
      <c r="G330" s="9" t="s">
        <v>38</v>
      </c>
      <c r="H330" s="9" t="s">
        <v>39</v>
      </c>
      <c r="I330" s="9">
        <v>1403382680</v>
      </c>
      <c r="J330" s="9">
        <v>1400790680</v>
      </c>
      <c r="K330" s="9" t="b">
        <v>0</v>
      </c>
      <c r="L330" s="9">
        <v>56</v>
      </c>
      <c r="M330" s="9" t="b">
        <v>1</v>
      </c>
      <c r="N330" s="9" t="s">
        <v>40</v>
      </c>
      <c r="O330" s="9">
        <f>ROUND(E330/D330*100,0)</f>
        <v>128</v>
      </c>
      <c r="P330" s="12">
        <f>IFERROR(ROUND(E330/L330,2),0)</f>
        <v>34.25</v>
      </c>
      <c r="Q330" s="9" t="s">
        <v>41</v>
      </c>
      <c r="R330" s="9" t="s">
        <v>42</v>
      </c>
      <c r="S330" s="13">
        <f>(((J330/60)/60)/24)+DATE(1970,1,1)</f>
        <v>41781.855092592588</v>
      </c>
      <c r="T330" s="13">
        <f>(((I330/60)/60)/24)+DATE(1970,1,1)</f>
        <v>41811.855092592588</v>
      </c>
    </row>
    <row r="331" spans="1:20" ht="176" x14ac:dyDescent="0.2">
      <c r="A331" s="9">
        <v>3480</v>
      </c>
      <c r="B331" s="10" t="s">
        <v>1127</v>
      </c>
      <c r="C331" s="10" t="s">
        <v>1128</v>
      </c>
      <c r="D331" s="9">
        <v>1500</v>
      </c>
      <c r="E331" s="11">
        <v>2140</v>
      </c>
      <c r="F331" s="9" t="s">
        <v>37</v>
      </c>
      <c r="G331" s="9" t="s">
        <v>45</v>
      </c>
      <c r="H331" s="9" t="s">
        <v>46</v>
      </c>
      <c r="I331" s="9">
        <v>1436562000</v>
      </c>
      <c r="J331" s="9">
        <v>1434440227</v>
      </c>
      <c r="K331" s="9" t="b">
        <v>0</v>
      </c>
      <c r="L331" s="9">
        <v>13</v>
      </c>
      <c r="M331" s="9" t="b">
        <v>1</v>
      </c>
      <c r="N331" s="9" t="s">
        <v>40</v>
      </c>
      <c r="O331" s="9">
        <f>ROUND(E331/D331*100,0)</f>
        <v>143</v>
      </c>
      <c r="P331" s="12">
        <f>IFERROR(ROUND(E331/L331,2),0)</f>
        <v>164.62</v>
      </c>
      <c r="Q331" s="9" t="s">
        <v>41</v>
      </c>
      <c r="R331" s="9" t="s">
        <v>42</v>
      </c>
      <c r="S331" s="13">
        <f>(((J331/60)/60)/24)+DATE(1970,1,1)</f>
        <v>42171.317442129628</v>
      </c>
      <c r="T331" s="13">
        <f>(((I331/60)/60)/24)+DATE(1970,1,1)</f>
        <v>42195.875</v>
      </c>
    </row>
    <row r="332" spans="1:20" ht="208" x14ac:dyDescent="0.2">
      <c r="A332" s="9">
        <v>3493</v>
      </c>
      <c r="B332" s="10" t="s">
        <v>1153</v>
      </c>
      <c r="C332" s="10" t="s">
        <v>1154</v>
      </c>
      <c r="D332" s="9">
        <v>1500</v>
      </c>
      <c r="E332" s="11">
        <v>1500</v>
      </c>
      <c r="F332" s="9" t="s">
        <v>37</v>
      </c>
      <c r="G332" s="9" t="s">
        <v>45</v>
      </c>
      <c r="H332" s="9" t="s">
        <v>46</v>
      </c>
      <c r="I332" s="9">
        <v>1408252260</v>
      </c>
      <c r="J332" s="9">
        <v>1406580436</v>
      </c>
      <c r="K332" s="9" t="b">
        <v>0</v>
      </c>
      <c r="L332" s="9">
        <v>29</v>
      </c>
      <c r="M332" s="9" t="b">
        <v>1</v>
      </c>
      <c r="N332" s="9" t="s">
        <v>40</v>
      </c>
      <c r="O332" s="9">
        <f>ROUND(E332/D332*100,0)</f>
        <v>100</v>
      </c>
      <c r="P332" s="12">
        <f>IFERROR(ROUND(E332/L332,2),0)</f>
        <v>51.72</v>
      </c>
      <c r="Q332" s="9" t="s">
        <v>41</v>
      </c>
      <c r="R332" s="9" t="s">
        <v>42</v>
      </c>
      <c r="S332" s="13">
        <f>(((J332/60)/60)/24)+DATE(1970,1,1)</f>
        <v>41848.866157407407</v>
      </c>
      <c r="T332" s="13">
        <f>(((I332/60)/60)/24)+DATE(1970,1,1)</f>
        <v>41868.21597222222</v>
      </c>
    </row>
    <row r="333" spans="1:20" ht="176" x14ac:dyDescent="0.2">
      <c r="A333" s="9">
        <v>3501</v>
      </c>
      <c r="B333" s="10" t="s">
        <v>1169</v>
      </c>
      <c r="C333" s="10" t="s">
        <v>1170</v>
      </c>
      <c r="D333" s="9">
        <v>1500</v>
      </c>
      <c r="E333" s="11">
        <v>1510</v>
      </c>
      <c r="F333" s="9" t="s">
        <v>37</v>
      </c>
      <c r="G333" s="9" t="s">
        <v>38</v>
      </c>
      <c r="H333" s="9" t="s">
        <v>39</v>
      </c>
      <c r="I333" s="9">
        <v>1441995595</v>
      </c>
      <c r="J333" s="9">
        <v>1439835595</v>
      </c>
      <c r="K333" s="9" t="b">
        <v>0</v>
      </c>
      <c r="L333" s="9">
        <v>42</v>
      </c>
      <c r="M333" s="9" t="b">
        <v>1</v>
      </c>
      <c r="N333" s="9" t="s">
        <v>40</v>
      </c>
      <c r="O333" s="9">
        <f>ROUND(E333/D333*100,0)</f>
        <v>101</v>
      </c>
      <c r="P333" s="12">
        <f>IFERROR(ROUND(E333/L333,2),0)</f>
        <v>35.950000000000003</v>
      </c>
      <c r="Q333" s="9" t="s">
        <v>41</v>
      </c>
      <c r="R333" s="9" t="s">
        <v>42</v>
      </c>
      <c r="S333" s="13">
        <f>(((J333/60)/60)/24)+DATE(1970,1,1)</f>
        <v>42233.763831018514</v>
      </c>
      <c r="T333" s="13">
        <f>(((I333/60)/60)/24)+DATE(1970,1,1)</f>
        <v>42258.763831018514</v>
      </c>
    </row>
    <row r="334" spans="1:20" ht="160" x14ac:dyDescent="0.2">
      <c r="A334" s="9">
        <v>3511</v>
      </c>
      <c r="B334" s="10" t="s">
        <v>1189</v>
      </c>
      <c r="C334" s="10" t="s">
        <v>1190</v>
      </c>
      <c r="D334" s="9">
        <v>1500</v>
      </c>
      <c r="E334" s="11">
        <v>1518</v>
      </c>
      <c r="F334" s="9" t="s">
        <v>37</v>
      </c>
      <c r="G334" s="9" t="s">
        <v>38</v>
      </c>
      <c r="H334" s="9" t="s">
        <v>39</v>
      </c>
      <c r="I334" s="9">
        <v>1415385000</v>
      </c>
      <c r="J334" s="9">
        <v>1413406695</v>
      </c>
      <c r="K334" s="9" t="b">
        <v>0</v>
      </c>
      <c r="L334" s="9">
        <v>19</v>
      </c>
      <c r="M334" s="9" t="b">
        <v>1</v>
      </c>
      <c r="N334" s="9" t="s">
        <v>40</v>
      </c>
      <c r="O334" s="9">
        <f>ROUND(E334/D334*100,0)</f>
        <v>101</v>
      </c>
      <c r="P334" s="12">
        <f>IFERROR(ROUND(E334/L334,2),0)</f>
        <v>79.89</v>
      </c>
      <c r="Q334" s="9" t="s">
        <v>41</v>
      </c>
      <c r="R334" s="9" t="s">
        <v>42</v>
      </c>
      <c r="S334" s="13">
        <f>(((J334/60)/60)/24)+DATE(1970,1,1)</f>
        <v>41927.873784722222</v>
      </c>
      <c r="T334" s="13">
        <f>(((I334/60)/60)/24)+DATE(1970,1,1)</f>
        <v>41950.770833333336</v>
      </c>
    </row>
    <row r="335" spans="1:20" ht="192" x14ac:dyDescent="0.2">
      <c r="A335" s="9">
        <v>3518</v>
      </c>
      <c r="B335" s="10" t="s">
        <v>1203</v>
      </c>
      <c r="C335" s="10" t="s">
        <v>1204</v>
      </c>
      <c r="D335" s="9">
        <v>1500</v>
      </c>
      <c r="E335" s="11">
        <v>1650.69</v>
      </c>
      <c r="F335" s="9" t="s">
        <v>37</v>
      </c>
      <c r="G335" s="9" t="s">
        <v>45</v>
      </c>
      <c r="H335" s="9" t="s">
        <v>46</v>
      </c>
      <c r="I335" s="9">
        <v>1412259660</v>
      </c>
      <c r="J335" s="9">
        <v>1410461299</v>
      </c>
      <c r="K335" s="9" t="b">
        <v>0</v>
      </c>
      <c r="L335" s="9">
        <v>33</v>
      </c>
      <c r="M335" s="9" t="b">
        <v>1</v>
      </c>
      <c r="N335" s="9" t="s">
        <v>40</v>
      </c>
      <c r="O335" s="9">
        <f>ROUND(E335/D335*100,0)</f>
        <v>110</v>
      </c>
      <c r="P335" s="12">
        <f>IFERROR(ROUND(E335/L335,2),0)</f>
        <v>50.02</v>
      </c>
      <c r="Q335" s="9" t="s">
        <v>41</v>
      </c>
      <c r="R335" s="9" t="s">
        <v>42</v>
      </c>
      <c r="S335" s="13">
        <f>(((J335/60)/60)/24)+DATE(1970,1,1)</f>
        <v>41893.783553240741</v>
      </c>
      <c r="T335" s="13">
        <f>(((I335/60)/60)/24)+DATE(1970,1,1)</f>
        <v>41914.597916666666</v>
      </c>
    </row>
    <row r="336" spans="1:20" ht="176" x14ac:dyDescent="0.2">
      <c r="A336" s="9">
        <v>3543</v>
      </c>
      <c r="B336" s="10" t="s">
        <v>1253</v>
      </c>
      <c r="C336" s="10" t="s">
        <v>1254</v>
      </c>
      <c r="D336" s="9">
        <v>1500</v>
      </c>
      <c r="E336" s="11">
        <v>1570</v>
      </c>
      <c r="F336" s="9" t="s">
        <v>37</v>
      </c>
      <c r="G336" s="9" t="s">
        <v>1255</v>
      </c>
      <c r="H336" s="9" t="s">
        <v>259</v>
      </c>
      <c r="I336" s="9">
        <v>1435255659</v>
      </c>
      <c r="J336" s="9">
        <v>1432663659</v>
      </c>
      <c r="K336" s="9" t="b">
        <v>0</v>
      </c>
      <c r="L336" s="9">
        <v>29</v>
      </c>
      <c r="M336" s="9" t="b">
        <v>1</v>
      </c>
      <c r="N336" s="9" t="s">
        <v>40</v>
      </c>
      <c r="O336" s="9">
        <f>ROUND(E336/D336*100,0)</f>
        <v>105</v>
      </c>
      <c r="P336" s="12">
        <f>IFERROR(ROUND(E336/L336,2),0)</f>
        <v>54.14</v>
      </c>
      <c r="Q336" s="9" t="s">
        <v>41</v>
      </c>
      <c r="R336" s="9" t="s">
        <v>42</v>
      </c>
      <c r="S336" s="13">
        <f>(((J336/60)/60)/24)+DATE(1970,1,1)</f>
        <v>42150.755312499998</v>
      </c>
      <c r="T336" s="13">
        <f>(((I336/60)/60)/24)+DATE(1970,1,1)</f>
        <v>42180.755312499998</v>
      </c>
    </row>
    <row r="337" spans="1:20" ht="240" x14ac:dyDescent="0.2">
      <c r="A337" s="9">
        <v>3551</v>
      </c>
      <c r="B337" s="10" t="s">
        <v>1270</v>
      </c>
      <c r="C337" s="10" t="s">
        <v>1271</v>
      </c>
      <c r="D337" s="9">
        <v>1500</v>
      </c>
      <c r="E337" s="11">
        <v>1527.5</v>
      </c>
      <c r="F337" s="9" t="s">
        <v>37</v>
      </c>
      <c r="G337" s="9" t="s">
        <v>45</v>
      </c>
      <c r="H337" s="9" t="s">
        <v>46</v>
      </c>
      <c r="I337" s="9">
        <v>1400796420</v>
      </c>
      <c r="J337" s="9">
        <v>1398342170</v>
      </c>
      <c r="K337" s="9" t="b">
        <v>0</v>
      </c>
      <c r="L337" s="9">
        <v>25</v>
      </c>
      <c r="M337" s="9" t="b">
        <v>1</v>
      </c>
      <c r="N337" s="9" t="s">
        <v>40</v>
      </c>
      <c r="O337" s="9">
        <f>ROUND(E337/D337*100,0)</f>
        <v>102</v>
      </c>
      <c r="P337" s="12">
        <f>IFERROR(ROUND(E337/L337,2),0)</f>
        <v>61.1</v>
      </c>
      <c r="Q337" s="9" t="s">
        <v>41</v>
      </c>
      <c r="R337" s="9" t="s">
        <v>42</v>
      </c>
      <c r="S337" s="13">
        <f>(((J337/60)/60)/24)+DATE(1970,1,1)</f>
        <v>41753.515856481477</v>
      </c>
      <c r="T337" s="13">
        <f>(((I337/60)/60)/24)+DATE(1970,1,1)</f>
        <v>41781.921527777777</v>
      </c>
    </row>
    <row r="338" spans="1:20" ht="192" x14ac:dyDescent="0.2">
      <c r="A338" s="9">
        <v>3571</v>
      </c>
      <c r="B338" s="10" t="s">
        <v>1311</v>
      </c>
      <c r="C338" s="10" t="s">
        <v>1312</v>
      </c>
      <c r="D338" s="9">
        <v>1500</v>
      </c>
      <c r="E338" s="11">
        <v>1831</v>
      </c>
      <c r="F338" s="9" t="s">
        <v>37</v>
      </c>
      <c r="G338" s="9" t="s">
        <v>38</v>
      </c>
      <c r="H338" s="9" t="s">
        <v>39</v>
      </c>
      <c r="I338" s="9">
        <v>1414701413</v>
      </c>
      <c r="J338" s="9">
        <v>1412109413</v>
      </c>
      <c r="K338" s="9" t="b">
        <v>0</v>
      </c>
      <c r="L338" s="9">
        <v>25</v>
      </c>
      <c r="M338" s="9" t="b">
        <v>1</v>
      </c>
      <c r="N338" s="9" t="s">
        <v>40</v>
      </c>
      <c r="O338" s="9">
        <f>ROUND(E338/D338*100,0)</f>
        <v>122</v>
      </c>
      <c r="P338" s="12">
        <f>IFERROR(ROUND(E338/L338,2),0)</f>
        <v>73.239999999999995</v>
      </c>
      <c r="Q338" s="9" t="s">
        <v>41</v>
      </c>
      <c r="R338" s="9" t="s">
        <v>42</v>
      </c>
      <c r="S338" s="13">
        <f>(((J338/60)/60)/24)+DATE(1970,1,1)</f>
        <v>41912.858946759261</v>
      </c>
      <c r="T338" s="13">
        <f>(((I338/60)/60)/24)+DATE(1970,1,1)</f>
        <v>41942.858946759261</v>
      </c>
    </row>
    <row r="339" spans="1:20" ht="208" x14ac:dyDescent="0.2">
      <c r="A339" s="9">
        <v>3578</v>
      </c>
      <c r="B339" s="10" t="s">
        <v>1325</v>
      </c>
      <c r="C339" s="10" t="s">
        <v>1326</v>
      </c>
      <c r="D339" s="9">
        <v>1500</v>
      </c>
      <c r="E339" s="11">
        <v>1500.2</v>
      </c>
      <c r="F339" s="9" t="s">
        <v>37</v>
      </c>
      <c r="G339" s="9" t="s">
        <v>38</v>
      </c>
      <c r="H339" s="9" t="s">
        <v>39</v>
      </c>
      <c r="I339" s="9">
        <v>1462037777</v>
      </c>
      <c r="J339" s="9">
        <v>1459445777</v>
      </c>
      <c r="K339" s="9" t="b">
        <v>0</v>
      </c>
      <c r="L339" s="9">
        <v>37</v>
      </c>
      <c r="M339" s="9" t="b">
        <v>1</v>
      </c>
      <c r="N339" s="9" t="s">
        <v>40</v>
      </c>
      <c r="O339" s="9">
        <f>ROUND(E339/D339*100,0)</f>
        <v>100</v>
      </c>
      <c r="P339" s="12">
        <f>IFERROR(ROUND(E339/L339,2),0)</f>
        <v>40.549999999999997</v>
      </c>
      <c r="Q339" s="9" t="s">
        <v>41</v>
      </c>
      <c r="R339" s="9" t="s">
        <v>42</v>
      </c>
      <c r="S339" s="13">
        <f>(((J339/60)/60)/24)+DATE(1970,1,1)</f>
        <v>42460.733530092592</v>
      </c>
      <c r="T339" s="13">
        <f>(((I339/60)/60)/24)+DATE(1970,1,1)</f>
        <v>42490.733530092592</v>
      </c>
    </row>
    <row r="340" spans="1:20" ht="224" x14ac:dyDescent="0.2">
      <c r="A340" s="9">
        <v>3581</v>
      </c>
      <c r="B340" s="10" t="s">
        <v>1331</v>
      </c>
      <c r="C340" s="10" t="s">
        <v>1332</v>
      </c>
      <c r="D340" s="9">
        <v>1500</v>
      </c>
      <c r="E340" s="11">
        <v>1500</v>
      </c>
      <c r="F340" s="9" t="s">
        <v>37</v>
      </c>
      <c r="G340" s="9" t="s">
        <v>38</v>
      </c>
      <c r="H340" s="9" t="s">
        <v>39</v>
      </c>
      <c r="I340" s="9">
        <v>1406719110</v>
      </c>
      <c r="J340" s="9">
        <v>1405509510</v>
      </c>
      <c r="K340" s="9" t="b">
        <v>0</v>
      </c>
      <c r="L340" s="9">
        <v>45</v>
      </c>
      <c r="M340" s="9" t="b">
        <v>1</v>
      </c>
      <c r="N340" s="9" t="s">
        <v>40</v>
      </c>
      <c r="O340" s="9">
        <f>ROUND(E340/D340*100,0)</f>
        <v>100</v>
      </c>
      <c r="P340" s="12">
        <f>IFERROR(ROUND(E340/L340,2),0)</f>
        <v>33.33</v>
      </c>
      <c r="Q340" s="9" t="s">
        <v>41</v>
      </c>
      <c r="R340" s="9" t="s">
        <v>42</v>
      </c>
      <c r="S340" s="13">
        <f>(((J340/60)/60)/24)+DATE(1970,1,1)</f>
        <v>41836.471180555556</v>
      </c>
      <c r="T340" s="13">
        <f>(((I340/60)/60)/24)+DATE(1970,1,1)</f>
        <v>41850.471180555556</v>
      </c>
    </row>
    <row r="341" spans="1:20" ht="240" x14ac:dyDescent="0.2">
      <c r="A341" s="9">
        <v>3603</v>
      </c>
      <c r="B341" s="10" t="s">
        <v>1375</v>
      </c>
      <c r="C341" s="10" t="s">
        <v>1376</v>
      </c>
      <c r="D341" s="9">
        <v>1500</v>
      </c>
      <c r="E341" s="11">
        <v>2560</v>
      </c>
      <c r="F341" s="9" t="s">
        <v>37</v>
      </c>
      <c r="G341" s="9" t="s">
        <v>45</v>
      </c>
      <c r="H341" s="9" t="s">
        <v>46</v>
      </c>
      <c r="I341" s="9">
        <v>1446759880</v>
      </c>
      <c r="J341" s="9">
        <v>1444164280</v>
      </c>
      <c r="K341" s="9" t="b">
        <v>0</v>
      </c>
      <c r="L341" s="9">
        <v>57</v>
      </c>
      <c r="M341" s="9" t="b">
        <v>1</v>
      </c>
      <c r="N341" s="9" t="s">
        <v>40</v>
      </c>
      <c r="O341" s="9">
        <f>ROUND(E341/D341*100,0)</f>
        <v>171</v>
      </c>
      <c r="P341" s="12">
        <f>IFERROR(ROUND(E341/L341,2),0)</f>
        <v>44.91</v>
      </c>
      <c r="Q341" s="9" t="s">
        <v>41</v>
      </c>
      <c r="R341" s="9" t="s">
        <v>42</v>
      </c>
      <c r="S341" s="13">
        <f>(((J341/60)/60)/24)+DATE(1970,1,1)</f>
        <v>42283.864351851851</v>
      </c>
      <c r="T341" s="13">
        <f>(((I341/60)/60)/24)+DATE(1970,1,1)</f>
        <v>42313.906018518523</v>
      </c>
    </row>
    <row r="342" spans="1:20" ht="224" x14ac:dyDescent="0.2">
      <c r="A342" s="9">
        <v>3654</v>
      </c>
      <c r="B342" s="10" t="s">
        <v>1435</v>
      </c>
      <c r="C342" s="10" t="s">
        <v>1436</v>
      </c>
      <c r="D342" s="9">
        <v>1500</v>
      </c>
      <c r="E342" s="11">
        <v>2616</v>
      </c>
      <c r="F342" s="9" t="s">
        <v>37</v>
      </c>
      <c r="G342" s="9" t="s">
        <v>38</v>
      </c>
      <c r="H342" s="9" t="s">
        <v>39</v>
      </c>
      <c r="I342" s="9">
        <v>1459702800</v>
      </c>
      <c r="J342" s="9">
        <v>1457690386</v>
      </c>
      <c r="K342" s="9" t="b">
        <v>0</v>
      </c>
      <c r="L342" s="9">
        <v>38</v>
      </c>
      <c r="M342" s="9" t="b">
        <v>1</v>
      </c>
      <c r="N342" s="9" t="s">
        <v>40</v>
      </c>
      <c r="O342" s="9">
        <f>ROUND(E342/D342*100,0)</f>
        <v>174</v>
      </c>
      <c r="P342" s="12">
        <f>IFERROR(ROUND(E342/L342,2),0)</f>
        <v>68.84</v>
      </c>
      <c r="Q342" s="9" t="s">
        <v>41</v>
      </c>
      <c r="R342" s="9" t="s">
        <v>42</v>
      </c>
      <c r="S342" s="13">
        <f>(((J342/60)/60)/24)+DATE(1970,1,1)</f>
        <v>42440.416504629626</v>
      </c>
      <c r="T342" s="13">
        <f>(((I342/60)/60)/24)+DATE(1970,1,1)</f>
        <v>42463.708333333328</v>
      </c>
    </row>
    <row r="343" spans="1:20" ht="112" x14ac:dyDescent="0.2">
      <c r="A343" s="9">
        <v>3658</v>
      </c>
      <c r="B343" s="10" t="s">
        <v>1447</v>
      </c>
      <c r="C343" s="10" t="s">
        <v>1448</v>
      </c>
      <c r="D343" s="9">
        <v>1500</v>
      </c>
      <c r="E343" s="11">
        <v>1510</v>
      </c>
      <c r="F343" s="9" t="s">
        <v>37</v>
      </c>
      <c r="G343" s="9" t="s">
        <v>45</v>
      </c>
      <c r="H343" s="9" t="s">
        <v>46</v>
      </c>
      <c r="I343" s="9">
        <v>1404273540</v>
      </c>
      <c r="J343" s="9">
        <v>1400272580</v>
      </c>
      <c r="K343" s="9" t="b">
        <v>0</v>
      </c>
      <c r="L343" s="9">
        <v>20</v>
      </c>
      <c r="M343" s="9" t="b">
        <v>1</v>
      </c>
      <c r="N343" s="9" t="s">
        <v>40</v>
      </c>
      <c r="O343" s="9">
        <f>ROUND(E343/D343*100,0)</f>
        <v>101</v>
      </c>
      <c r="P343" s="12">
        <f>IFERROR(ROUND(E343/L343,2),0)</f>
        <v>75.5</v>
      </c>
      <c r="Q343" s="9" t="s">
        <v>41</v>
      </c>
      <c r="R343" s="9" t="s">
        <v>42</v>
      </c>
      <c r="S343" s="13">
        <f>(((J343/60)/60)/24)+DATE(1970,1,1)</f>
        <v>41775.858564814815</v>
      </c>
      <c r="T343" s="13">
        <f>(((I343/60)/60)/24)+DATE(1970,1,1)</f>
        <v>41822.165972222225</v>
      </c>
    </row>
    <row r="344" spans="1:20" ht="192" x14ac:dyDescent="0.2">
      <c r="A344" s="9">
        <v>3690</v>
      </c>
      <c r="B344" s="10" t="s">
        <v>1511</v>
      </c>
      <c r="C344" s="10" t="s">
        <v>1512</v>
      </c>
      <c r="D344" s="9">
        <v>1500</v>
      </c>
      <c r="E344" s="11">
        <v>1800</v>
      </c>
      <c r="F344" s="9" t="s">
        <v>37</v>
      </c>
      <c r="G344" s="9" t="s">
        <v>45</v>
      </c>
      <c r="H344" s="9" t="s">
        <v>46</v>
      </c>
      <c r="I344" s="9">
        <v>1417101683</v>
      </c>
      <c r="J344" s="9">
        <v>1414506083</v>
      </c>
      <c r="K344" s="9" t="b">
        <v>0</v>
      </c>
      <c r="L344" s="9">
        <v>31</v>
      </c>
      <c r="M344" s="9" t="b">
        <v>1</v>
      </c>
      <c r="N344" s="9" t="s">
        <v>40</v>
      </c>
      <c r="O344" s="9">
        <f>ROUND(E344/D344*100,0)</f>
        <v>120</v>
      </c>
      <c r="P344" s="12">
        <f>IFERROR(ROUND(E344/L344,2),0)</f>
        <v>58.06</v>
      </c>
      <c r="Q344" s="9" t="s">
        <v>41</v>
      </c>
      <c r="R344" s="9" t="s">
        <v>42</v>
      </c>
      <c r="S344" s="13">
        <f>(((J344/60)/60)/24)+DATE(1970,1,1)</f>
        <v>41940.598182870373</v>
      </c>
      <c r="T344" s="13">
        <f>(((I344/60)/60)/24)+DATE(1970,1,1)</f>
        <v>41970.639849537038</v>
      </c>
    </row>
    <row r="345" spans="1:20" ht="192" x14ac:dyDescent="0.2">
      <c r="A345" s="9">
        <v>3701</v>
      </c>
      <c r="B345" s="10" t="s">
        <v>1533</v>
      </c>
      <c r="C345" s="10" t="s">
        <v>1534</v>
      </c>
      <c r="D345" s="9">
        <v>1500</v>
      </c>
      <c r="E345" s="11">
        <v>1505</v>
      </c>
      <c r="F345" s="9" t="s">
        <v>37</v>
      </c>
      <c r="G345" s="9" t="s">
        <v>38</v>
      </c>
      <c r="H345" s="9" t="s">
        <v>39</v>
      </c>
      <c r="I345" s="9">
        <v>1433422793</v>
      </c>
      <c r="J345" s="9">
        <v>1430830793</v>
      </c>
      <c r="K345" s="9" t="b">
        <v>0</v>
      </c>
      <c r="L345" s="9">
        <v>39</v>
      </c>
      <c r="M345" s="9" t="b">
        <v>1</v>
      </c>
      <c r="N345" s="9" t="s">
        <v>40</v>
      </c>
      <c r="O345" s="9">
        <f>ROUND(E345/D345*100,0)</f>
        <v>100</v>
      </c>
      <c r="P345" s="12">
        <f>IFERROR(ROUND(E345/L345,2),0)</f>
        <v>38.590000000000003</v>
      </c>
      <c r="Q345" s="9" t="s">
        <v>41</v>
      </c>
      <c r="R345" s="9" t="s">
        <v>42</v>
      </c>
      <c r="S345" s="13">
        <f>(((J345/60)/60)/24)+DATE(1970,1,1)</f>
        <v>42129.541585648149</v>
      </c>
      <c r="T345" s="13">
        <f>(((I345/60)/60)/24)+DATE(1970,1,1)</f>
        <v>42159.541585648149</v>
      </c>
    </row>
    <row r="346" spans="1:20" ht="176" x14ac:dyDescent="0.2">
      <c r="A346" s="9">
        <v>3706</v>
      </c>
      <c r="B346" s="10" t="s">
        <v>1543</v>
      </c>
      <c r="C346" s="10" t="s">
        <v>1544</v>
      </c>
      <c r="D346" s="9">
        <v>1500</v>
      </c>
      <c r="E346" s="11">
        <v>1820</v>
      </c>
      <c r="F346" s="9" t="s">
        <v>37</v>
      </c>
      <c r="G346" s="9" t="s">
        <v>45</v>
      </c>
      <c r="H346" s="9" t="s">
        <v>46</v>
      </c>
      <c r="I346" s="9">
        <v>1410558949</v>
      </c>
      <c r="J346" s="9">
        <v>1409262949</v>
      </c>
      <c r="K346" s="9" t="b">
        <v>0</v>
      </c>
      <c r="L346" s="9">
        <v>13</v>
      </c>
      <c r="M346" s="9" t="b">
        <v>1</v>
      </c>
      <c r="N346" s="9" t="s">
        <v>40</v>
      </c>
      <c r="O346" s="9">
        <f>ROUND(E346/D346*100,0)</f>
        <v>121</v>
      </c>
      <c r="P346" s="12">
        <f>IFERROR(ROUND(E346/L346,2),0)</f>
        <v>140</v>
      </c>
      <c r="Q346" s="9" t="s">
        <v>41</v>
      </c>
      <c r="R346" s="9" t="s">
        <v>42</v>
      </c>
      <c r="S346" s="13">
        <f>(((J346/60)/60)/24)+DATE(1970,1,1)</f>
        <v>41879.913761574076</v>
      </c>
      <c r="T346" s="13">
        <f>(((I346/60)/60)/24)+DATE(1970,1,1)</f>
        <v>41894.913761574076</v>
      </c>
    </row>
    <row r="347" spans="1:20" ht="240" x14ac:dyDescent="0.2">
      <c r="A347" s="9">
        <v>3722</v>
      </c>
      <c r="B347" s="10" t="s">
        <v>1575</v>
      </c>
      <c r="C347" s="10" t="s">
        <v>1576</v>
      </c>
      <c r="D347" s="9">
        <v>1500</v>
      </c>
      <c r="E347" s="11">
        <v>1668</v>
      </c>
      <c r="F347" s="9" t="s">
        <v>37</v>
      </c>
      <c r="G347" s="9" t="s">
        <v>63</v>
      </c>
      <c r="H347" s="9" t="s">
        <v>64</v>
      </c>
      <c r="I347" s="9">
        <v>1455231540</v>
      </c>
      <c r="J347" s="9">
        <v>1452614847</v>
      </c>
      <c r="K347" s="9" t="b">
        <v>0</v>
      </c>
      <c r="L347" s="9">
        <v>35</v>
      </c>
      <c r="M347" s="9" t="b">
        <v>1</v>
      </c>
      <c r="N347" s="9" t="s">
        <v>40</v>
      </c>
      <c r="O347" s="9">
        <f>ROUND(E347/D347*100,0)</f>
        <v>111</v>
      </c>
      <c r="P347" s="12">
        <f>IFERROR(ROUND(E347/L347,2),0)</f>
        <v>47.66</v>
      </c>
      <c r="Q347" s="9" t="s">
        <v>41</v>
      </c>
      <c r="R347" s="9" t="s">
        <v>42</v>
      </c>
      <c r="S347" s="13">
        <f>(((J347/60)/60)/24)+DATE(1970,1,1)</f>
        <v>42381.671840277777</v>
      </c>
      <c r="T347" s="13">
        <f>(((I347/60)/60)/24)+DATE(1970,1,1)</f>
        <v>42411.957638888889</v>
      </c>
    </row>
    <row r="348" spans="1:20" ht="192" x14ac:dyDescent="0.2">
      <c r="A348" s="9">
        <v>3810</v>
      </c>
      <c r="B348" s="10" t="s">
        <v>1631</v>
      </c>
      <c r="C348" s="10" t="s">
        <v>1632</v>
      </c>
      <c r="D348" s="9">
        <v>1500</v>
      </c>
      <c r="E348" s="11">
        <v>1826</v>
      </c>
      <c r="F348" s="9" t="s">
        <v>37</v>
      </c>
      <c r="G348" s="9" t="s">
        <v>45</v>
      </c>
      <c r="H348" s="9" t="s">
        <v>46</v>
      </c>
      <c r="I348" s="9">
        <v>1426965758</v>
      </c>
      <c r="J348" s="9">
        <v>1424377358</v>
      </c>
      <c r="K348" s="9" t="b">
        <v>0</v>
      </c>
      <c r="L348" s="9">
        <v>26</v>
      </c>
      <c r="M348" s="9" t="b">
        <v>1</v>
      </c>
      <c r="N348" s="9" t="s">
        <v>40</v>
      </c>
      <c r="O348" s="9">
        <f>ROUND(E348/D348*100,0)</f>
        <v>122</v>
      </c>
      <c r="P348" s="12">
        <f>IFERROR(ROUND(E348/L348,2),0)</f>
        <v>70.23</v>
      </c>
      <c r="Q348" s="9" t="s">
        <v>41</v>
      </c>
      <c r="R348" s="9" t="s">
        <v>42</v>
      </c>
      <c r="S348" s="13">
        <f>(((J348/60)/60)/24)+DATE(1970,1,1)</f>
        <v>42054.849050925928</v>
      </c>
      <c r="T348" s="13">
        <f>(((I348/60)/60)/24)+DATE(1970,1,1)</f>
        <v>42084.807384259257</v>
      </c>
    </row>
    <row r="349" spans="1:20" ht="208" x14ac:dyDescent="0.2">
      <c r="A349" s="9">
        <v>3814</v>
      </c>
      <c r="B349" s="10" t="s">
        <v>1639</v>
      </c>
      <c r="C349" s="10" t="s">
        <v>1640</v>
      </c>
      <c r="D349" s="9">
        <v>1500</v>
      </c>
      <c r="E349" s="11">
        <v>2102</v>
      </c>
      <c r="F349" s="9" t="s">
        <v>37</v>
      </c>
      <c r="G349" s="9" t="s">
        <v>45</v>
      </c>
      <c r="H349" s="9" t="s">
        <v>46</v>
      </c>
      <c r="I349" s="9">
        <v>1427860740</v>
      </c>
      <c r="J349" s="9">
        <v>1424727712</v>
      </c>
      <c r="K349" s="9" t="b">
        <v>0</v>
      </c>
      <c r="L349" s="9">
        <v>34</v>
      </c>
      <c r="M349" s="9" t="b">
        <v>1</v>
      </c>
      <c r="N349" s="9" t="s">
        <v>40</v>
      </c>
      <c r="O349" s="9">
        <f>ROUND(E349/D349*100,0)</f>
        <v>140</v>
      </c>
      <c r="P349" s="12">
        <f>IFERROR(ROUND(E349/L349,2),0)</f>
        <v>61.82</v>
      </c>
      <c r="Q349" s="9" t="s">
        <v>41</v>
      </c>
      <c r="R349" s="9" t="s">
        <v>42</v>
      </c>
      <c r="S349" s="13">
        <f>(((J349/60)/60)/24)+DATE(1970,1,1)</f>
        <v>42058.904074074075</v>
      </c>
      <c r="T349" s="13">
        <f>(((I349/60)/60)/24)+DATE(1970,1,1)</f>
        <v>42095.165972222225</v>
      </c>
    </row>
    <row r="350" spans="1:20" ht="192" x14ac:dyDescent="0.2">
      <c r="A350" s="9">
        <v>3816</v>
      </c>
      <c r="B350" s="10" t="s">
        <v>1643</v>
      </c>
      <c r="C350" s="10" t="s">
        <v>1644</v>
      </c>
      <c r="D350" s="9">
        <v>1500</v>
      </c>
      <c r="E350" s="11">
        <v>1788.57</v>
      </c>
      <c r="F350" s="9" t="s">
        <v>37</v>
      </c>
      <c r="G350" s="9" t="s">
        <v>45</v>
      </c>
      <c r="H350" s="9" t="s">
        <v>46</v>
      </c>
      <c r="I350" s="9">
        <v>1405614823</v>
      </c>
      <c r="J350" s="9">
        <v>1403022823</v>
      </c>
      <c r="K350" s="9" t="b">
        <v>0</v>
      </c>
      <c r="L350" s="9">
        <v>37</v>
      </c>
      <c r="M350" s="9" t="b">
        <v>1</v>
      </c>
      <c r="N350" s="9" t="s">
        <v>40</v>
      </c>
      <c r="O350" s="9">
        <f>ROUND(E350/D350*100,0)</f>
        <v>119</v>
      </c>
      <c r="P350" s="12">
        <f>IFERROR(ROUND(E350/L350,2),0)</f>
        <v>48.34</v>
      </c>
      <c r="Q350" s="9" t="s">
        <v>41</v>
      </c>
      <c r="R350" s="9" t="s">
        <v>42</v>
      </c>
      <c r="S350" s="13">
        <f>(((J350/60)/60)/24)+DATE(1970,1,1)</f>
        <v>41807.690081018518</v>
      </c>
      <c r="T350" s="13">
        <f>(((I350/60)/60)/24)+DATE(1970,1,1)</f>
        <v>41837.690081018518</v>
      </c>
    </row>
    <row r="351" spans="1:20" ht="208" x14ac:dyDescent="0.2">
      <c r="A351" s="9">
        <v>3497</v>
      </c>
      <c r="B351" s="10" t="s">
        <v>1161</v>
      </c>
      <c r="C351" s="10" t="s">
        <v>1162</v>
      </c>
      <c r="D351" s="9">
        <v>1551</v>
      </c>
      <c r="E351" s="11">
        <v>1686</v>
      </c>
      <c r="F351" s="9" t="s">
        <v>37</v>
      </c>
      <c r="G351" s="9" t="s">
        <v>45</v>
      </c>
      <c r="H351" s="9" t="s">
        <v>46</v>
      </c>
      <c r="I351" s="9">
        <v>1464904800</v>
      </c>
      <c r="J351" s="9">
        <v>1463852904</v>
      </c>
      <c r="K351" s="9" t="b">
        <v>0</v>
      </c>
      <c r="L351" s="9">
        <v>49</v>
      </c>
      <c r="M351" s="9" t="b">
        <v>1</v>
      </c>
      <c r="N351" s="9" t="s">
        <v>40</v>
      </c>
      <c r="O351" s="9">
        <f>ROUND(E351/D351*100,0)</f>
        <v>109</v>
      </c>
      <c r="P351" s="12">
        <f>IFERROR(ROUND(E351/L351,2),0)</f>
        <v>34.409999999999997</v>
      </c>
      <c r="Q351" s="9" t="s">
        <v>41</v>
      </c>
      <c r="R351" s="9" t="s">
        <v>42</v>
      </c>
      <c r="S351" s="13">
        <f>(((J351/60)/60)/24)+DATE(1970,1,1)</f>
        <v>42511.741944444439</v>
      </c>
      <c r="T351" s="13">
        <f>(((I351/60)/60)/24)+DATE(1970,1,1)</f>
        <v>42523.916666666672</v>
      </c>
    </row>
    <row r="352" spans="1:20" ht="176" x14ac:dyDescent="0.2">
      <c r="A352" s="9">
        <v>3244</v>
      </c>
      <c r="B352" s="10" t="s">
        <v>650</v>
      </c>
      <c r="C352" s="10" t="s">
        <v>651</v>
      </c>
      <c r="D352" s="9">
        <v>1600</v>
      </c>
      <c r="E352" s="11">
        <v>1647</v>
      </c>
      <c r="F352" s="9" t="s">
        <v>37</v>
      </c>
      <c r="G352" s="9" t="s">
        <v>38</v>
      </c>
      <c r="H352" s="9" t="s">
        <v>39</v>
      </c>
      <c r="I352" s="9">
        <v>1480613982</v>
      </c>
      <c r="J352" s="9">
        <v>1478018382</v>
      </c>
      <c r="K352" s="9" t="b">
        <v>0</v>
      </c>
      <c r="L352" s="9">
        <v>69</v>
      </c>
      <c r="M352" s="9" t="b">
        <v>1</v>
      </c>
      <c r="N352" s="9" t="s">
        <v>40</v>
      </c>
      <c r="O352" s="9">
        <f>ROUND(E352/D352*100,0)</f>
        <v>103</v>
      </c>
      <c r="P352" s="12">
        <f>IFERROR(ROUND(E352/L352,2),0)</f>
        <v>23.87</v>
      </c>
      <c r="Q352" s="9" t="s">
        <v>41</v>
      </c>
      <c r="R352" s="9" t="s">
        <v>42</v>
      </c>
      <c r="S352" s="13">
        <f>(((J352/60)/60)/24)+DATE(1970,1,1)</f>
        <v>42675.694236111114</v>
      </c>
      <c r="T352" s="13">
        <f>(((I352/60)/60)/24)+DATE(1970,1,1)</f>
        <v>42705.735902777778</v>
      </c>
    </row>
    <row r="353" spans="1:20" ht="224" x14ac:dyDescent="0.2">
      <c r="A353" s="9">
        <v>3594</v>
      </c>
      <c r="B353" s="10" t="s">
        <v>1357</v>
      </c>
      <c r="C353" s="10" t="s">
        <v>1358</v>
      </c>
      <c r="D353" s="9">
        <v>1600</v>
      </c>
      <c r="E353" s="11">
        <v>2015</v>
      </c>
      <c r="F353" s="9" t="s">
        <v>37</v>
      </c>
      <c r="G353" s="9" t="s">
        <v>45</v>
      </c>
      <c r="H353" s="9" t="s">
        <v>46</v>
      </c>
      <c r="I353" s="9">
        <v>1472952982</v>
      </c>
      <c r="J353" s="9">
        <v>1470792982</v>
      </c>
      <c r="K353" s="9" t="b">
        <v>0</v>
      </c>
      <c r="L353" s="9">
        <v>36</v>
      </c>
      <c r="M353" s="9" t="b">
        <v>1</v>
      </c>
      <c r="N353" s="9" t="s">
        <v>40</v>
      </c>
      <c r="O353" s="9">
        <f>ROUND(E353/D353*100,0)</f>
        <v>126</v>
      </c>
      <c r="P353" s="12">
        <f>IFERROR(ROUND(E353/L353,2),0)</f>
        <v>55.97</v>
      </c>
      <c r="Q353" s="9" t="s">
        <v>41</v>
      </c>
      <c r="R353" s="9" t="s">
        <v>42</v>
      </c>
      <c r="S353" s="13">
        <f>(((J353/60)/60)/24)+DATE(1970,1,1)</f>
        <v>42592.066921296297</v>
      </c>
      <c r="T353" s="13">
        <f>(((I353/60)/60)/24)+DATE(1970,1,1)</f>
        <v>42617.066921296297</v>
      </c>
    </row>
    <row r="354" spans="1:20" ht="192" x14ac:dyDescent="0.2">
      <c r="A354" s="9">
        <v>3485</v>
      </c>
      <c r="B354" s="10" t="s">
        <v>1137</v>
      </c>
      <c r="C354" s="10" t="s">
        <v>1138</v>
      </c>
      <c r="D354" s="9">
        <v>1650</v>
      </c>
      <c r="E354" s="11">
        <v>1660</v>
      </c>
      <c r="F354" s="9" t="s">
        <v>37</v>
      </c>
      <c r="G354" s="9" t="s">
        <v>45</v>
      </c>
      <c r="H354" s="9" t="s">
        <v>46</v>
      </c>
      <c r="I354" s="9">
        <v>1454431080</v>
      </c>
      <c r="J354" s="9">
        <v>1451839080</v>
      </c>
      <c r="K354" s="9" t="b">
        <v>0</v>
      </c>
      <c r="L354" s="9">
        <v>30</v>
      </c>
      <c r="M354" s="9" t="b">
        <v>1</v>
      </c>
      <c r="N354" s="9" t="s">
        <v>40</v>
      </c>
      <c r="O354" s="9">
        <f>ROUND(E354/D354*100,0)</f>
        <v>101</v>
      </c>
      <c r="P354" s="12">
        <f>IFERROR(ROUND(E354/L354,2),0)</f>
        <v>55.33</v>
      </c>
      <c r="Q354" s="9" t="s">
        <v>41</v>
      </c>
      <c r="R354" s="9" t="s">
        <v>42</v>
      </c>
      <c r="S354" s="13">
        <f>(((J354/60)/60)/24)+DATE(1970,1,1)</f>
        <v>42372.693055555559</v>
      </c>
      <c r="T354" s="13">
        <f>(((I354/60)/60)/24)+DATE(1970,1,1)</f>
        <v>42402.693055555559</v>
      </c>
    </row>
    <row r="355" spans="1:20" ht="208" x14ac:dyDescent="0.2">
      <c r="A355" s="9">
        <v>3498</v>
      </c>
      <c r="B355" s="10" t="s">
        <v>1163</v>
      </c>
      <c r="C355" s="10" t="s">
        <v>1164</v>
      </c>
      <c r="D355" s="9">
        <v>1650</v>
      </c>
      <c r="E355" s="11">
        <v>1690</v>
      </c>
      <c r="F355" s="9" t="s">
        <v>37</v>
      </c>
      <c r="G355" s="9" t="s">
        <v>63</v>
      </c>
      <c r="H355" s="9" t="s">
        <v>64</v>
      </c>
      <c r="I355" s="9">
        <v>1464471840</v>
      </c>
      <c r="J355" s="9">
        <v>1459309704</v>
      </c>
      <c r="K355" s="9" t="b">
        <v>0</v>
      </c>
      <c r="L355" s="9">
        <v>42</v>
      </c>
      <c r="M355" s="9" t="b">
        <v>1</v>
      </c>
      <c r="N355" s="9" t="s">
        <v>40</v>
      </c>
      <c r="O355" s="9">
        <f>ROUND(E355/D355*100,0)</f>
        <v>102</v>
      </c>
      <c r="P355" s="12">
        <f>IFERROR(ROUND(E355/L355,2),0)</f>
        <v>40.24</v>
      </c>
      <c r="Q355" s="9" t="s">
        <v>41</v>
      </c>
      <c r="R355" s="9" t="s">
        <v>42</v>
      </c>
      <c r="S355" s="13">
        <f>(((J355/60)/60)/24)+DATE(1970,1,1)</f>
        <v>42459.15861111111</v>
      </c>
      <c r="T355" s="13">
        <f>(((I355/60)/60)/24)+DATE(1970,1,1)</f>
        <v>42518.905555555553</v>
      </c>
    </row>
    <row r="356" spans="1:20" ht="208" x14ac:dyDescent="0.2">
      <c r="A356" s="9">
        <v>3528</v>
      </c>
      <c r="B356" s="10" t="s">
        <v>1223</v>
      </c>
      <c r="C356" s="10" t="s">
        <v>1224</v>
      </c>
      <c r="D356" s="9">
        <v>1650</v>
      </c>
      <c r="E356" s="11">
        <v>1669</v>
      </c>
      <c r="F356" s="9" t="s">
        <v>37</v>
      </c>
      <c r="G356" s="9" t="s">
        <v>38</v>
      </c>
      <c r="H356" s="9" t="s">
        <v>39</v>
      </c>
      <c r="I356" s="9">
        <v>1484740918</v>
      </c>
      <c r="J356" s="9">
        <v>1483012918</v>
      </c>
      <c r="K356" s="9" t="b">
        <v>0</v>
      </c>
      <c r="L356" s="9">
        <v>37</v>
      </c>
      <c r="M356" s="9" t="b">
        <v>1</v>
      </c>
      <c r="N356" s="9" t="s">
        <v>40</v>
      </c>
      <c r="O356" s="9">
        <f>ROUND(E356/D356*100,0)</f>
        <v>101</v>
      </c>
      <c r="P356" s="12">
        <f>IFERROR(ROUND(E356/L356,2),0)</f>
        <v>45.11</v>
      </c>
      <c r="Q356" s="9" t="s">
        <v>41</v>
      </c>
      <c r="R356" s="9" t="s">
        <v>42</v>
      </c>
      <c r="S356" s="13">
        <f>(((J356/60)/60)/24)+DATE(1970,1,1)</f>
        <v>42733.50136574074</v>
      </c>
      <c r="T356" s="13">
        <f>(((I356/60)/60)/24)+DATE(1970,1,1)</f>
        <v>42753.50136574074</v>
      </c>
    </row>
    <row r="357" spans="1:20" ht="224" x14ac:dyDescent="0.2">
      <c r="A357" s="9">
        <v>1292</v>
      </c>
      <c r="B357" s="10" t="s">
        <v>103</v>
      </c>
      <c r="C357" s="10" t="s">
        <v>104</v>
      </c>
      <c r="D357" s="9">
        <v>1700</v>
      </c>
      <c r="E357" s="11">
        <v>1870</v>
      </c>
      <c r="F357" s="9" t="s">
        <v>37</v>
      </c>
      <c r="G357" s="9" t="s">
        <v>38</v>
      </c>
      <c r="H357" s="9" t="s">
        <v>39</v>
      </c>
      <c r="I357" s="9">
        <v>1444172340</v>
      </c>
      <c r="J357" s="9">
        <v>1441822828</v>
      </c>
      <c r="K357" s="9" t="b">
        <v>0</v>
      </c>
      <c r="L357" s="9">
        <v>52</v>
      </c>
      <c r="M357" s="9" t="b">
        <v>1</v>
      </c>
      <c r="N357" s="9" t="s">
        <v>40</v>
      </c>
      <c r="O357" s="9">
        <f>ROUND(E357/D357*100,0)</f>
        <v>110</v>
      </c>
      <c r="P357" s="12">
        <f>IFERROR(ROUND(E357/L357,2),0)</f>
        <v>35.96</v>
      </c>
      <c r="Q357" s="9" t="s">
        <v>41</v>
      </c>
      <c r="R357" s="9" t="s">
        <v>42</v>
      </c>
      <c r="S357" s="13">
        <f>(((J357/60)/60)/24)+DATE(1970,1,1)</f>
        <v>42256.764212962968</v>
      </c>
      <c r="T357" s="13">
        <f>(((I357/60)/60)/24)+DATE(1970,1,1)</f>
        <v>42283.957638888889</v>
      </c>
    </row>
    <row r="358" spans="1:20" ht="192" x14ac:dyDescent="0.2">
      <c r="A358" s="9">
        <v>3417</v>
      </c>
      <c r="B358" s="10" t="s">
        <v>1001</v>
      </c>
      <c r="C358" s="10" t="s">
        <v>1002</v>
      </c>
      <c r="D358" s="9">
        <v>1700</v>
      </c>
      <c r="E358" s="11">
        <v>1700.01</v>
      </c>
      <c r="F358" s="9" t="s">
        <v>37</v>
      </c>
      <c r="G358" s="9" t="s">
        <v>45</v>
      </c>
      <c r="H358" s="9" t="s">
        <v>46</v>
      </c>
      <c r="I358" s="9">
        <v>1414284180</v>
      </c>
      <c r="J358" s="9">
        <v>1410558948</v>
      </c>
      <c r="K358" s="9" t="b">
        <v>0</v>
      </c>
      <c r="L358" s="9">
        <v>45</v>
      </c>
      <c r="M358" s="9" t="b">
        <v>1</v>
      </c>
      <c r="N358" s="9" t="s">
        <v>40</v>
      </c>
      <c r="O358" s="9">
        <f>ROUND(E358/D358*100,0)</f>
        <v>100</v>
      </c>
      <c r="P358" s="12">
        <f>IFERROR(ROUND(E358/L358,2),0)</f>
        <v>37.78</v>
      </c>
      <c r="Q358" s="9" t="s">
        <v>41</v>
      </c>
      <c r="R358" s="9" t="s">
        <v>42</v>
      </c>
      <c r="S358" s="13">
        <f>(((J358/60)/60)/24)+DATE(1970,1,1)</f>
        <v>41894.91375</v>
      </c>
      <c r="T358" s="13">
        <f>(((I358/60)/60)/24)+DATE(1970,1,1)</f>
        <v>41938.029861111114</v>
      </c>
    </row>
    <row r="359" spans="1:20" ht="192" x14ac:dyDescent="0.2">
      <c r="A359" s="9">
        <v>3355</v>
      </c>
      <c r="B359" s="10" t="s">
        <v>875</v>
      </c>
      <c r="C359" s="10" t="s">
        <v>876</v>
      </c>
      <c r="D359" s="9">
        <v>1750</v>
      </c>
      <c r="E359" s="11">
        <v>2210</v>
      </c>
      <c r="F359" s="9" t="s">
        <v>37</v>
      </c>
      <c r="G359" s="9" t="s">
        <v>38</v>
      </c>
      <c r="H359" s="9" t="s">
        <v>39</v>
      </c>
      <c r="I359" s="9">
        <v>1462879020</v>
      </c>
      <c r="J359" s="9">
        <v>1461941527</v>
      </c>
      <c r="K359" s="9" t="b">
        <v>0</v>
      </c>
      <c r="L359" s="9">
        <v>15</v>
      </c>
      <c r="M359" s="9" t="b">
        <v>1</v>
      </c>
      <c r="N359" s="9" t="s">
        <v>40</v>
      </c>
      <c r="O359" s="9">
        <f>ROUND(E359/D359*100,0)</f>
        <v>126</v>
      </c>
      <c r="P359" s="12">
        <f>IFERROR(ROUND(E359/L359,2),0)</f>
        <v>147.33000000000001</v>
      </c>
      <c r="Q359" s="9" t="s">
        <v>41</v>
      </c>
      <c r="R359" s="9" t="s">
        <v>42</v>
      </c>
      <c r="S359" s="13">
        <f>(((J359/60)/60)/24)+DATE(1970,1,1)</f>
        <v>42489.619525462964</v>
      </c>
      <c r="T359" s="13">
        <f>(((I359/60)/60)/24)+DATE(1970,1,1)</f>
        <v>42500.470138888893</v>
      </c>
    </row>
    <row r="360" spans="1:20" ht="192" x14ac:dyDescent="0.2">
      <c r="A360" s="9">
        <v>3383</v>
      </c>
      <c r="B360" s="10" t="s">
        <v>933</v>
      </c>
      <c r="C360" s="10" t="s">
        <v>934</v>
      </c>
      <c r="D360" s="9">
        <v>1750</v>
      </c>
      <c r="E360" s="11">
        <v>1955</v>
      </c>
      <c r="F360" s="9" t="s">
        <v>37</v>
      </c>
      <c r="G360" s="9" t="s">
        <v>45</v>
      </c>
      <c r="H360" s="9" t="s">
        <v>46</v>
      </c>
      <c r="I360" s="9">
        <v>1466707620</v>
      </c>
      <c r="J360" s="9">
        <v>1464979620</v>
      </c>
      <c r="K360" s="9" t="b">
        <v>0</v>
      </c>
      <c r="L360" s="9">
        <v>30</v>
      </c>
      <c r="M360" s="9" t="b">
        <v>1</v>
      </c>
      <c r="N360" s="9" t="s">
        <v>40</v>
      </c>
      <c r="O360" s="9">
        <f>ROUND(E360/D360*100,0)</f>
        <v>112</v>
      </c>
      <c r="P360" s="12">
        <f>IFERROR(ROUND(E360/L360,2),0)</f>
        <v>65.17</v>
      </c>
      <c r="Q360" s="9" t="s">
        <v>41</v>
      </c>
      <c r="R360" s="9" t="s">
        <v>42</v>
      </c>
      <c r="S360" s="13">
        <f>(((J360/60)/60)/24)+DATE(1970,1,1)</f>
        <v>42524.782638888893</v>
      </c>
      <c r="T360" s="13">
        <f>(((I360/60)/60)/24)+DATE(1970,1,1)</f>
        <v>42544.782638888893</v>
      </c>
    </row>
    <row r="361" spans="1:20" ht="96" x14ac:dyDescent="0.2">
      <c r="A361" s="9">
        <v>3148</v>
      </c>
      <c r="B361" s="10" t="s">
        <v>498</v>
      </c>
      <c r="C361" s="10" t="s">
        <v>499</v>
      </c>
      <c r="D361" s="9">
        <v>1800</v>
      </c>
      <c r="E361" s="11">
        <v>2361</v>
      </c>
      <c r="F361" s="9" t="s">
        <v>37</v>
      </c>
      <c r="G361" s="9" t="s">
        <v>45</v>
      </c>
      <c r="H361" s="9" t="s">
        <v>46</v>
      </c>
      <c r="I361" s="9">
        <v>1412136000</v>
      </c>
      <c r="J361" s="9">
        <v>1410278284</v>
      </c>
      <c r="K361" s="9" t="b">
        <v>1</v>
      </c>
      <c r="L361" s="9">
        <v>57</v>
      </c>
      <c r="M361" s="9" t="b">
        <v>1</v>
      </c>
      <c r="N361" s="9" t="s">
        <v>40</v>
      </c>
      <c r="O361" s="9">
        <f>ROUND(E361/D361*100,0)</f>
        <v>131</v>
      </c>
      <c r="P361" s="12">
        <f>IFERROR(ROUND(E361/L361,2),0)</f>
        <v>41.42</v>
      </c>
      <c r="Q361" s="9" t="s">
        <v>41</v>
      </c>
      <c r="R361" s="9" t="s">
        <v>42</v>
      </c>
      <c r="S361" s="13">
        <f>(((J361/60)/60)/24)+DATE(1970,1,1)</f>
        <v>41891.665324074071</v>
      </c>
      <c r="T361" s="13">
        <f>(((I361/60)/60)/24)+DATE(1970,1,1)</f>
        <v>41913.166666666664</v>
      </c>
    </row>
    <row r="362" spans="1:20" ht="224" x14ac:dyDescent="0.2">
      <c r="A362" s="9">
        <v>3270</v>
      </c>
      <c r="B362" s="10" t="s">
        <v>702</v>
      </c>
      <c r="C362" s="10" t="s">
        <v>703</v>
      </c>
      <c r="D362" s="9">
        <v>1800</v>
      </c>
      <c r="E362" s="11">
        <v>1830</v>
      </c>
      <c r="F362" s="9" t="s">
        <v>37</v>
      </c>
      <c r="G362" s="9" t="s">
        <v>38</v>
      </c>
      <c r="H362" s="9" t="s">
        <v>39</v>
      </c>
      <c r="I362" s="9">
        <v>1436705265</v>
      </c>
      <c r="J362" s="9">
        <v>1434113265</v>
      </c>
      <c r="K362" s="9" t="b">
        <v>1</v>
      </c>
      <c r="L362" s="9">
        <v>30</v>
      </c>
      <c r="M362" s="9" t="b">
        <v>1</v>
      </c>
      <c r="N362" s="9" t="s">
        <v>40</v>
      </c>
      <c r="O362" s="9">
        <f>ROUND(E362/D362*100,0)</f>
        <v>102</v>
      </c>
      <c r="P362" s="12">
        <f>IFERROR(ROUND(E362/L362,2),0)</f>
        <v>61</v>
      </c>
      <c r="Q362" s="9" t="s">
        <v>41</v>
      </c>
      <c r="R362" s="9" t="s">
        <v>42</v>
      </c>
      <c r="S362" s="13">
        <f>(((J362/60)/60)/24)+DATE(1970,1,1)</f>
        <v>42167.533159722225</v>
      </c>
      <c r="T362" s="13">
        <f>(((I362/60)/60)/24)+DATE(1970,1,1)</f>
        <v>42197.533159722225</v>
      </c>
    </row>
    <row r="363" spans="1:20" ht="208" x14ac:dyDescent="0.2">
      <c r="A363" s="9">
        <v>3275</v>
      </c>
      <c r="B363" s="10" t="s">
        <v>712</v>
      </c>
      <c r="C363" s="10" t="s">
        <v>713</v>
      </c>
      <c r="D363" s="9">
        <v>1800</v>
      </c>
      <c r="E363" s="11">
        <v>1805</v>
      </c>
      <c r="F363" s="9" t="s">
        <v>37</v>
      </c>
      <c r="G363" s="9" t="s">
        <v>45</v>
      </c>
      <c r="H363" s="9" t="s">
        <v>46</v>
      </c>
      <c r="I363" s="9">
        <v>1423456200</v>
      </c>
      <c r="J363" s="9">
        <v>1421183271</v>
      </c>
      <c r="K363" s="9" t="b">
        <v>1</v>
      </c>
      <c r="L363" s="9">
        <v>12</v>
      </c>
      <c r="M363" s="9" t="b">
        <v>1</v>
      </c>
      <c r="N363" s="9" t="s">
        <v>40</v>
      </c>
      <c r="O363" s="9">
        <f>ROUND(E363/D363*100,0)</f>
        <v>100</v>
      </c>
      <c r="P363" s="12">
        <f>IFERROR(ROUND(E363/L363,2),0)</f>
        <v>150.41999999999999</v>
      </c>
      <c r="Q363" s="9" t="s">
        <v>41</v>
      </c>
      <c r="R363" s="9" t="s">
        <v>42</v>
      </c>
      <c r="S363" s="13">
        <f>(((J363/60)/60)/24)+DATE(1970,1,1)</f>
        <v>42017.88045138889</v>
      </c>
      <c r="T363" s="13">
        <f>(((I363/60)/60)/24)+DATE(1970,1,1)</f>
        <v>42044.1875</v>
      </c>
    </row>
    <row r="364" spans="1:20" ht="192" x14ac:dyDescent="0.2">
      <c r="A364" s="9">
        <v>3303</v>
      </c>
      <c r="B364" s="10" t="s">
        <v>771</v>
      </c>
      <c r="C364" s="10" t="s">
        <v>772</v>
      </c>
      <c r="D364" s="9">
        <v>1800</v>
      </c>
      <c r="E364" s="11">
        <v>2086</v>
      </c>
      <c r="F364" s="9" t="s">
        <v>37</v>
      </c>
      <c r="G364" s="9" t="s">
        <v>45</v>
      </c>
      <c r="H364" s="9" t="s">
        <v>46</v>
      </c>
      <c r="I364" s="9">
        <v>1427553484</v>
      </c>
      <c r="J364" s="9">
        <v>1424533084</v>
      </c>
      <c r="K364" s="9" t="b">
        <v>0</v>
      </c>
      <c r="L364" s="9">
        <v>35</v>
      </c>
      <c r="M364" s="9" t="b">
        <v>1</v>
      </c>
      <c r="N364" s="9" t="s">
        <v>40</v>
      </c>
      <c r="O364" s="9">
        <f>ROUND(E364/D364*100,0)</f>
        <v>116</v>
      </c>
      <c r="P364" s="12">
        <f>IFERROR(ROUND(E364/L364,2),0)</f>
        <v>59.6</v>
      </c>
      <c r="Q364" s="9" t="s">
        <v>41</v>
      </c>
      <c r="R364" s="9" t="s">
        <v>42</v>
      </c>
      <c r="S364" s="13">
        <f>(((J364/60)/60)/24)+DATE(1970,1,1)</f>
        <v>42056.65143518518</v>
      </c>
      <c r="T364" s="13">
        <f>(((I364/60)/60)/24)+DATE(1970,1,1)</f>
        <v>42091.609768518523</v>
      </c>
    </row>
    <row r="365" spans="1:20" ht="192" x14ac:dyDescent="0.2">
      <c r="A365" s="9">
        <v>3328</v>
      </c>
      <c r="B365" s="10" t="s">
        <v>821</v>
      </c>
      <c r="C365" s="10" t="s">
        <v>822</v>
      </c>
      <c r="D365" s="9">
        <v>1800</v>
      </c>
      <c r="E365" s="11">
        <v>2635</v>
      </c>
      <c r="F365" s="9" t="s">
        <v>37</v>
      </c>
      <c r="G365" s="9" t="s">
        <v>45</v>
      </c>
      <c r="H365" s="9" t="s">
        <v>46</v>
      </c>
      <c r="I365" s="9">
        <v>1404522000</v>
      </c>
      <c r="J365" s="9">
        <v>1404308883</v>
      </c>
      <c r="K365" s="9" t="b">
        <v>0</v>
      </c>
      <c r="L365" s="9">
        <v>9</v>
      </c>
      <c r="M365" s="9" t="b">
        <v>1</v>
      </c>
      <c r="N365" s="9" t="s">
        <v>40</v>
      </c>
      <c r="O365" s="9">
        <f>ROUND(E365/D365*100,0)</f>
        <v>146</v>
      </c>
      <c r="P365" s="12">
        <f>IFERROR(ROUND(E365/L365,2),0)</f>
        <v>292.77999999999997</v>
      </c>
      <c r="Q365" s="9" t="s">
        <v>41</v>
      </c>
      <c r="R365" s="9" t="s">
        <v>42</v>
      </c>
      <c r="S365" s="13">
        <f>(((J365/60)/60)/24)+DATE(1970,1,1)</f>
        <v>41822.57503472222</v>
      </c>
      <c r="T365" s="13">
        <f>(((I365/60)/60)/24)+DATE(1970,1,1)</f>
        <v>41825.041666666664</v>
      </c>
    </row>
    <row r="366" spans="1:20" ht="208" x14ac:dyDescent="0.2">
      <c r="A366" s="9">
        <v>3477</v>
      </c>
      <c r="B366" s="10" t="s">
        <v>1121</v>
      </c>
      <c r="C366" s="10" t="s">
        <v>1122</v>
      </c>
      <c r="D366" s="9">
        <v>1800</v>
      </c>
      <c r="E366" s="11">
        <v>2076</v>
      </c>
      <c r="F366" s="9" t="s">
        <v>37</v>
      </c>
      <c r="G366" s="9" t="s">
        <v>45</v>
      </c>
      <c r="H366" s="9" t="s">
        <v>46</v>
      </c>
      <c r="I366" s="9">
        <v>1431831600</v>
      </c>
      <c r="J366" s="9">
        <v>1430761243</v>
      </c>
      <c r="K366" s="9" t="b">
        <v>0</v>
      </c>
      <c r="L366" s="9">
        <v>39</v>
      </c>
      <c r="M366" s="9" t="b">
        <v>1</v>
      </c>
      <c r="N366" s="9" t="s">
        <v>40</v>
      </c>
      <c r="O366" s="9">
        <f>ROUND(E366/D366*100,0)</f>
        <v>115</v>
      </c>
      <c r="P366" s="12">
        <f>IFERROR(ROUND(E366/L366,2),0)</f>
        <v>53.23</v>
      </c>
      <c r="Q366" s="9" t="s">
        <v>41</v>
      </c>
      <c r="R366" s="9" t="s">
        <v>42</v>
      </c>
      <c r="S366" s="13">
        <f>(((J366/60)/60)/24)+DATE(1970,1,1)</f>
        <v>42128.736608796295</v>
      </c>
      <c r="T366" s="13">
        <f>(((I366/60)/60)/24)+DATE(1970,1,1)</f>
        <v>42141.125</v>
      </c>
    </row>
    <row r="367" spans="1:20" ht="208" x14ac:dyDescent="0.2">
      <c r="A367" s="9">
        <v>3176</v>
      </c>
      <c r="B367" s="10" t="s">
        <v>554</v>
      </c>
      <c r="C367" s="10" t="s">
        <v>555</v>
      </c>
      <c r="D367" s="9">
        <v>1900</v>
      </c>
      <c r="E367" s="11">
        <v>2182</v>
      </c>
      <c r="F367" s="9" t="s">
        <v>37</v>
      </c>
      <c r="G367" s="9" t="s">
        <v>45</v>
      </c>
      <c r="H367" s="9" t="s">
        <v>46</v>
      </c>
      <c r="I367" s="9">
        <v>1376838000</v>
      </c>
      <c r="J367" s="9">
        <v>1374531631</v>
      </c>
      <c r="K367" s="9" t="b">
        <v>1</v>
      </c>
      <c r="L367" s="9">
        <v>55</v>
      </c>
      <c r="M367" s="9" t="b">
        <v>1</v>
      </c>
      <c r="N367" s="9" t="s">
        <v>40</v>
      </c>
      <c r="O367" s="9">
        <f>ROUND(E367/D367*100,0)</f>
        <v>115</v>
      </c>
      <c r="P367" s="12">
        <f>IFERROR(ROUND(E367/L367,2),0)</f>
        <v>39.67</v>
      </c>
      <c r="Q367" s="9" t="s">
        <v>41</v>
      </c>
      <c r="R367" s="9" t="s">
        <v>42</v>
      </c>
      <c r="S367" s="13">
        <f>(((J367/60)/60)/24)+DATE(1970,1,1)</f>
        <v>41477.930914351848</v>
      </c>
      <c r="T367" s="13">
        <f>(((I367/60)/60)/24)+DATE(1970,1,1)</f>
        <v>41504.625</v>
      </c>
    </row>
    <row r="368" spans="1:20" ht="192" x14ac:dyDescent="0.2">
      <c r="A368" s="9">
        <v>3609</v>
      </c>
      <c r="B368" s="10" t="s">
        <v>1387</v>
      </c>
      <c r="C368" s="10" t="s">
        <v>1388</v>
      </c>
      <c r="D368" s="9">
        <v>1960</v>
      </c>
      <c r="E368" s="11">
        <v>3005</v>
      </c>
      <c r="F368" s="9" t="s">
        <v>37</v>
      </c>
      <c r="G368" s="9" t="s">
        <v>38</v>
      </c>
      <c r="H368" s="9" t="s">
        <v>39</v>
      </c>
      <c r="I368" s="9">
        <v>1459378085</v>
      </c>
      <c r="J368" s="9">
        <v>1456789685</v>
      </c>
      <c r="K368" s="9" t="b">
        <v>0</v>
      </c>
      <c r="L368" s="9">
        <v>21</v>
      </c>
      <c r="M368" s="9" t="b">
        <v>1</v>
      </c>
      <c r="N368" s="9" t="s">
        <v>40</v>
      </c>
      <c r="O368" s="9">
        <f>ROUND(E368/D368*100,0)</f>
        <v>153</v>
      </c>
      <c r="P368" s="12">
        <f>IFERROR(ROUND(E368/L368,2),0)</f>
        <v>143.1</v>
      </c>
      <c r="Q368" s="9" t="s">
        <v>41</v>
      </c>
      <c r="R368" s="9" t="s">
        <v>42</v>
      </c>
      <c r="S368" s="13">
        <f>(((J368/60)/60)/24)+DATE(1970,1,1)</f>
        <v>42429.991724537031</v>
      </c>
      <c r="T368" s="13">
        <f>(((I368/60)/60)/24)+DATE(1970,1,1)</f>
        <v>42459.950057870374</v>
      </c>
    </row>
    <row r="369" spans="1:20" ht="208" x14ac:dyDescent="0.2">
      <c r="A369" s="9">
        <v>533</v>
      </c>
      <c r="B369" s="10" t="s">
        <v>71</v>
      </c>
      <c r="C369" s="10" t="s">
        <v>72</v>
      </c>
      <c r="D369" s="9">
        <v>2000</v>
      </c>
      <c r="E369" s="11">
        <v>2004</v>
      </c>
      <c r="F369" s="9" t="s">
        <v>37</v>
      </c>
      <c r="G369" s="9" t="s">
        <v>38</v>
      </c>
      <c r="H369" s="9" t="s">
        <v>39</v>
      </c>
      <c r="I369" s="9">
        <v>1463394365</v>
      </c>
      <c r="J369" s="9">
        <v>1461320765</v>
      </c>
      <c r="K369" s="9" t="b">
        <v>0</v>
      </c>
      <c r="L369" s="9">
        <v>17</v>
      </c>
      <c r="M369" s="9" t="b">
        <v>1</v>
      </c>
      <c r="N369" s="9" t="s">
        <v>40</v>
      </c>
      <c r="O369" s="9">
        <f>ROUND(E369/D369*100,0)</f>
        <v>100</v>
      </c>
      <c r="P369" s="12">
        <f>IFERROR(ROUND(E369/L369,2),0)</f>
        <v>117.88</v>
      </c>
      <c r="Q369" s="9" t="s">
        <v>41</v>
      </c>
      <c r="R369" s="9" t="s">
        <v>42</v>
      </c>
      <c r="S369" s="13">
        <f>(((J369/60)/60)/24)+DATE(1970,1,1)</f>
        <v>42482.43478009259</v>
      </c>
      <c r="T369" s="13">
        <f>(((I369/60)/60)/24)+DATE(1970,1,1)</f>
        <v>42506.43478009259</v>
      </c>
    </row>
    <row r="370" spans="1:20" ht="144" x14ac:dyDescent="0.2">
      <c r="A370" s="9">
        <v>535</v>
      </c>
      <c r="B370" s="10" t="s">
        <v>77</v>
      </c>
      <c r="C370" s="10" t="s">
        <v>78</v>
      </c>
      <c r="D370" s="9">
        <v>2000</v>
      </c>
      <c r="E370" s="11">
        <v>2050</v>
      </c>
      <c r="F370" s="9" t="s">
        <v>37</v>
      </c>
      <c r="G370" s="9" t="s">
        <v>38</v>
      </c>
      <c r="H370" s="9" t="s">
        <v>39</v>
      </c>
      <c r="I370" s="9">
        <v>1483707905</v>
      </c>
      <c r="J370" s="9">
        <v>1481115905</v>
      </c>
      <c r="K370" s="9" t="b">
        <v>0</v>
      </c>
      <c r="L370" s="9">
        <v>59</v>
      </c>
      <c r="M370" s="9" t="b">
        <v>1</v>
      </c>
      <c r="N370" s="9" t="s">
        <v>40</v>
      </c>
      <c r="O370" s="9">
        <f>ROUND(E370/D370*100,0)</f>
        <v>103</v>
      </c>
      <c r="P370" s="12">
        <f>IFERROR(ROUND(E370/L370,2),0)</f>
        <v>34.75</v>
      </c>
      <c r="Q370" s="9" t="s">
        <v>41</v>
      </c>
      <c r="R370" s="9" t="s">
        <v>42</v>
      </c>
      <c r="S370" s="13">
        <f>(((J370/60)/60)/24)+DATE(1970,1,1)</f>
        <v>42711.545196759253</v>
      </c>
      <c r="T370" s="13">
        <f>(((I370/60)/60)/24)+DATE(1970,1,1)</f>
        <v>42741.545196759253</v>
      </c>
    </row>
    <row r="371" spans="1:20" ht="192" x14ac:dyDescent="0.2">
      <c r="A371" s="9">
        <v>537</v>
      </c>
      <c r="B371" s="10" t="s">
        <v>81</v>
      </c>
      <c r="C371" s="10" t="s">
        <v>82</v>
      </c>
      <c r="D371" s="9">
        <v>2000</v>
      </c>
      <c r="E371" s="11">
        <v>2410</v>
      </c>
      <c r="F371" s="9" t="s">
        <v>37</v>
      </c>
      <c r="G371" s="9" t="s">
        <v>45</v>
      </c>
      <c r="H371" s="9" t="s">
        <v>46</v>
      </c>
      <c r="I371" s="9">
        <v>1446665191</v>
      </c>
      <c r="J371" s="9">
        <v>1444069591</v>
      </c>
      <c r="K371" s="9" t="b">
        <v>0</v>
      </c>
      <c r="L371" s="9">
        <v>59</v>
      </c>
      <c r="M371" s="9" t="b">
        <v>1</v>
      </c>
      <c r="N371" s="9" t="s">
        <v>40</v>
      </c>
      <c r="O371" s="9">
        <f>ROUND(E371/D371*100,0)</f>
        <v>121</v>
      </c>
      <c r="P371" s="12">
        <f>IFERROR(ROUND(E371/L371,2),0)</f>
        <v>40.85</v>
      </c>
      <c r="Q371" s="9" t="s">
        <v>41</v>
      </c>
      <c r="R371" s="9" t="s">
        <v>42</v>
      </c>
      <c r="S371" s="13">
        <f>(((J371/60)/60)/24)+DATE(1970,1,1)</f>
        <v>42282.768414351856</v>
      </c>
      <c r="T371" s="13">
        <f>(((I371/60)/60)/24)+DATE(1970,1,1)</f>
        <v>42312.810081018513</v>
      </c>
    </row>
    <row r="372" spans="1:20" ht="224" x14ac:dyDescent="0.2">
      <c r="A372" s="9">
        <v>1284</v>
      </c>
      <c r="B372" s="10" t="s">
        <v>87</v>
      </c>
      <c r="C372" s="10" t="s">
        <v>88</v>
      </c>
      <c r="D372" s="9">
        <v>2000</v>
      </c>
      <c r="E372" s="11">
        <v>2020</v>
      </c>
      <c r="F372" s="9" t="s">
        <v>37</v>
      </c>
      <c r="G372" s="9" t="s">
        <v>45</v>
      </c>
      <c r="H372" s="9" t="s">
        <v>46</v>
      </c>
      <c r="I372" s="9">
        <v>1483203540</v>
      </c>
      <c r="J372" s="9">
        <v>1481175482</v>
      </c>
      <c r="K372" s="9" t="b">
        <v>0</v>
      </c>
      <c r="L372" s="9">
        <v>31</v>
      </c>
      <c r="M372" s="9" t="b">
        <v>1</v>
      </c>
      <c r="N372" s="9" t="s">
        <v>40</v>
      </c>
      <c r="O372" s="9">
        <f>ROUND(E372/D372*100,0)</f>
        <v>101</v>
      </c>
      <c r="P372" s="12">
        <f>IFERROR(ROUND(E372/L372,2),0)</f>
        <v>65.16</v>
      </c>
      <c r="Q372" s="9" t="s">
        <v>41</v>
      </c>
      <c r="R372" s="9" t="s">
        <v>42</v>
      </c>
      <c r="S372" s="13">
        <f>(((J372/60)/60)/24)+DATE(1970,1,1)</f>
        <v>42712.23474537037</v>
      </c>
      <c r="T372" s="13">
        <f>(((I372/60)/60)/24)+DATE(1970,1,1)</f>
        <v>42735.707638888889</v>
      </c>
    </row>
    <row r="373" spans="1:20" ht="192" x14ac:dyDescent="0.2">
      <c r="A373" s="9">
        <v>1285</v>
      </c>
      <c r="B373" s="10" t="s">
        <v>89</v>
      </c>
      <c r="C373" s="10" t="s">
        <v>90</v>
      </c>
      <c r="D373" s="9">
        <v>2000</v>
      </c>
      <c r="E373" s="11">
        <v>2033</v>
      </c>
      <c r="F373" s="9" t="s">
        <v>37</v>
      </c>
      <c r="G373" s="9" t="s">
        <v>38</v>
      </c>
      <c r="H373" s="9" t="s">
        <v>39</v>
      </c>
      <c r="I373" s="9">
        <v>1434808775</v>
      </c>
      <c r="J373" s="9">
        <v>1433512775</v>
      </c>
      <c r="K373" s="9" t="b">
        <v>0</v>
      </c>
      <c r="L373" s="9">
        <v>63</v>
      </c>
      <c r="M373" s="9" t="b">
        <v>1</v>
      </c>
      <c r="N373" s="9" t="s">
        <v>40</v>
      </c>
      <c r="O373" s="9">
        <f>ROUND(E373/D373*100,0)</f>
        <v>102</v>
      </c>
      <c r="P373" s="12">
        <f>IFERROR(ROUND(E373/L373,2),0)</f>
        <v>32.270000000000003</v>
      </c>
      <c r="Q373" s="9" t="s">
        <v>41</v>
      </c>
      <c r="R373" s="9" t="s">
        <v>42</v>
      </c>
      <c r="S373" s="13">
        <f>(((J373/60)/60)/24)+DATE(1970,1,1)</f>
        <v>42160.583043981482</v>
      </c>
      <c r="T373" s="13">
        <f>(((I373/60)/60)/24)+DATE(1970,1,1)</f>
        <v>42175.583043981482</v>
      </c>
    </row>
    <row r="374" spans="1:20" ht="192" x14ac:dyDescent="0.2">
      <c r="A374" s="9">
        <v>1298</v>
      </c>
      <c r="B374" s="10" t="s">
        <v>115</v>
      </c>
      <c r="C374" s="10" t="s">
        <v>116</v>
      </c>
      <c r="D374" s="9">
        <v>2000</v>
      </c>
      <c r="E374" s="11">
        <v>2093</v>
      </c>
      <c r="F374" s="9" t="s">
        <v>37</v>
      </c>
      <c r="G374" s="9" t="s">
        <v>38</v>
      </c>
      <c r="H374" s="9" t="s">
        <v>39</v>
      </c>
      <c r="I374" s="9">
        <v>1461860432</v>
      </c>
      <c r="J374" s="9">
        <v>1459268432</v>
      </c>
      <c r="K374" s="9" t="b">
        <v>0</v>
      </c>
      <c r="L374" s="9">
        <v>33</v>
      </c>
      <c r="M374" s="9" t="b">
        <v>1</v>
      </c>
      <c r="N374" s="9" t="s">
        <v>40</v>
      </c>
      <c r="O374" s="9">
        <f>ROUND(E374/D374*100,0)</f>
        <v>105</v>
      </c>
      <c r="P374" s="12">
        <f>IFERROR(ROUND(E374/L374,2),0)</f>
        <v>63.42</v>
      </c>
      <c r="Q374" s="9" t="s">
        <v>41</v>
      </c>
      <c r="R374" s="9" t="s">
        <v>42</v>
      </c>
      <c r="S374" s="13">
        <f>(((J374/60)/60)/24)+DATE(1970,1,1)</f>
        <v>42458.680925925932</v>
      </c>
      <c r="T374" s="13">
        <f>(((I374/60)/60)/24)+DATE(1970,1,1)</f>
        <v>42488.680925925932</v>
      </c>
    </row>
    <row r="375" spans="1:20" ht="224" x14ac:dyDescent="0.2">
      <c r="A375" s="9">
        <v>1301</v>
      </c>
      <c r="B375" s="10" t="s">
        <v>121</v>
      </c>
      <c r="C375" s="10" t="s">
        <v>122</v>
      </c>
      <c r="D375" s="9">
        <v>2000</v>
      </c>
      <c r="E375" s="11">
        <v>2055</v>
      </c>
      <c r="F375" s="9" t="s">
        <v>37</v>
      </c>
      <c r="G375" s="9" t="s">
        <v>45</v>
      </c>
      <c r="H375" s="9" t="s">
        <v>46</v>
      </c>
      <c r="I375" s="9">
        <v>1437447600</v>
      </c>
      <c r="J375" s="9">
        <v>1436551178</v>
      </c>
      <c r="K375" s="9" t="b">
        <v>0</v>
      </c>
      <c r="L375" s="9">
        <v>29</v>
      </c>
      <c r="M375" s="9" t="b">
        <v>1</v>
      </c>
      <c r="N375" s="9" t="s">
        <v>40</v>
      </c>
      <c r="O375" s="9">
        <f>ROUND(E375/D375*100,0)</f>
        <v>103</v>
      </c>
      <c r="P375" s="12">
        <f>IFERROR(ROUND(E375/L375,2),0)</f>
        <v>70.86</v>
      </c>
      <c r="Q375" s="9" t="s">
        <v>41</v>
      </c>
      <c r="R375" s="9" t="s">
        <v>42</v>
      </c>
      <c r="S375" s="13">
        <f>(((J375/60)/60)/24)+DATE(1970,1,1)</f>
        <v>42195.749745370369</v>
      </c>
      <c r="T375" s="13">
        <f>(((I375/60)/60)/24)+DATE(1970,1,1)</f>
        <v>42206.125</v>
      </c>
    </row>
    <row r="376" spans="1:20" ht="160" x14ac:dyDescent="0.2">
      <c r="A376" s="9">
        <v>2788</v>
      </c>
      <c r="B376" s="10" t="s">
        <v>141</v>
      </c>
      <c r="C376" s="10" t="s">
        <v>142</v>
      </c>
      <c r="D376" s="9">
        <v>2000</v>
      </c>
      <c r="E376" s="11">
        <v>2050</v>
      </c>
      <c r="F376" s="9" t="s">
        <v>37</v>
      </c>
      <c r="G376" s="9" t="s">
        <v>45</v>
      </c>
      <c r="H376" s="9" t="s">
        <v>46</v>
      </c>
      <c r="I376" s="9">
        <v>1469811043</v>
      </c>
      <c r="J376" s="9">
        <v>1467219043</v>
      </c>
      <c r="K376" s="9" t="b">
        <v>0</v>
      </c>
      <c r="L376" s="9">
        <v>20</v>
      </c>
      <c r="M376" s="9" t="b">
        <v>1</v>
      </c>
      <c r="N376" s="9" t="s">
        <v>40</v>
      </c>
      <c r="O376" s="9">
        <f>ROUND(E376/D376*100,0)</f>
        <v>103</v>
      </c>
      <c r="P376" s="12">
        <f>IFERROR(ROUND(E376/L376,2),0)</f>
        <v>102.5</v>
      </c>
      <c r="Q376" s="9" t="s">
        <v>41</v>
      </c>
      <c r="R376" s="9" t="s">
        <v>42</v>
      </c>
      <c r="S376" s="13">
        <f>(((J376/60)/60)/24)+DATE(1970,1,1)</f>
        <v>42550.701886574068</v>
      </c>
      <c r="T376" s="13">
        <f>(((I376/60)/60)/24)+DATE(1970,1,1)</f>
        <v>42580.701886574068</v>
      </c>
    </row>
    <row r="377" spans="1:20" ht="208" x14ac:dyDescent="0.2">
      <c r="A377" s="9">
        <v>2791</v>
      </c>
      <c r="B377" s="10" t="s">
        <v>147</v>
      </c>
      <c r="C377" s="10" t="s">
        <v>148</v>
      </c>
      <c r="D377" s="9">
        <v>2000</v>
      </c>
      <c r="E377" s="11">
        <v>2050</v>
      </c>
      <c r="F377" s="9" t="s">
        <v>37</v>
      </c>
      <c r="G377" s="9" t="s">
        <v>45</v>
      </c>
      <c r="H377" s="9" t="s">
        <v>46</v>
      </c>
      <c r="I377" s="9">
        <v>1473393600</v>
      </c>
      <c r="J377" s="9">
        <v>1470778559</v>
      </c>
      <c r="K377" s="9" t="b">
        <v>0</v>
      </c>
      <c r="L377" s="9">
        <v>28</v>
      </c>
      <c r="M377" s="9" t="b">
        <v>1</v>
      </c>
      <c r="N377" s="9" t="s">
        <v>40</v>
      </c>
      <c r="O377" s="9">
        <f>ROUND(E377/D377*100,0)</f>
        <v>103</v>
      </c>
      <c r="P377" s="12">
        <f>IFERROR(ROUND(E377/L377,2),0)</f>
        <v>73.209999999999994</v>
      </c>
      <c r="Q377" s="9" t="s">
        <v>41</v>
      </c>
      <c r="R377" s="9" t="s">
        <v>42</v>
      </c>
      <c r="S377" s="13">
        <f>(((J377/60)/60)/24)+DATE(1970,1,1)</f>
        <v>42591.899988425925</v>
      </c>
      <c r="T377" s="13">
        <f>(((I377/60)/60)/24)+DATE(1970,1,1)</f>
        <v>42622.166666666672</v>
      </c>
    </row>
    <row r="378" spans="1:20" ht="192" x14ac:dyDescent="0.2">
      <c r="A378" s="9">
        <v>2792</v>
      </c>
      <c r="B378" s="10" t="s">
        <v>149</v>
      </c>
      <c r="C378" s="10" t="s">
        <v>150</v>
      </c>
      <c r="D378" s="9">
        <v>2000</v>
      </c>
      <c r="E378" s="11">
        <v>2152</v>
      </c>
      <c r="F378" s="9" t="s">
        <v>37</v>
      </c>
      <c r="G378" s="9" t="s">
        <v>45</v>
      </c>
      <c r="H378" s="9" t="s">
        <v>46</v>
      </c>
      <c r="I378" s="9">
        <v>1439357559</v>
      </c>
      <c r="J378" s="9">
        <v>1435469559</v>
      </c>
      <c r="K378" s="9" t="b">
        <v>0</v>
      </c>
      <c r="L378" s="9">
        <v>24</v>
      </c>
      <c r="M378" s="9" t="b">
        <v>1</v>
      </c>
      <c r="N378" s="9" t="s">
        <v>40</v>
      </c>
      <c r="O378" s="9">
        <f>ROUND(E378/D378*100,0)</f>
        <v>108</v>
      </c>
      <c r="P378" s="12">
        <f>IFERROR(ROUND(E378/L378,2),0)</f>
        <v>89.67</v>
      </c>
      <c r="Q378" s="9" t="s">
        <v>41</v>
      </c>
      <c r="R378" s="9" t="s">
        <v>42</v>
      </c>
      <c r="S378" s="13">
        <f>(((J378/60)/60)/24)+DATE(1970,1,1)</f>
        <v>42183.231006944443</v>
      </c>
      <c r="T378" s="13">
        <f>(((I378/60)/60)/24)+DATE(1970,1,1)</f>
        <v>42228.231006944443</v>
      </c>
    </row>
    <row r="379" spans="1:20" ht="224" x14ac:dyDescent="0.2">
      <c r="A379" s="9">
        <v>2826</v>
      </c>
      <c r="B379" s="10" t="s">
        <v>219</v>
      </c>
      <c r="C379" s="10" t="s">
        <v>220</v>
      </c>
      <c r="D379" s="9">
        <v>2000</v>
      </c>
      <c r="E379" s="11">
        <v>2155</v>
      </c>
      <c r="F379" s="9" t="s">
        <v>37</v>
      </c>
      <c r="G379" s="9" t="s">
        <v>45</v>
      </c>
      <c r="H379" s="9" t="s">
        <v>46</v>
      </c>
      <c r="I379" s="9">
        <v>1436511600</v>
      </c>
      <c r="J379" s="9">
        <v>1434415812</v>
      </c>
      <c r="K379" s="9" t="b">
        <v>0</v>
      </c>
      <c r="L379" s="9">
        <v>19</v>
      </c>
      <c r="M379" s="9" t="b">
        <v>1</v>
      </c>
      <c r="N379" s="9" t="s">
        <v>40</v>
      </c>
      <c r="O379" s="9">
        <f>ROUND(E379/D379*100,0)</f>
        <v>108</v>
      </c>
      <c r="P379" s="12">
        <f>IFERROR(ROUND(E379/L379,2),0)</f>
        <v>113.42</v>
      </c>
      <c r="Q379" s="9" t="s">
        <v>41</v>
      </c>
      <c r="R379" s="9" t="s">
        <v>42</v>
      </c>
      <c r="S379" s="13">
        <f>(((J379/60)/60)/24)+DATE(1970,1,1)</f>
        <v>42171.034861111111</v>
      </c>
      <c r="T379" s="13">
        <f>(((I379/60)/60)/24)+DATE(1970,1,1)</f>
        <v>42195.291666666672</v>
      </c>
    </row>
    <row r="380" spans="1:20" ht="224" x14ac:dyDescent="0.2">
      <c r="A380" s="9">
        <v>2827</v>
      </c>
      <c r="B380" s="10" t="s">
        <v>221</v>
      </c>
      <c r="C380" s="10" t="s">
        <v>222</v>
      </c>
      <c r="D380" s="9">
        <v>2000</v>
      </c>
      <c r="E380" s="11">
        <v>2405</v>
      </c>
      <c r="F380" s="9" t="s">
        <v>37</v>
      </c>
      <c r="G380" s="9" t="s">
        <v>45</v>
      </c>
      <c r="H380" s="9" t="s">
        <v>46</v>
      </c>
      <c r="I380" s="9">
        <v>1464971400</v>
      </c>
      <c r="J380" s="9">
        <v>1462379066</v>
      </c>
      <c r="K380" s="9" t="b">
        <v>0</v>
      </c>
      <c r="L380" s="9">
        <v>23</v>
      </c>
      <c r="M380" s="9" t="b">
        <v>1</v>
      </c>
      <c r="N380" s="9" t="s">
        <v>40</v>
      </c>
      <c r="O380" s="9">
        <f>ROUND(E380/D380*100,0)</f>
        <v>120</v>
      </c>
      <c r="P380" s="12">
        <f>IFERROR(ROUND(E380/L380,2),0)</f>
        <v>104.57</v>
      </c>
      <c r="Q380" s="9" t="s">
        <v>41</v>
      </c>
      <c r="R380" s="9" t="s">
        <v>42</v>
      </c>
      <c r="S380" s="13">
        <f>(((J380/60)/60)/24)+DATE(1970,1,1)</f>
        <v>42494.683634259258</v>
      </c>
      <c r="T380" s="13">
        <f>(((I380/60)/60)/24)+DATE(1970,1,1)</f>
        <v>42524.6875</v>
      </c>
    </row>
    <row r="381" spans="1:20" ht="192" x14ac:dyDescent="0.2">
      <c r="A381" s="9">
        <v>2838</v>
      </c>
      <c r="B381" s="10" t="s">
        <v>243</v>
      </c>
      <c r="C381" s="10" t="s">
        <v>244</v>
      </c>
      <c r="D381" s="9">
        <v>2000</v>
      </c>
      <c r="E381" s="11">
        <v>2405</v>
      </c>
      <c r="F381" s="9" t="s">
        <v>37</v>
      </c>
      <c r="G381" s="9" t="s">
        <v>45</v>
      </c>
      <c r="H381" s="9" t="s">
        <v>46</v>
      </c>
      <c r="I381" s="9">
        <v>1407967200</v>
      </c>
      <c r="J381" s="9">
        <v>1406039696</v>
      </c>
      <c r="K381" s="9" t="b">
        <v>0</v>
      </c>
      <c r="L381" s="9">
        <v>54</v>
      </c>
      <c r="M381" s="9" t="b">
        <v>1</v>
      </c>
      <c r="N381" s="9" t="s">
        <v>40</v>
      </c>
      <c r="O381" s="9">
        <f>ROUND(E381/D381*100,0)</f>
        <v>120</v>
      </c>
      <c r="P381" s="12">
        <f>IFERROR(ROUND(E381/L381,2),0)</f>
        <v>44.54</v>
      </c>
      <c r="Q381" s="9" t="s">
        <v>41</v>
      </c>
      <c r="R381" s="9" t="s">
        <v>42</v>
      </c>
      <c r="S381" s="13">
        <f>(((J381/60)/60)/24)+DATE(1970,1,1)</f>
        <v>41842.607592592591</v>
      </c>
      <c r="T381" s="13">
        <f>(((I381/60)/60)/24)+DATE(1970,1,1)</f>
        <v>41864.916666666664</v>
      </c>
    </row>
    <row r="382" spans="1:20" ht="128" x14ac:dyDescent="0.2">
      <c r="A382" s="9">
        <v>2972</v>
      </c>
      <c r="B382" s="10" t="s">
        <v>438</v>
      </c>
      <c r="C382" s="10" t="s">
        <v>439</v>
      </c>
      <c r="D382" s="9">
        <v>2000</v>
      </c>
      <c r="E382" s="11">
        <v>2107</v>
      </c>
      <c r="F382" s="9" t="s">
        <v>37</v>
      </c>
      <c r="G382" s="9" t="s">
        <v>45</v>
      </c>
      <c r="H382" s="9" t="s">
        <v>46</v>
      </c>
      <c r="I382" s="9">
        <v>1480899600</v>
      </c>
      <c r="J382" s="9">
        <v>1479609520</v>
      </c>
      <c r="K382" s="9" t="b">
        <v>0</v>
      </c>
      <c r="L382" s="9">
        <v>17</v>
      </c>
      <c r="M382" s="9" t="b">
        <v>1</v>
      </c>
      <c r="N382" s="9" t="s">
        <v>40</v>
      </c>
      <c r="O382" s="9">
        <f>ROUND(E382/D382*100,0)</f>
        <v>105</v>
      </c>
      <c r="P382" s="12">
        <f>IFERROR(ROUND(E382/L382,2),0)</f>
        <v>123.94</v>
      </c>
      <c r="Q382" s="9" t="s">
        <v>41</v>
      </c>
      <c r="R382" s="9" t="s">
        <v>42</v>
      </c>
      <c r="S382" s="13">
        <f>(((J382/60)/60)/24)+DATE(1970,1,1)</f>
        <v>42694.110185185185</v>
      </c>
      <c r="T382" s="13">
        <f>(((I382/60)/60)/24)+DATE(1970,1,1)</f>
        <v>42709.041666666672</v>
      </c>
    </row>
    <row r="383" spans="1:20" ht="208" x14ac:dyDescent="0.2">
      <c r="A383" s="9">
        <v>3161</v>
      </c>
      <c r="B383" s="10" t="s">
        <v>524</v>
      </c>
      <c r="C383" s="10" t="s">
        <v>525</v>
      </c>
      <c r="D383" s="9">
        <v>2000</v>
      </c>
      <c r="E383" s="11">
        <v>2102</v>
      </c>
      <c r="F383" s="9" t="s">
        <v>37</v>
      </c>
      <c r="G383" s="9" t="s">
        <v>38</v>
      </c>
      <c r="H383" s="9" t="s">
        <v>39</v>
      </c>
      <c r="I383" s="9">
        <v>1413377522</v>
      </c>
      <c r="J383" s="9">
        <v>1410785522</v>
      </c>
      <c r="K383" s="9" t="b">
        <v>1</v>
      </c>
      <c r="L383" s="9">
        <v>74</v>
      </c>
      <c r="M383" s="9" t="b">
        <v>1</v>
      </c>
      <c r="N383" s="9" t="s">
        <v>40</v>
      </c>
      <c r="O383" s="9">
        <f>ROUND(E383/D383*100,0)</f>
        <v>105</v>
      </c>
      <c r="P383" s="12">
        <f>IFERROR(ROUND(E383/L383,2),0)</f>
        <v>28.41</v>
      </c>
      <c r="Q383" s="9" t="s">
        <v>41</v>
      </c>
      <c r="R383" s="9" t="s">
        <v>42</v>
      </c>
      <c r="S383" s="13">
        <f>(((J383/60)/60)/24)+DATE(1970,1,1)</f>
        <v>41897.536134259259</v>
      </c>
      <c r="T383" s="13">
        <f>(((I383/60)/60)/24)+DATE(1970,1,1)</f>
        <v>41927.536134259259</v>
      </c>
    </row>
    <row r="384" spans="1:20" ht="160" x14ac:dyDescent="0.2">
      <c r="A384" s="9">
        <v>3170</v>
      </c>
      <c r="B384" s="10" t="s">
        <v>542</v>
      </c>
      <c r="C384" s="10" t="s">
        <v>543</v>
      </c>
      <c r="D384" s="9">
        <v>2000</v>
      </c>
      <c r="E384" s="11">
        <v>2245</v>
      </c>
      <c r="F384" s="9" t="s">
        <v>37</v>
      </c>
      <c r="G384" s="9" t="s">
        <v>45</v>
      </c>
      <c r="H384" s="9" t="s">
        <v>46</v>
      </c>
      <c r="I384" s="9">
        <v>1404273600</v>
      </c>
      <c r="J384" s="9">
        <v>1401414944</v>
      </c>
      <c r="K384" s="9" t="b">
        <v>1</v>
      </c>
      <c r="L384" s="9">
        <v>71</v>
      </c>
      <c r="M384" s="9" t="b">
        <v>1</v>
      </c>
      <c r="N384" s="9" t="s">
        <v>40</v>
      </c>
      <c r="O384" s="9">
        <f>ROUND(E384/D384*100,0)</f>
        <v>112</v>
      </c>
      <c r="P384" s="12">
        <f>IFERROR(ROUND(E384/L384,2),0)</f>
        <v>31.62</v>
      </c>
      <c r="Q384" s="9" t="s">
        <v>41</v>
      </c>
      <c r="R384" s="9" t="s">
        <v>42</v>
      </c>
      <c r="S384" s="13">
        <f>(((J384/60)/60)/24)+DATE(1970,1,1)</f>
        <v>41789.080370370371</v>
      </c>
      <c r="T384" s="13">
        <f>(((I384/60)/60)/24)+DATE(1970,1,1)</f>
        <v>41822.166666666664</v>
      </c>
    </row>
    <row r="385" spans="1:20" ht="208" x14ac:dyDescent="0.2">
      <c r="A385" s="9">
        <v>3172</v>
      </c>
      <c r="B385" s="10" t="s">
        <v>546</v>
      </c>
      <c r="C385" s="10" t="s">
        <v>547</v>
      </c>
      <c r="D385" s="9">
        <v>2000</v>
      </c>
      <c r="E385" s="11">
        <v>2300</v>
      </c>
      <c r="F385" s="9" t="s">
        <v>37</v>
      </c>
      <c r="G385" s="9" t="s">
        <v>45</v>
      </c>
      <c r="H385" s="9" t="s">
        <v>46</v>
      </c>
      <c r="I385" s="9">
        <v>1329240668</v>
      </c>
      <c r="J385" s="9">
        <v>1326648668</v>
      </c>
      <c r="K385" s="9" t="b">
        <v>1</v>
      </c>
      <c r="L385" s="9">
        <v>29</v>
      </c>
      <c r="M385" s="9" t="b">
        <v>1</v>
      </c>
      <c r="N385" s="9" t="s">
        <v>40</v>
      </c>
      <c r="O385" s="9">
        <f>ROUND(E385/D385*100,0)</f>
        <v>115</v>
      </c>
      <c r="P385" s="12">
        <f>IFERROR(ROUND(E385/L385,2),0)</f>
        <v>79.31</v>
      </c>
      <c r="Q385" s="9" t="s">
        <v>41</v>
      </c>
      <c r="R385" s="9" t="s">
        <v>42</v>
      </c>
      <c r="S385" s="13">
        <f>(((J385/60)/60)/24)+DATE(1970,1,1)</f>
        <v>40923.729953703703</v>
      </c>
      <c r="T385" s="13">
        <f>(((I385/60)/60)/24)+DATE(1970,1,1)</f>
        <v>40953.729953703703</v>
      </c>
    </row>
    <row r="386" spans="1:20" ht="208" x14ac:dyDescent="0.2">
      <c r="A386" s="9">
        <v>3216</v>
      </c>
      <c r="B386" s="10" t="s">
        <v>594</v>
      </c>
      <c r="C386" s="10" t="s">
        <v>595</v>
      </c>
      <c r="D386" s="9">
        <v>2000</v>
      </c>
      <c r="E386" s="11">
        <v>2001</v>
      </c>
      <c r="F386" s="9" t="s">
        <v>37</v>
      </c>
      <c r="G386" s="9" t="s">
        <v>38</v>
      </c>
      <c r="H386" s="9" t="s">
        <v>39</v>
      </c>
      <c r="I386" s="9">
        <v>1436625000</v>
      </c>
      <c r="J386" s="9">
        <v>1433934371</v>
      </c>
      <c r="K386" s="9" t="b">
        <v>1</v>
      </c>
      <c r="L386" s="9">
        <v>35</v>
      </c>
      <c r="M386" s="9" t="b">
        <v>1</v>
      </c>
      <c r="N386" s="9" t="s">
        <v>40</v>
      </c>
      <c r="O386" s="9">
        <f>ROUND(E386/D386*100,0)</f>
        <v>100</v>
      </c>
      <c r="P386" s="12">
        <f>IFERROR(ROUND(E386/L386,2),0)</f>
        <v>57.17</v>
      </c>
      <c r="Q386" s="9" t="s">
        <v>41</v>
      </c>
      <c r="R386" s="9" t="s">
        <v>42</v>
      </c>
      <c r="S386" s="13">
        <f>(((J386/60)/60)/24)+DATE(1970,1,1)</f>
        <v>42165.462627314817</v>
      </c>
      <c r="T386" s="13">
        <f>(((I386/60)/60)/24)+DATE(1970,1,1)</f>
        <v>42196.604166666672</v>
      </c>
    </row>
    <row r="387" spans="1:20" ht="176" x14ac:dyDescent="0.2">
      <c r="A387" s="9">
        <v>3225</v>
      </c>
      <c r="B387" s="10" t="s">
        <v>612</v>
      </c>
      <c r="C387" s="10" t="s">
        <v>613</v>
      </c>
      <c r="D387" s="9">
        <v>2000</v>
      </c>
      <c r="E387" s="11">
        <v>2047</v>
      </c>
      <c r="F387" s="9" t="s">
        <v>37</v>
      </c>
      <c r="G387" s="9" t="s">
        <v>45</v>
      </c>
      <c r="H387" s="9" t="s">
        <v>46</v>
      </c>
      <c r="I387" s="9">
        <v>1464987600</v>
      </c>
      <c r="J387" s="9">
        <v>1463145938</v>
      </c>
      <c r="K387" s="9" t="b">
        <v>1</v>
      </c>
      <c r="L387" s="9">
        <v>39</v>
      </c>
      <c r="M387" s="9" t="b">
        <v>1</v>
      </c>
      <c r="N387" s="9" t="s">
        <v>40</v>
      </c>
      <c r="O387" s="9">
        <f>ROUND(E387/D387*100,0)</f>
        <v>102</v>
      </c>
      <c r="P387" s="12">
        <f>IFERROR(ROUND(E387/L387,2),0)</f>
        <v>52.49</v>
      </c>
      <c r="Q387" s="9" t="s">
        <v>41</v>
      </c>
      <c r="R387" s="9" t="s">
        <v>42</v>
      </c>
      <c r="S387" s="13">
        <f>(((J387/60)/60)/24)+DATE(1970,1,1)</f>
        <v>42503.559467592597</v>
      </c>
      <c r="T387" s="13">
        <f>(((I387/60)/60)/24)+DATE(1970,1,1)</f>
        <v>42524.875</v>
      </c>
    </row>
    <row r="388" spans="1:20" ht="208" x14ac:dyDescent="0.2">
      <c r="A388" s="9">
        <v>3257</v>
      </c>
      <c r="B388" s="10" t="s">
        <v>676</v>
      </c>
      <c r="C388" s="10" t="s">
        <v>677</v>
      </c>
      <c r="D388" s="9">
        <v>2000</v>
      </c>
      <c r="E388" s="11">
        <v>2125.9899999999998</v>
      </c>
      <c r="F388" s="9" t="s">
        <v>37</v>
      </c>
      <c r="G388" s="9" t="s">
        <v>38</v>
      </c>
      <c r="H388" s="9" t="s">
        <v>39</v>
      </c>
      <c r="I388" s="9">
        <v>1487769952</v>
      </c>
      <c r="J388" s="9">
        <v>1485177952</v>
      </c>
      <c r="K388" s="9" t="b">
        <v>0</v>
      </c>
      <c r="L388" s="9">
        <v>41</v>
      </c>
      <c r="M388" s="9" t="b">
        <v>1</v>
      </c>
      <c r="N388" s="9" t="s">
        <v>40</v>
      </c>
      <c r="O388" s="9">
        <f>ROUND(E388/D388*100,0)</f>
        <v>106</v>
      </c>
      <c r="P388" s="12">
        <f>IFERROR(ROUND(E388/L388,2),0)</f>
        <v>51.85</v>
      </c>
      <c r="Q388" s="9" t="s">
        <v>41</v>
      </c>
      <c r="R388" s="9" t="s">
        <v>42</v>
      </c>
      <c r="S388" s="13">
        <f>(((J388/60)/60)/24)+DATE(1970,1,1)</f>
        <v>42758.559629629628</v>
      </c>
      <c r="T388" s="13">
        <f>(((I388/60)/60)/24)+DATE(1970,1,1)</f>
        <v>42788.559629629628</v>
      </c>
    </row>
    <row r="389" spans="1:20" ht="208" x14ac:dyDescent="0.2">
      <c r="A389" s="9">
        <v>3268</v>
      </c>
      <c r="B389" s="10" t="s">
        <v>698</v>
      </c>
      <c r="C389" s="10" t="s">
        <v>699</v>
      </c>
      <c r="D389" s="9">
        <v>2000</v>
      </c>
      <c r="E389" s="11">
        <v>2560</v>
      </c>
      <c r="F389" s="9" t="s">
        <v>37</v>
      </c>
      <c r="G389" s="9" t="s">
        <v>45</v>
      </c>
      <c r="H389" s="9" t="s">
        <v>46</v>
      </c>
      <c r="I389" s="9">
        <v>1472074928</v>
      </c>
      <c r="J389" s="9">
        <v>1470692528</v>
      </c>
      <c r="K389" s="9" t="b">
        <v>1</v>
      </c>
      <c r="L389" s="9">
        <v>42</v>
      </c>
      <c r="M389" s="9" t="b">
        <v>1</v>
      </c>
      <c r="N389" s="9" t="s">
        <v>40</v>
      </c>
      <c r="O389" s="9">
        <f>ROUND(E389/D389*100,0)</f>
        <v>128</v>
      </c>
      <c r="P389" s="12">
        <f>IFERROR(ROUND(E389/L389,2),0)</f>
        <v>60.95</v>
      </c>
      <c r="Q389" s="9" t="s">
        <v>41</v>
      </c>
      <c r="R389" s="9" t="s">
        <v>42</v>
      </c>
      <c r="S389" s="13">
        <f>(((J389/60)/60)/24)+DATE(1970,1,1)</f>
        <v>42590.90425925926</v>
      </c>
      <c r="T389" s="13">
        <f>(((I389/60)/60)/24)+DATE(1970,1,1)</f>
        <v>42606.90425925926</v>
      </c>
    </row>
    <row r="390" spans="1:20" ht="224" x14ac:dyDescent="0.2">
      <c r="A390" s="9">
        <v>3280</v>
      </c>
      <c r="B390" s="10" t="s">
        <v>722</v>
      </c>
      <c r="C390" s="10" t="s">
        <v>723</v>
      </c>
      <c r="D390" s="9">
        <v>2000</v>
      </c>
      <c r="E390" s="11">
        <v>2060</v>
      </c>
      <c r="F390" s="9" t="s">
        <v>37</v>
      </c>
      <c r="G390" s="9" t="s">
        <v>45</v>
      </c>
      <c r="H390" s="9" t="s">
        <v>46</v>
      </c>
      <c r="I390" s="9">
        <v>1433134800</v>
      </c>
      <c r="J390" s="9">
        <v>1430158198</v>
      </c>
      <c r="K390" s="9" t="b">
        <v>0</v>
      </c>
      <c r="L390" s="9">
        <v>30</v>
      </c>
      <c r="M390" s="9" t="b">
        <v>1</v>
      </c>
      <c r="N390" s="9" t="s">
        <v>40</v>
      </c>
      <c r="O390" s="9">
        <f>ROUND(E390/D390*100,0)</f>
        <v>103</v>
      </c>
      <c r="P390" s="12">
        <f>IFERROR(ROUND(E390/L390,2),0)</f>
        <v>68.67</v>
      </c>
      <c r="Q390" s="9" t="s">
        <v>41</v>
      </c>
      <c r="R390" s="9" t="s">
        <v>42</v>
      </c>
      <c r="S390" s="13">
        <f>(((J390/60)/60)/24)+DATE(1970,1,1)</f>
        <v>42121.756921296299</v>
      </c>
      <c r="T390" s="13">
        <f>(((I390/60)/60)/24)+DATE(1970,1,1)</f>
        <v>42156.208333333328</v>
      </c>
    </row>
    <row r="391" spans="1:20" ht="208" x14ac:dyDescent="0.2">
      <c r="A391" s="9">
        <v>3290</v>
      </c>
      <c r="B391" s="10" t="s">
        <v>742</v>
      </c>
      <c r="C391" s="10" t="s">
        <v>743</v>
      </c>
      <c r="D391" s="9">
        <v>2000</v>
      </c>
      <c r="E391" s="11">
        <v>2424</v>
      </c>
      <c r="F391" s="9" t="s">
        <v>37</v>
      </c>
      <c r="G391" s="9" t="s">
        <v>38</v>
      </c>
      <c r="H391" s="9" t="s">
        <v>39</v>
      </c>
      <c r="I391" s="9">
        <v>1489234891</v>
      </c>
      <c r="J391" s="9">
        <v>1486642891</v>
      </c>
      <c r="K391" s="9" t="b">
        <v>0</v>
      </c>
      <c r="L391" s="9">
        <v>72</v>
      </c>
      <c r="M391" s="9" t="b">
        <v>1</v>
      </c>
      <c r="N391" s="9" t="s">
        <v>40</v>
      </c>
      <c r="O391" s="9">
        <f>ROUND(E391/D391*100,0)</f>
        <v>121</v>
      </c>
      <c r="P391" s="12">
        <f>IFERROR(ROUND(E391/L391,2),0)</f>
        <v>33.67</v>
      </c>
      <c r="Q391" s="9" t="s">
        <v>41</v>
      </c>
      <c r="R391" s="9" t="s">
        <v>42</v>
      </c>
      <c r="S391" s="13">
        <f>(((J391/60)/60)/24)+DATE(1970,1,1)</f>
        <v>42775.51494212963</v>
      </c>
      <c r="T391" s="13">
        <f>(((I391/60)/60)/24)+DATE(1970,1,1)</f>
        <v>42805.51494212963</v>
      </c>
    </row>
    <row r="392" spans="1:20" ht="176" x14ac:dyDescent="0.2">
      <c r="A392" s="9">
        <v>3313</v>
      </c>
      <c r="B392" s="10" t="s">
        <v>791</v>
      </c>
      <c r="C392" s="10" t="s">
        <v>792</v>
      </c>
      <c r="D392" s="9">
        <v>2000</v>
      </c>
      <c r="E392" s="11">
        <v>2321</v>
      </c>
      <c r="F392" s="9" t="s">
        <v>37</v>
      </c>
      <c r="G392" s="9" t="s">
        <v>45</v>
      </c>
      <c r="H392" s="9" t="s">
        <v>46</v>
      </c>
      <c r="I392" s="9">
        <v>1453856400</v>
      </c>
      <c r="J392" s="9">
        <v>1452664317</v>
      </c>
      <c r="K392" s="9" t="b">
        <v>0</v>
      </c>
      <c r="L392" s="9">
        <v>29</v>
      </c>
      <c r="M392" s="9" t="b">
        <v>1</v>
      </c>
      <c r="N392" s="9" t="s">
        <v>40</v>
      </c>
      <c r="O392" s="9">
        <f>ROUND(E392/D392*100,0)</f>
        <v>116</v>
      </c>
      <c r="P392" s="12">
        <f>IFERROR(ROUND(E392/L392,2),0)</f>
        <v>80.03</v>
      </c>
      <c r="Q392" s="9" t="s">
        <v>41</v>
      </c>
      <c r="R392" s="9" t="s">
        <v>42</v>
      </c>
      <c r="S392" s="13">
        <f>(((J392/60)/60)/24)+DATE(1970,1,1)</f>
        <v>42382.244409722218</v>
      </c>
      <c r="T392" s="13">
        <f>(((I392/60)/60)/24)+DATE(1970,1,1)</f>
        <v>42396.041666666672</v>
      </c>
    </row>
    <row r="393" spans="1:20" ht="112" x14ac:dyDescent="0.2">
      <c r="A393" s="9">
        <v>3318</v>
      </c>
      <c r="B393" s="10" t="s">
        <v>801</v>
      </c>
      <c r="C393" s="10" t="s">
        <v>802</v>
      </c>
      <c r="D393" s="9">
        <v>2000</v>
      </c>
      <c r="E393" s="11">
        <v>2512</v>
      </c>
      <c r="F393" s="9" t="s">
        <v>37</v>
      </c>
      <c r="G393" s="9" t="s">
        <v>63</v>
      </c>
      <c r="H393" s="9" t="s">
        <v>64</v>
      </c>
      <c r="I393" s="9">
        <v>1460341800</v>
      </c>
      <c r="J393" s="9">
        <v>1456902893</v>
      </c>
      <c r="K393" s="9" t="b">
        <v>0</v>
      </c>
      <c r="L393" s="9">
        <v>32</v>
      </c>
      <c r="M393" s="9" t="b">
        <v>1</v>
      </c>
      <c r="N393" s="9" t="s">
        <v>40</v>
      </c>
      <c r="O393" s="9">
        <f>ROUND(E393/D393*100,0)</f>
        <v>126</v>
      </c>
      <c r="P393" s="12">
        <f>IFERROR(ROUND(E393/L393,2),0)</f>
        <v>78.5</v>
      </c>
      <c r="Q393" s="9" t="s">
        <v>41</v>
      </c>
      <c r="R393" s="9" t="s">
        <v>42</v>
      </c>
      <c r="S393" s="13">
        <f>(((J393/60)/60)/24)+DATE(1970,1,1)</f>
        <v>42431.302002314813</v>
      </c>
      <c r="T393" s="13">
        <f>(((I393/60)/60)/24)+DATE(1970,1,1)</f>
        <v>42471.104166666672</v>
      </c>
    </row>
    <row r="394" spans="1:20" ht="224" x14ac:dyDescent="0.2">
      <c r="A394" s="9">
        <v>3347</v>
      </c>
      <c r="B394" s="10" t="s">
        <v>859</v>
      </c>
      <c r="C394" s="10" t="s">
        <v>860</v>
      </c>
      <c r="D394" s="9">
        <v>2000</v>
      </c>
      <c r="E394" s="11">
        <v>2389</v>
      </c>
      <c r="F394" s="9" t="s">
        <v>37</v>
      </c>
      <c r="G394" s="9" t="s">
        <v>38</v>
      </c>
      <c r="H394" s="9" t="s">
        <v>39</v>
      </c>
      <c r="I394" s="9">
        <v>1462741200</v>
      </c>
      <c r="J394" s="9">
        <v>1461503654</v>
      </c>
      <c r="K394" s="9" t="b">
        <v>0</v>
      </c>
      <c r="L394" s="9">
        <v>22</v>
      </c>
      <c r="M394" s="9" t="b">
        <v>1</v>
      </c>
      <c r="N394" s="9" t="s">
        <v>40</v>
      </c>
      <c r="O394" s="9">
        <f>ROUND(E394/D394*100,0)</f>
        <v>119</v>
      </c>
      <c r="P394" s="12">
        <f>IFERROR(ROUND(E394/L394,2),0)</f>
        <v>108.59</v>
      </c>
      <c r="Q394" s="9" t="s">
        <v>41</v>
      </c>
      <c r="R394" s="9" t="s">
        <v>42</v>
      </c>
      <c r="S394" s="13">
        <f>(((J394/60)/60)/24)+DATE(1970,1,1)</f>
        <v>42484.551550925928</v>
      </c>
      <c r="T394" s="13">
        <f>(((I394/60)/60)/24)+DATE(1970,1,1)</f>
        <v>42498.875</v>
      </c>
    </row>
    <row r="395" spans="1:20" ht="224" x14ac:dyDescent="0.2">
      <c r="A395" s="9">
        <v>3357</v>
      </c>
      <c r="B395" s="10" t="s">
        <v>879</v>
      </c>
      <c r="C395" s="10" t="s">
        <v>880</v>
      </c>
      <c r="D395" s="9">
        <v>2000</v>
      </c>
      <c r="E395" s="11">
        <v>2020</v>
      </c>
      <c r="F395" s="9" t="s">
        <v>37</v>
      </c>
      <c r="G395" s="9" t="s">
        <v>38</v>
      </c>
      <c r="H395" s="9" t="s">
        <v>39</v>
      </c>
      <c r="I395" s="9">
        <v>1406887310</v>
      </c>
      <c r="J395" s="9">
        <v>1404295310</v>
      </c>
      <c r="K395" s="9" t="b">
        <v>0</v>
      </c>
      <c r="L395" s="9">
        <v>21</v>
      </c>
      <c r="M395" s="9" t="b">
        <v>1</v>
      </c>
      <c r="N395" s="9" t="s">
        <v>40</v>
      </c>
      <c r="O395" s="9">
        <f>ROUND(E395/D395*100,0)</f>
        <v>101</v>
      </c>
      <c r="P395" s="12">
        <f>IFERROR(ROUND(E395/L395,2),0)</f>
        <v>96.19</v>
      </c>
      <c r="Q395" s="9" t="s">
        <v>41</v>
      </c>
      <c r="R395" s="9" t="s">
        <v>42</v>
      </c>
      <c r="S395" s="13">
        <f>(((J395/60)/60)/24)+DATE(1970,1,1)</f>
        <v>41822.417939814812</v>
      </c>
      <c r="T395" s="13">
        <f>(((I395/60)/60)/24)+DATE(1970,1,1)</f>
        <v>41852.417939814812</v>
      </c>
    </row>
    <row r="396" spans="1:20" ht="208" x14ac:dyDescent="0.2">
      <c r="A396" s="9">
        <v>3373</v>
      </c>
      <c r="B396" s="10" t="s">
        <v>913</v>
      </c>
      <c r="C396" s="10" t="s">
        <v>914</v>
      </c>
      <c r="D396" s="9">
        <v>2000</v>
      </c>
      <c r="E396" s="11">
        <v>2005</v>
      </c>
      <c r="F396" s="9" t="s">
        <v>37</v>
      </c>
      <c r="G396" s="9" t="s">
        <v>38</v>
      </c>
      <c r="H396" s="9" t="s">
        <v>39</v>
      </c>
      <c r="I396" s="9">
        <v>1437235200</v>
      </c>
      <c r="J396" s="9">
        <v>1435177840</v>
      </c>
      <c r="K396" s="9" t="b">
        <v>0</v>
      </c>
      <c r="L396" s="9">
        <v>30</v>
      </c>
      <c r="M396" s="9" t="b">
        <v>1</v>
      </c>
      <c r="N396" s="9" t="s">
        <v>40</v>
      </c>
      <c r="O396" s="9">
        <f>ROUND(E396/D396*100,0)</f>
        <v>100</v>
      </c>
      <c r="P396" s="12">
        <f>IFERROR(ROUND(E396/L396,2),0)</f>
        <v>66.83</v>
      </c>
      <c r="Q396" s="9" t="s">
        <v>41</v>
      </c>
      <c r="R396" s="9" t="s">
        <v>42</v>
      </c>
      <c r="S396" s="13">
        <f>(((J396/60)/60)/24)+DATE(1970,1,1)</f>
        <v>42179.854629629626</v>
      </c>
      <c r="T396" s="13">
        <f>(((I396/60)/60)/24)+DATE(1970,1,1)</f>
        <v>42203.666666666672</v>
      </c>
    </row>
    <row r="397" spans="1:20" ht="224" x14ac:dyDescent="0.2">
      <c r="A397" s="9">
        <v>3379</v>
      </c>
      <c r="B397" s="10" t="s">
        <v>925</v>
      </c>
      <c r="C397" s="10" t="s">
        <v>926</v>
      </c>
      <c r="D397" s="9">
        <v>2000</v>
      </c>
      <c r="E397" s="11">
        <v>2073</v>
      </c>
      <c r="F397" s="9" t="s">
        <v>37</v>
      </c>
      <c r="G397" s="9" t="s">
        <v>38</v>
      </c>
      <c r="H397" s="9" t="s">
        <v>39</v>
      </c>
      <c r="I397" s="9">
        <v>1440630000</v>
      </c>
      <c r="J397" s="9">
        <v>1439122800</v>
      </c>
      <c r="K397" s="9" t="b">
        <v>0</v>
      </c>
      <c r="L397" s="9">
        <v>38</v>
      </c>
      <c r="M397" s="9" t="b">
        <v>1</v>
      </c>
      <c r="N397" s="9" t="s">
        <v>40</v>
      </c>
      <c r="O397" s="9">
        <f>ROUND(E397/D397*100,0)</f>
        <v>104</v>
      </c>
      <c r="P397" s="12">
        <f>IFERROR(ROUND(E397/L397,2),0)</f>
        <v>54.55</v>
      </c>
      <c r="Q397" s="9" t="s">
        <v>41</v>
      </c>
      <c r="R397" s="9" t="s">
        <v>42</v>
      </c>
      <c r="S397" s="13">
        <f>(((J397/60)/60)/24)+DATE(1970,1,1)</f>
        <v>42225.513888888891</v>
      </c>
      <c r="T397" s="13">
        <f>(((I397/60)/60)/24)+DATE(1970,1,1)</f>
        <v>42242.958333333328</v>
      </c>
    </row>
    <row r="398" spans="1:20" ht="192" x14ac:dyDescent="0.2">
      <c r="A398" s="9">
        <v>3385</v>
      </c>
      <c r="B398" s="10" t="s">
        <v>937</v>
      </c>
      <c r="C398" s="10" t="s">
        <v>938</v>
      </c>
      <c r="D398" s="9">
        <v>2000</v>
      </c>
      <c r="E398" s="11">
        <v>2000</v>
      </c>
      <c r="F398" s="9" t="s">
        <v>37</v>
      </c>
      <c r="G398" s="9" t="s">
        <v>45</v>
      </c>
      <c r="H398" s="9" t="s">
        <v>46</v>
      </c>
      <c r="I398" s="9">
        <v>1418244552</v>
      </c>
      <c r="J398" s="9">
        <v>1415652552</v>
      </c>
      <c r="K398" s="9" t="b">
        <v>0</v>
      </c>
      <c r="L398" s="9">
        <v>15</v>
      </c>
      <c r="M398" s="9" t="b">
        <v>1</v>
      </c>
      <c r="N398" s="9" t="s">
        <v>40</v>
      </c>
      <c r="O398" s="9">
        <f>ROUND(E398/D398*100,0)</f>
        <v>100</v>
      </c>
      <c r="P398" s="12">
        <f>IFERROR(ROUND(E398/L398,2),0)</f>
        <v>133.33000000000001</v>
      </c>
      <c r="Q398" s="9" t="s">
        <v>41</v>
      </c>
      <c r="R398" s="9" t="s">
        <v>42</v>
      </c>
      <c r="S398" s="13">
        <f>(((J398/60)/60)/24)+DATE(1970,1,1)</f>
        <v>41953.8675</v>
      </c>
      <c r="T398" s="13">
        <f>(((I398/60)/60)/24)+DATE(1970,1,1)</f>
        <v>41983.8675</v>
      </c>
    </row>
    <row r="399" spans="1:20" ht="192" x14ac:dyDescent="0.2">
      <c r="A399" s="9">
        <v>3386</v>
      </c>
      <c r="B399" s="10" t="s">
        <v>939</v>
      </c>
      <c r="C399" s="10" t="s">
        <v>940</v>
      </c>
      <c r="D399" s="9">
        <v>2000</v>
      </c>
      <c r="E399" s="11">
        <v>2100</v>
      </c>
      <c r="F399" s="9" t="s">
        <v>37</v>
      </c>
      <c r="G399" s="9" t="s">
        <v>45</v>
      </c>
      <c r="H399" s="9" t="s">
        <v>46</v>
      </c>
      <c r="I399" s="9">
        <v>1417620506</v>
      </c>
      <c r="J399" s="9">
        <v>1415028506</v>
      </c>
      <c r="K399" s="9" t="b">
        <v>0</v>
      </c>
      <c r="L399" s="9">
        <v>41</v>
      </c>
      <c r="M399" s="9" t="b">
        <v>1</v>
      </c>
      <c r="N399" s="9" t="s">
        <v>40</v>
      </c>
      <c r="O399" s="9">
        <f>ROUND(E399/D399*100,0)</f>
        <v>105</v>
      </c>
      <c r="P399" s="12">
        <f>IFERROR(ROUND(E399/L399,2),0)</f>
        <v>51.22</v>
      </c>
      <c r="Q399" s="9" t="s">
        <v>41</v>
      </c>
      <c r="R399" s="9" t="s">
        <v>42</v>
      </c>
      <c r="S399" s="13">
        <f>(((J399/60)/60)/24)+DATE(1970,1,1)</f>
        <v>41946.644745370373</v>
      </c>
      <c r="T399" s="13">
        <f>(((I399/60)/60)/24)+DATE(1970,1,1)</f>
        <v>41976.644745370373</v>
      </c>
    </row>
    <row r="400" spans="1:20" ht="192" x14ac:dyDescent="0.2">
      <c r="A400" s="9">
        <v>3403</v>
      </c>
      <c r="B400" s="10" t="s">
        <v>973</v>
      </c>
      <c r="C400" s="10" t="s">
        <v>974</v>
      </c>
      <c r="D400" s="9">
        <v>2000</v>
      </c>
      <c r="E400" s="11">
        <v>2000</v>
      </c>
      <c r="F400" s="9" t="s">
        <v>37</v>
      </c>
      <c r="G400" s="9" t="s">
        <v>38</v>
      </c>
      <c r="H400" s="9" t="s">
        <v>39</v>
      </c>
      <c r="I400" s="9">
        <v>1435230324</v>
      </c>
      <c r="J400" s="9">
        <v>1432638324</v>
      </c>
      <c r="K400" s="9" t="b">
        <v>0</v>
      </c>
      <c r="L400" s="9">
        <v>17</v>
      </c>
      <c r="M400" s="9" t="b">
        <v>1</v>
      </c>
      <c r="N400" s="9" t="s">
        <v>40</v>
      </c>
      <c r="O400" s="9">
        <f>ROUND(E400/D400*100,0)</f>
        <v>100</v>
      </c>
      <c r="P400" s="12">
        <f>IFERROR(ROUND(E400/L400,2),0)</f>
        <v>117.65</v>
      </c>
      <c r="Q400" s="9" t="s">
        <v>41</v>
      </c>
      <c r="R400" s="9" t="s">
        <v>42</v>
      </c>
      <c r="S400" s="13">
        <f>(((J400/60)/60)/24)+DATE(1970,1,1)</f>
        <v>42150.462083333332</v>
      </c>
      <c r="T400" s="13">
        <f>(((I400/60)/60)/24)+DATE(1970,1,1)</f>
        <v>42180.462083333332</v>
      </c>
    </row>
    <row r="401" spans="1:20" ht="208" x14ac:dyDescent="0.2">
      <c r="A401" s="9">
        <v>3407</v>
      </c>
      <c r="B401" s="10" t="s">
        <v>981</v>
      </c>
      <c r="C401" s="10" t="s">
        <v>982</v>
      </c>
      <c r="D401" s="9">
        <v>2000</v>
      </c>
      <c r="E401" s="11">
        <v>2142</v>
      </c>
      <c r="F401" s="9" t="s">
        <v>37</v>
      </c>
      <c r="G401" s="9" t="s">
        <v>38</v>
      </c>
      <c r="H401" s="9" t="s">
        <v>39</v>
      </c>
      <c r="I401" s="9">
        <v>1404641289</v>
      </c>
      <c r="J401" s="9">
        <v>1402049289</v>
      </c>
      <c r="K401" s="9" t="b">
        <v>0</v>
      </c>
      <c r="L401" s="9">
        <v>67</v>
      </c>
      <c r="M401" s="9" t="b">
        <v>1</v>
      </c>
      <c r="N401" s="9" t="s">
        <v>40</v>
      </c>
      <c r="O401" s="9">
        <f>ROUND(E401/D401*100,0)</f>
        <v>107</v>
      </c>
      <c r="P401" s="12">
        <f>IFERROR(ROUND(E401/L401,2),0)</f>
        <v>31.97</v>
      </c>
      <c r="Q401" s="9" t="s">
        <v>41</v>
      </c>
      <c r="R401" s="9" t="s">
        <v>42</v>
      </c>
      <c r="S401" s="13">
        <f>(((J401/60)/60)/24)+DATE(1970,1,1)</f>
        <v>41796.422326388885</v>
      </c>
      <c r="T401" s="13">
        <f>(((I401/60)/60)/24)+DATE(1970,1,1)</f>
        <v>41826.422326388885</v>
      </c>
    </row>
    <row r="402" spans="1:20" ht="176" x14ac:dyDescent="0.2">
      <c r="A402" s="9">
        <v>3428</v>
      </c>
      <c r="B402" s="10" t="s">
        <v>1023</v>
      </c>
      <c r="C402" s="10" t="s">
        <v>1024</v>
      </c>
      <c r="D402" s="9">
        <v>2000</v>
      </c>
      <c r="E402" s="11">
        <v>2055</v>
      </c>
      <c r="F402" s="9" t="s">
        <v>37</v>
      </c>
      <c r="G402" s="9" t="s">
        <v>38</v>
      </c>
      <c r="H402" s="9" t="s">
        <v>39</v>
      </c>
      <c r="I402" s="9">
        <v>1425142800</v>
      </c>
      <c r="J402" s="9">
        <v>1422983847</v>
      </c>
      <c r="K402" s="9" t="b">
        <v>0</v>
      </c>
      <c r="L402" s="9">
        <v>51</v>
      </c>
      <c r="M402" s="9" t="b">
        <v>1</v>
      </c>
      <c r="N402" s="9" t="s">
        <v>40</v>
      </c>
      <c r="O402" s="9">
        <f>ROUND(E402/D402*100,0)</f>
        <v>103</v>
      </c>
      <c r="P402" s="12">
        <f>IFERROR(ROUND(E402/L402,2),0)</f>
        <v>40.29</v>
      </c>
      <c r="Q402" s="9" t="s">
        <v>41</v>
      </c>
      <c r="R402" s="9" t="s">
        <v>42</v>
      </c>
      <c r="S402" s="13">
        <f>(((J402/60)/60)/24)+DATE(1970,1,1)</f>
        <v>42038.720451388886</v>
      </c>
      <c r="T402" s="13">
        <f>(((I402/60)/60)/24)+DATE(1970,1,1)</f>
        <v>42063.708333333328</v>
      </c>
    </row>
    <row r="403" spans="1:20" ht="208" x14ac:dyDescent="0.2">
      <c r="A403" s="9">
        <v>3430</v>
      </c>
      <c r="B403" s="10" t="s">
        <v>1027</v>
      </c>
      <c r="C403" s="10" t="s">
        <v>1028</v>
      </c>
      <c r="D403" s="9">
        <v>2000</v>
      </c>
      <c r="E403" s="11">
        <v>2170.9899999999998</v>
      </c>
      <c r="F403" s="9" t="s">
        <v>37</v>
      </c>
      <c r="G403" s="9" t="s">
        <v>38</v>
      </c>
      <c r="H403" s="9" t="s">
        <v>39</v>
      </c>
      <c r="I403" s="9">
        <v>1406760101</v>
      </c>
      <c r="J403" s="9">
        <v>1404168101</v>
      </c>
      <c r="K403" s="9" t="b">
        <v>0</v>
      </c>
      <c r="L403" s="9">
        <v>72</v>
      </c>
      <c r="M403" s="9" t="b">
        <v>1</v>
      </c>
      <c r="N403" s="9" t="s">
        <v>40</v>
      </c>
      <c r="O403" s="9">
        <f>ROUND(E403/D403*100,0)</f>
        <v>109</v>
      </c>
      <c r="P403" s="12">
        <f>IFERROR(ROUND(E403/L403,2),0)</f>
        <v>30.15</v>
      </c>
      <c r="Q403" s="9" t="s">
        <v>41</v>
      </c>
      <c r="R403" s="9" t="s">
        <v>42</v>
      </c>
      <c r="S403" s="13">
        <f>(((J403/60)/60)/24)+DATE(1970,1,1)</f>
        <v>41820.945613425924</v>
      </c>
      <c r="T403" s="13">
        <f>(((I403/60)/60)/24)+DATE(1970,1,1)</f>
        <v>41850.945613425924</v>
      </c>
    </row>
    <row r="404" spans="1:20" ht="192" x14ac:dyDescent="0.2">
      <c r="A404" s="9">
        <v>3431</v>
      </c>
      <c r="B404" s="10" t="s">
        <v>1029</v>
      </c>
      <c r="C404" s="10" t="s">
        <v>1030</v>
      </c>
      <c r="D404" s="9">
        <v>2000</v>
      </c>
      <c r="E404" s="11">
        <v>2000</v>
      </c>
      <c r="F404" s="9" t="s">
        <v>37</v>
      </c>
      <c r="G404" s="9" t="s">
        <v>45</v>
      </c>
      <c r="H404" s="9" t="s">
        <v>46</v>
      </c>
      <c r="I404" s="9">
        <v>1408383153</v>
      </c>
      <c r="J404" s="9">
        <v>1405791153</v>
      </c>
      <c r="K404" s="9" t="b">
        <v>0</v>
      </c>
      <c r="L404" s="9">
        <v>21</v>
      </c>
      <c r="M404" s="9" t="b">
        <v>1</v>
      </c>
      <c r="N404" s="9" t="s">
        <v>40</v>
      </c>
      <c r="O404" s="9">
        <f>ROUND(E404/D404*100,0)</f>
        <v>100</v>
      </c>
      <c r="P404" s="12">
        <f>IFERROR(ROUND(E404/L404,2),0)</f>
        <v>95.24</v>
      </c>
      <c r="Q404" s="9" t="s">
        <v>41</v>
      </c>
      <c r="R404" s="9" t="s">
        <v>42</v>
      </c>
      <c r="S404" s="13">
        <f>(((J404/60)/60)/24)+DATE(1970,1,1)</f>
        <v>41839.730937500004</v>
      </c>
      <c r="T404" s="13">
        <f>(((I404/60)/60)/24)+DATE(1970,1,1)</f>
        <v>41869.730937500004</v>
      </c>
    </row>
    <row r="405" spans="1:20" ht="192" x14ac:dyDescent="0.2">
      <c r="A405" s="9">
        <v>3432</v>
      </c>
      <c r="B405" s="10" t="s">
        <v>1031</v>
      </c>
      <c r="C405" s="10" t="s">
        <v>1032</v>
      </c>
      <c r="D405" s="9">
        <v>2000</v>
      </c>
      <c r="E405" s="11">
        <v>2193</v>
      </c>
      <c r="F405" s="9" t="s">
        <v>37</v>
      </c>
      <c r="G405" s="9" t="s">
        <v>45</v>
      </c>
      <c r="H405" s="9" t="s">
        <v>46</v>
      </c>
      <c r="I405" s="9">
        <v>1454709600</v>
      </c>
      <c r="J405" s="9">
        <v>1452520614</v>
      </c>
      <c r="K405" s="9" t="b">
        <v>0</v>
      </c>
      <c r="L405" s="9">
        <v>42</v>
      </c>
      <c r="M405" s="9" t="b">
        <v>1</v>
      </c>
      <c r="N405" s="9" t="s">
        <v>40</v>
      </c>
      <c r="O405" s="9">
        <f>ROUND(E405/D405*100,0)</f>
        <v>110</v>
      </c>
      <c r="P405" s="12">
        <f>IFERROR(ROUND(E405/L405,2),0)</f>
        <v>52.21</v>
      </c>
      <c r="Q405" s="9" t="s">
        <v>41</v>
      </c>
      <c r="R405" s="9" t="s">
        <v>42</v>
      </c>
      <c r="S405" s="13">
        <f>(((J405/60)/60)/24)+DATE(1970,1,1)</f>
        <v>42380.581180555557</v>
      </c>
      <c r="T405" s="13">
        <f>(((I405/60)/60)/24)+DATE(1970,1,1)</f>
        <v>42405.916666666672</v>
      </c>
    </row>
    <row r="406" spans="1:20" ht="176" x14ac:dyDescent="0.2">
      <c r="A406" s="9">
        <v>3445</v>
      </c>
      <c r="B406" s="10" t="s">
        <v>1057</v>
      </c>
      <c r="C406" s="10" t="s">
        <v>1058</v>
      </c>
      <c r="D406" s="9">
        <v>2000</v>
      </c>
      <c r="E406" s="11">
        <v>2000</v>
      </c>
      <c r="F406" s="9" t="s">
        <v>37</v>
      </c>
      <c r="G406" s="9" t="s">
        <v>38</v>
      </c>
      <c r="H406" s="9" t="s">
        <v>39</v>
      </c>
      <c r="I406" s="9">
        <v>1445604236</v>
      </c>
      <c r="J406" s="9">
        <v>1443185036</v>
      </c>
      <c r="K406" s="9" t="b">
        <v>0</v>
      </c>
      <c r="L406" s="9">
        <v>31</v>
      </c>
      <c r="M406" s="9" t="b">
        <v>1</v>
      </c>
      <c r="N406" s="9" t="s">
        <v>40</v>
      </c>
      <c r="O406" s="9">
        <f>ROUND(E406/D406*100,0)</f>
        <v>100</v>
      </c>
      <c r="P406" s="12">
        <f>IFERROR(ROUND(E406/L406,2),0)</f>
        <v>64.52</v>
      </c>
      <c r="Q406" s="9" t="s">
        <v>41</v>
      </c>
      <c r="R406" s="9" t="s">
        <v>42</v>
      </c>
      <c r="S406" s="13">
        <f>(((J406/60)/60)/24)+DATE(1970,1,1)</f>
        <v>42272.530509259261</v>
      </c>
      <c r="T406" s="13">
        <f>(((I406/60)/60)/24)+DATE(1970,1,1)</f>
        <v>42300.530509259261</v>
      </c>
    </row>
    <row r="407" spans="1:20" ht="112" x14ac:dyDescent="0.2">
      <c r="A407" s="9">
        <v>3457</v>
      </c>
      <c r="B407" s="10" t="s">
        <v>1081</v>
      </c>
      <c r="C407" s="10" t="s">
        <v>1082</v>
      </c>
      <c r="D407" s="9">
        <v>2000</v>
      </c>
      <c r="E407" s="11">
        <v>2804</v>
      </c>
      <c r="F407" s="9" t="s">
        <v>37</v>
      </c>
      <c r="G407" s="9" t="s">
        <v>45</v>
      </c>
      <c r="H407" s="9" t="s">
        <v>46</v>
      </c>
      <c r="I407" s="9">
        <v>1423720740</v>
      </c>
      <c r="J407" s="9">
        <v>1421081857</v>
      </c>
      <c r="K407" s="9" t="b">
        <v>0</v>
      </c>
      <c r="L407" s="9">
        <v>55</v>
      </c>
      <c r="M407" s="9" t="b">
        <v>1</v>
      </c>
      <c r="N407" s="9" t="s">
        <v>40</v>
      </c>
      <c r="O407" s="9">
        <f>ROUND(E407/D407*100,0)</f>
        <v>140</v>
      </c>
      <c r="P407" s="12">
        <f>IFERROR(ROUND(E407/L407,2),0)</f>
        <v>50.98</v>
      </c>
      <c r="Q407" s="9" t="s">
        <v>41</v>
      </c>
      <c r="R407" s="9" t="s">
        <v>42</v>
      </c>
      <c r="S407" s="13">
        <f>(((J407/60)/60)/24)+DATE(1970,1,1)</f>
        <v>42016.706678240742</v>
      </c>
      <c r="T407" s="13">
        <f>(((I407/60)/60)/24)+DATE(1970,1,1)</f>
        <v>42047.249305555553</v>
      </c>
    </row>
    <row r="408" spans="1:20" ht="208" x14ac:dyDescent="0.2">
      <c r="A408" s="9">
        <v>3465</v>
      </c>
      <c r="B408" s="10" t="s">
        <v>1097</v>
      </c>
      <c r="C408" s="10" t="s">
        <v>1098</v>
      </c>
      <c r="D408" s="9">
        <v>2000</v>
      </c>
      <c r="E408" s="11">
        <v>2060</v>
      </c>
      <c r="F408" s="9" t="s">
        <v>37</v>
      </c>
      <c r="G408" s="9" t="s">
        <v>38</v>
      </c>
      <c r="H408" s="9" t="s">
        <v>39</v>
      </c>
      <c r="I408" s="9">
        <v>1439136000</v>
      </c>
      <c r="J408" s="9">
        <v>1436972472</v>
      </c>
      <c r="K408" s="9" t="b">
        <v>0</v>
      </c>
      <c r="L408" s="9">
        <v>36</v>
      </c>
      <c r="M408" s="9" t="b">
        <v>1</v>
      </c>
      <c r="N408" s="9" t="s">
        <v>40</v>
      </c>
      <c r="O408" s="9">
        <f>ROUND(E408/D408*100,0)</f>
        <v>103</v>
      </c>
      <c r="P408" s="12">
        <f>IFERROR(ROUND(E408/L408,2),0)</f>
        <v>57.22</v>
      </c>
      <c r="Q408" s="9" t="s">
        <v>41</v>
      </c>
      <c r="R408" s="9" t="s">
        <v>42</v>
      </c>
      <c r="S408" s="13">
        <f>(((J408/60)/60)/24)+DATE(1970,1,1)</f>
        <v>42200.625833333332</v>
      </c>
      <c r="T408" s="13">
        <f>(((I408/60)/60)/24)+DATE(1970,1,1)</f>
        <v>42225.666666666672</v>
      </c>
    </row>
    <row r="409" spans="1:20" ht="224" x14ac:dyDescent="0.2">
      <c r="A409" s="9">
        <v>3472</v>
      </c>
      <c r="B409" s="10" t="s">
        <v>1111</v>
      </c>
      <c r="C409" s="10" t="s">
        <v>1112</v>
      </c>
      <c r="D409" s="9">
        <v>2000</v>
      </c>
      <c r="E409" s="11">
        <v>2041</v>
      </c>
      <c r="F409" s="9" t="s">
        <v>37</v>
      </c>
      <c r="G409" s="9" t="s">
        <v>45</v>
      </c>
      <c r="H409" s="9" t="s">
        <v>46</v>
      </c>
      <c r="I409" s="9">
        <v>1415253540</v>
      </c>
      <c r="J409" s="9">
        <v>1413432331</v>
      </c>
      <c r="K409" s="9" t="b">
        <v>0</v>
      </c>
      <c r="L409" s="9">
        <v>23</v>
      </c>
      <c r="M409" s="9" t="b">
        <v>1</v>
      </c>
      <c r="N409" s="9" t="s">
        <v>40</v>
      </c>
      <c r="O409" s="9">
        <f>ROUND(E409/D409*100,0)</f>
        <v>102</v>
      </c>
      <c r="P409" s="12">
        <f>IFERROR(ROUND(E409/L409,2),0)</f>
        <v>88.74</v>
      </c>
      <c r="Q409" s="9" t="s">
        <v>41</v>
      </c>
      <c r="R409" s="9" t="s">
        <v>42</v>
      </c>
      <c r="S409" s="13">
        <f>(((J409/60)/60)/24)+DATE(1970,1,1)</f>
        <v>41928.170497685183</v>
      </c>
      <c r="T409" s="13">
        <f>(((I409/60)/60)/24)+DATE(1970,1,1)</f>
        <v>41949.249305555553</v>
      </c>
    </row>
    <row r="410" spans="1:20" ht="176" x14ac:dyDescent="0.2">
      <c r="A410" s="9">
        <v>3474</v>
      </c>
      <c r="B410" s="10" t="s">
        <v>1115</v>
      </c>
      <c r="C410" s="10" t="s">
        <v>1116</v>
      </c>
      <c r="D410" s="9">
        <v>2000</v>
      </c>
      <c r="E410" s="11">
        <v>2020</v>
      </c>
      <c r="F410" s="9" t="s">
        <v>37</v>
      </c>
      <c r="G410" s="9" t="s">
        <v>38</v>
      </c>
      <c r="H410" s="9" t="s">
        <v>39</v>
      </c>
      <c r="I410" s="9">
        <v>1469016131</v>
      </c>
      <c r="J410" s="9">
        <v>1466424131</v>
      </c>
      <c r="K410" s="9" t="b">
        <v>0</v>
      </c>
      <c r="L410" s="9">
        <v>39</v>
      </c>
      <c r="M410" s="9" t="b">
        <v>1</v>
      </c>
      <c r="N410" s="9" t="s">
        <v>40</v>
      </c>
      <c r="O410" s="9">
        <f>ROUND(E410/D410*100,0)</f>
        <v>101</v>
      </c>
      <c r="P410" s="12">
        <f>IFERROR(ROUND(E410/L410,2),0)</f>
        <v>51.79</v>
      </c>
      <c r="Q410" s="9" t="s">
        <v>41</v>
      </c>
      <c r="R410" s="9" t="s">
        <v>42</v>
      </c>
      <c r="S410" s="13">
        <f>(((J410/60)/60)/24)+DATE(1970,1,1)</f>
        <v>42541.501516203702</v>
      </c>
      <c r="T410" s="13">
        <f>(((I410/60)/60)/24)+DATE(1970,1,1)</f>
        <v>42571.501516203702</v>
      </c>
    </row>
    <row r="411" spans="1:20" ht="192" x14ac:dyDescent="0.2">
      <c r="A411" s="9">
        <v>3478</v>
      </c>
      <c r="B411" s="10" t="s">
        <v>1123</v>
      </c>
      <c r="C411" s="10" t="s">
        <v>1124</v>
      </c>
      <c r="D411" s="9">
        <v>2000</v>
      </c>
      <c r="E411" s="11">
        <v>2257</v>
      </c>
      <c r="F411" s="9" t="s">
        <v>37</v>
      </c>
      <c r="G411" s="9" t="s">
        <v>45</v>
      </c>
      <c r="H411" s="9" t="s">
        <v>46</v>
      </c>
      <c r="I411" s="9">
        <v>1426539600</v>
      </c>
      <c r="J411" s="9">
        <v>1424296822</v>
      </c>
      <c r="K411" s="9" t="b">
        <v>0</v>
      </c>
      <c r="L411" s="9">
        <v>57</v>
      </c>
      <c r="M411" s="9" t="b">
        <v>1</v>
      </c>
      <c r="N411" s="9" t="s">
        <v>40</v>
      </c>
      <c r="O411" s="9">
        <f>ROUND(E411/D411*100,0)</f>
        <v>113</v>
      </c>
      <c r="P411" s="12">
        <f>IFERROR(ROUND(E411/L411,2),0)</f>
        <v>39.6</v>
      </c>
      <c r="Q411" s="9" t="s">
        <v>41</v>
      </c>
      <c r="R411" s="9" t="s">
        <v>42</v>
      </c>
      <c r="S411" s="13">
        <f>(((J411/60)/60)/24)+DATE(1970,1,1)</f>
        <v>42053.916921296302</v>
      </c>
      <c r="T411" s="13">
        <f>(((I411/60)/60)/24)+DATE(1970,1,1)</f>
        <v>42079.875</v>
      </c>
    </row>
    <row r="412" spans="1:20" ht="224" x14ac:dyDescent="0.2">
      <c r="A412" s="9">
        <v>3487</v>
      </c>
      <c r="B412" s="10" t="s">
        <v>1141</v>
      </c>
      <c r="C412" s="10" t="s">
        <v>1142</v>
      </c>
      <c r="D412" s="9">
        <v>2000</v>
      </c>
      <c r="E412" s="11">
        <v>2555</v>
      </c>
      <c r="F412" s="9" t="s">
        <v>37</v>
      </c>
      <c r="G412" s="9" t="s">
        <v>38</v>
      </c>
      <c r="H412" s="9" t="s">
        <v>39</v>
      </c>
      <c r="I412" s="9">
        <v>1435185252</v>
      </c>
      <c r="J412" s="9">
        <v>1432593252</v>
      </c>
      <c r="K412" s="9" t="b">
        <v>0</v>
      </c>
      <c r="L412" s="9">
        <v>66</v>
      </c>
      <c r="M412" s="9" t="b">
        <v>1</v>
      </c>
      <c r="N412" s="9" t="s">
        <v>40</v>
      </c>
      <c r="O412" s="9">
        <f>ROUND(E412/D412*100,0)</f>
        <v>128</v>
      </c>
      <c r="P412" s="12">
        <f>IFERROR(ROUND(E412/L412,2),0)</f>
        <v>38.71</v>
      </c>
      <c r="Q412" s="9" t="s">
        <v>41</v>
      </c>
      <c r="R412" s="9" t="s">
        <v>42</v>
      </c>
      <c r="S412" s="13">
        <f>(((J412/60)/60)/24)+DATE(1970,1,1)</f>
        <v>42149.940416666665</v>
      </c>
      <c r="T412" s="13">
        <f>(((I412/60)/60)/24)+DATE(1970,1,1)</f>
        <v>42179.940416666665</v>
      </c>
    </row>
    <row r="413" spans="1:20" ht="208" x14ac:dyDescent="0.2">
      <c r="A413" s="9">
        <v>3499</v>
      </c>
      <c r="B413" s="10" t="s">
        <v>1165</v>
      </c>
      <c r="C413" s="10" t="s">
        <v>1166</v>
      </c>
      <c r="D413" s="9">
        <v>2000</v>
      </c>
      <c r="E413" s="11">
        <v>2110</v>
      </c>
      <c r="F413" s="9" t="s">
        <v>37</v>
      </c>
      <c r="G413" s="9" t="s">
        <v>45</v>
      </c>
      <c r="H413" s="9" t="s">
        <v>46</v>
      </c>
      <c r="I413" s="9">
        <v>1435733940</v>
      </c>
      <c r="J413" s="9">
        <v>1431046325</v>
      </c>
      <c r="K413" s="9" t="b">
        <v>0</v>
      </c>
      <c r="L413" s="9">
        <v>35</v>
      </c>
      <c r="M413" s="9" t="b">
        <v>1</v>
      </c>
      <c r="N413" s="9" t="s">
        <v>40</v>
      </c>
      <c r="O413" s="9">
        <f>ROUND(E413/D413*100,0)</f>
        <v>106</v>
      </c>
      <c r="P413" s="12">
        <f>IFERROR(ROUND(E413/L413,2),0)</f>
        <v>60.29</v>
      </c>
      <c r="Q413" s="9" t="s">
        <v>41</v>
      </c>
      <c r="R413" s="9" t="s">
        <v>42</v>
      </c>
      <c r="S413" s="13">
        <f>(((J413/60)/60)/24)+DATE(1970,1,1)</f>
        <v>42132.036168981482</v>
      </c>
      <c r="T413" s="13">
        <f>(((I413/60)/60)/24)+DATE(1970,1,1)</f>
        <v>42186.290972222225</v>
      </c>
    </row>
    <row r="414" spans="1:20" ht="160" x14ac:dyDescent="0.2">
      <c r="A414" s="9">
        <v>3519</v>
      </c>
      <c r="B414" s="10" t="s">
        <v>1205</v>
      </c>
      <c r="C414" s="10" t="s">
        <v>1206</v>
      </c>
      <c r="D414" s="9">
        <v>2000</v>
      </c>
      <c r="E414" s="11">
        <v>2027</v>
      </c>
      <c r="F414" s="9" t="s">
        <v>37</v>
      </c>
      <c r="G414" s="9" t="s">
        <v>38</v>
      </c>
      <c r="H414" s="9" t="s">
        <v>39</v>
      </c>
      <c r="I414" s="9">
        <v>1425478950</v>
      </c>
      <c r="J414" s="9">
        <v>1422886950</v>
      </c>
      <c r="K414" s="9" t="b">
        <v>0</v>
      </c>
      <c r="L414" s="9">
        <v>28</v>
      </c>
      <c r="M414" s="9" t="b">
        <v>1</v>
      </c>
      <c r="N414" s="9" t="s">
        <v>40</v>
      </c>
      <c r="O414" s="9">
        <f>ROUND(E414/D414*100,0)</f>
        <v>101</v>
      </c>
      <c r="P414" s="12">
        <f>IFERROR(ROUND(E414/L414,2),0)</f>
        <v>72.39</v>
      </c>
      <c r="Q414" s="9" t="s">
        <v>41</v>
      </c>
      <c r="R414" s="9" t="s">
        <v>42</v>
      </c>
      <c r="S414" s="13">
        <f>(((J414/60)/60)/24)+DATE(1970,1,1)</f>
        <v>42037.598958333328</v>
      </c>
      <c r="T414" s="13">
        <f>(((I414/60)/60)/24)+DATE(1970,1,1)</f>
        <v>42067.598958333328</v>
      </c>
    </row>
    <row r="415" spans="1:20" ht="160" x14ac:dyDescent="0.2">
      <c r="A415" s="9">
        <v>3520</v>
      </c>
      <c r="B415" s="10" t="s">
        <v>1207</v>
      </c>
      <c r="C415" s="10" t="s">
        <v>1208</v>
      </c>
      <c r="D415" s="9">
        <v>2000</v>
      </c>
      <c r="E415" s="11">
        <v>2015</v>
      </c>
      <c r="F415" s="9" t="s">
        <v>37</v>
      </c>
      <c r="G415" s="9" t="s">
        <v>38</v>
      </c>
      <c r="H415" s="9" t="s">
        <v>39</v>
      </c>
      <c r="I415" s="9">
        <v>1441547220</v>
      </c>
      <c r="J415" s="9">
        <v>1439322412</v>
      </c>
      <c r="K415" s="9" t="b">
        <v>0</v>
      </c>
      <c r="L415" s="9">
        <v>21</v>
      </c>
      <c r="M415" s="9" t="b">
        <v>1</v>
      </c>
      <c r="N415" s="9" t="s">
        <v>40</v>
      </c>
      <c r="O415" s="9">
        <f>ROUND(E415/D415*100,0)</f>
        <v>101</v>
      </c>
      <c r="P415" s="12">
        <f>IFERROR(ROUND(E415/L415,2),0)</f>
        <v>95.95</v>
      </c>
      <c r="Q415" s="9" t="s">
        <v>41</v>
      </c>
      <c r="R415" s="9" t="s">
        <v>42</v>
      </c>
      <c r="S415" s="13">
        <f>(((J415/60)/60)/24)+DATE(1970,1,1)</f>
        <v>42227.824212962965</v>
      </c>
      <c r="T415" s="13">
        <f>(((I415/60)/60)/24)+DATE(1970,1,1)</f>
        <v>42253.57430555555</v>
      </c>
    </row>
    <row r="416" spans="1:20" ht="176" x14ac:dyDescent="0.2">
      <c r="A416" s="9">
        <v>3535</v>
      </c>
      <c r="B416" s="10" t="s">
        <v>1237</v>
      </c>
      <c r="C416" s="10" t="s">
        <v>1238</v>
      </c>
      <c r="D416" s="9">
        <v>2000</v>
      </c>
      <c r="E416" s="11">
        <v>2063</v>
      </c>
      <c r="F416" s="9" t="s">
        <v>37</v>
      </c>
      <c r="G416" s="9" t="s">
        <v>38</v>
      </c>
      <c r="H416" s="9" t="s">
        <v>39</v>
      </c>
      <c r="I416" s="9">
        <v>1443808800</v>
      </c>
      <c r="J416" s="9">
        <v>1441120910</v>
      </c>
      <c r="K416" s="9" t="b">
        <v>0</v>
      </c>
      <c r="L416" s="9">
        <v>46</v>
      </c>
      <c r="M416" s="9" t="b">
        <v>1</v>
      </c>
      <c r="N416" s="9" t="s">
        <v>40</v>
      </c>
      <c r="O416" s="9">
        <f>ROUND(E416/D416*100,0)</f>
        <v>103</v>
      </c>
      <c r="P416" s="12">
        <f>IFERROR(ROUND(E416/L416,2),0)</f>
        <v>44.85</v>
      </c>
      <c r="Q416" s="9" t="s">
        <v>41</v>
      </c>
      <c r="R416" s="9" t="s">
        <v>42</v>
      </c>
      <c r="S416" s="13">
        <f>(((J416/60)/60)/24)+DATE(1970,1,1)</f>
        <v>42248.640162037031</v>
      </c>
      <c r="T416" s="13">
        <f>(((I416/60)/60)/24)+DATE(1970,1,1)</f>
        <v>42279.75</v>
      </c>
    </row>
    <row r="417" spans="1:20" ht="224" x14ac:dyDescent="0.2">
      <c r="A417" s="9">
        <v>3538</v>
      </c>
      <c r="B417" s="10" t="s">
        <v>1243</v>
      </c>
      <c r="C417" s="10" t="s">
        <v>1244</v>
      </c>
      <c r="D417" s="9">
        <v>2000</v>
      </c>
      <c r="E417" s="11">
        <v>2569</v>
      </c>
      <c r="F417" s="9" t="s">
        <v>37</v>
      </c>
      <c r="G417" s="9" t="s">
        <v>38</v>
      </c>
      <c r="H417" s="9" t="s">
        <v>39</v>
      </c>
      <c r="I417" s="9">
        <v>1471428340</v>
      </c>
      <c r="J417" s="9">
        <v>1469009140</v>
      </c>
      <c r="K417" s="9" t="b">
        <v>0</v>
      </c>
      <c r="L417" s="9">
        <v>83</v>
      </c>
      <c r="M417" s="9" t="b">
        <v>1</v>
      </c>
      <c r="N417" s="9" t="s">
        <v>40</v>
      </c>
      <c r="O417" s="9">
        <f>ROUND(E417/D417*100,0)</f>
        <v>128</v>
      </c>
      <c r="P417" s="12">
        <f>IFERROR(ROUND(E417/L417,2),0)</f>
        <v>30.95</v>
      </c>
      <c r="Q417" s="9" t="s">
        <v>41</v>
      </c>
      <c r="R417" s="9" t="s">
        <v>42</v>
      </c>
      <c r="S417" s="13">
        <f>(((J417/60)/60)/24)+DATE(1970,1,1)</f>
        <v>42571.420601851853</v>
      </c>
      <c r="T417" s="13">
        <f>(((I417/60)/60)/24)+DATE(1970,1,1)</f>
        <v>42599.420601851853</v>
      </c>
    </row>
    <row r="418" spans="1:20" ht="208" x14ac:dyDescent="0.2">
      <c r="A418" s="9">
        <v>3566</v>
      </c>
      <c r="B418" s="10" t="s">
        <v>1301</v>
      </c>
      <c r="C418" s="10" t="s">
        <v>1302</v>
      </c>
      <c r="D418" s="9">
        <v>2000</v>
      </c>
      <c r="E418" s="11">
        <v>2095</v>
      </c>
      <c r="F418" s="9" t="s">
        <v>37</v>
      </c>
      <c r="G418" s="9" t="s">
        <v>38</v>
      </c>
      <c r="H418" s="9" t="s">
        <v>39</v>
      </c>
      <c r="I418" s="9">
        <v>1422015083</v>
      </c>
      <c r="J418" s="9">
        <v>1419423083</v>
      </c>
      <c r="K418" s="9" t="b">
        <v>0</v>
      </c>
      <c r="L418" s="9">
        <v>38</v>
      </c>
      <c r="M418" s="9" t="b">
        <v>1</v>
      </c>
      <c r="N418" s="9" t="s">
        <v>40</v>
      </c>
      <c r="O418" s="9">
        <f>ROUND(E418/D418*100,0)</f>
        <v>105</v>
      </c>
      <c r="P418" s="12">
        <f>IFERROR(ROUND(E418/L418,2),0)</f>
        <v>55.13</v>
      </c>
      <c r="Q418" s="9" t="s">
        <v>41</v>
      </c>
      <c r="R418" s="9" t="s">
        <v>42</v>
      </c>
      <c r="S418" s="13">
        <f>(((J418/60)/60)/24)+DATE(1970,1,1)</f>
        <v>41997.507905092592</v>
      </c>
      <c r="T418" s="13">
        <f>(((I418/60)/60)/24)+DATE(1970,1,1)</f>
        <v>42027.507905092592</v>
      </c>
    </row>
    <row r="419" spans="1:20" ht="192" x14ac:dyDescent="0.2">
      <c r="A419" s="9">
        <v>3570</v>
      </c>
      <c r="B419" s="10" t="s">
        <v>1309</v>
      </c>
      <c r="C419" s="10" t="s">
        <v>1310</v>
      </c>
      <c r="D419" s="9">
        <v>2000</v>
      </c>
      <c r="E419" s="11">
        <v>2287</v>
      </c>
      <c r="F419" s="9" t="s">
        <v>37</v>
      </c>
      <c r="G419" s="9" t="s">
        <v>45</v>
      </c>
      <c r="H419" s="9" t="s">
        <v>46</v>
      </c>
      <c r="I419" s="9">
        <v>1420009200</v>
      </c>
      <c r="J419" s="9">
        <v>1417593483</v>
      </c>
      <c r="K419" s="9" t="b">
        <v>0</v>
      </c>
      <c r="L419" s="9">
        <v>26</v>
      </c>
      <c r="M419" s="9" t="b">
        <v>1</v>
      </c>
      <c r="N419" s="9" t="s">
        <v>40</v>
      </c>
      <c r="O419" s="9">
        <f>ROUND(E419/D419*100,0)</f>
        <v>114</v>
      </c>
      <c r="P419" s="12">
        <f>IFERROR(ROUND(E419/L419,2),0)</f>
        <v>87.96</v>
      </c>
      <c r="Q419" s="9" t="s">
        <v>41</v>
      </c>
      <c r="R419" s="9" t="s">
        <v>42</v>
      </c>
      <c r="S419" s="13">
        <f>(((J419/60)/60)/24)+DATE(1970,1,1)</f>
        <v>41976.331979166673</v>
      </c>
      <c r="T419" s="13">
        <f>(((I419/60)/60)/24)+DATE(1970,1,1)</f>
        <v>42004.291666666672</v>
      </c>
    </row>
    <row r="420" spans="1:20" ht="176" x14ac:dyDescent="0.2">
      <c r="A420" s="9">
        <v>3592</v>
      </c>
      <c r="B420" s="10" t="s">
        <v>1353</v>
      </c>
      <c r="C420" s="10" t="s">
        <v>1354</v>
      </c>
      <c r="D420" s="9">
        <v>2000</v>
      </c>
      <c r="E420" s="11">
        <v>2545</v>
      </c>
      <c r="F420" s="9" t="s">
        <v>37</v>
      </c>
      <c r="G420" s="9" t="s">
        <v>45</v>
      </c>
      <c r="H420" s="9" t="s">
        <v>46</v>
      </c>
      <c r="I420" s="9">
        <v>1423630740</v>
      </c>
      <c r="J420" s="9">
        <v>1418673307</v>
      </c>
      <c r="K420" s="9" t="b">
        <v>0</v>
      </c>
      <c r="L420" s="9">
        <v>35</v>
      </c>
      <c r="M420" s="9" t="b">
        <v>1</v>
      </c>
      <c r="N420" s="9" t="s">
        <v>40</v>
      </c>
      <c r="O420" s="9">
        <f>ROUND(E420/D420*100,0)</f>
        <v>127</v>
      </c>
      <c r="P420" s="12">
        <f>IFERROR(ROUND(E420/L420,2),0)</f>
        <v>72.709999999999994</v>
      </c>
      <c r="Q420" s="9" t="s">
        <v>41</v>
      </c>
      <c r="R420" s="9" t="s">
        <v>42</v>
      </c>
      <c r="S420" s="13">
        <f>(((J420/60)/60)/24)+DATE(1970,1,1)</f>
        <v>41988.829942129625</v>
      </c>
      <c r="T420" s="13">
        <f>(((I420/60)/60)/24)+DATE(1970,1,1)</f>
        <v>42046.207638888889</v>
      </c>
    </row>
    <row r="421" spans="1:20" ht="176" x14ac:dyDescent="0.2">
      <c r="A421" s="9">
        <v>3601</v>
      </c>
      <c r="B421" s="10" t="s">
        <v>1371</v>
      </c>
      <c r="C421" s="10" t="s">
        <v>1372</v>
      </c>
      <c r="D421" s="9">
        <v>2000</v>
      </c>
      <c r="E421" s="11">
        <v>2087</v>
      </c>
      <c r="F421" s="9" t="s">
        <v>37</v>
      </c>
      <c r="G421" s="9" t="s">
        <v>38</v>
      </c>
      <c r="H421" s="9" t="s">
        <v>39</v>
      </c>
      <c r="I421" s="9">
        <v>1421452682</v>
      </c>
      <c r="J421" s="9">
        <v>1418860682</v>
      </c>
      <c r="K421" s="9" t="b">
        <v>0</v>
      </c>
      <c r="L421" s="9">
        <v>53</v>
      </c>
      <c r="M421" s="9" t="b">
        <v>1</v>
      </c>
      <c r="N421" s="9" t="s">
        <v>40</v>
      </c>
      <c r="O421" s="9">
        <f>ROUND(E421/D421*100,0)</f>
        <v>104</v>
      </c>
      <c r="P421" s="12">
        <f>IFERROR(ROUND(E421/L421,2),0)</f>
        <v>39.380000000000003</v>
      </c>
      <c r="Q421" s="9" t="s">
        <v>41</v>
      </c>
      <c r="R421" s="9" t="s">
        <v>42</v>
      </c>
      <c r="S421" s="13">
        <f>(((J421/60)/60)/24)+DATE(1970,1,1)</f>
        <v>41990.99863425926</v>
      </c>
      <c r="T421" s="13">
        <f>(((I421/60)/60)/24)+DATE(1970,1,1)</f>
        <v>42020.99863425926</v>
      </c>
    </row>
    <row r="422" spans="1:20" ht="208" x14ac:dyDescent="0.2">
      <c r="A422" s="9">
        <v>3618</v>
      </c>
      <c r="B422" s="10" t="s">
        <v>1404</v>
      </c>
      <c r="C422" s="10" t="s">
        <v>1405</v>
      </c>
      <c r="D422" s="9">
        <v>2000</v>
      </c>
      <c r="E422" s="11">
        <v>2020</v>
      </c>
      <c r="F422" s="9" t="s">
        <v>37</v>
      </c>
      <c r="G422" s="9" t="s">
        <v>38</v>
      </c>
      <c r="H422" s="9" t="s">
        <v>39</v>
      </c>
      <c r="I422" s="9">
        <v>1433343850</v>
      </c>
      <c r="J422" s="9">
        <v>1430751850</v>
      </c>
      <c r="K422" s="9" t="b">
        <v>0</v>
      </c>
      <c r="L422" s="9">
        <v>56</v>
      </c>
      <c r="M422" s="9" t="b">
        <v>1</v>
      </c>
      <c r="N422" s="9" t="s">
        <v>40</v>
      </c>
      <c r="O422" s="9">
        <f>ROUND(E422/D422*100,0)</f>
        <v>101</v>
      </c>
      <c r="P422" s="12">
        <f>IFERROR(ROUND(E422/L422,2),0)</f>
        <v>36.07</v>
      </c>
      <c r="Q422" s="9" t="s">
        <v>41</v>
      </c>
      <c r="R422" s="9" t="s">
        <v>42</v>
      </c>
      <c r="S422" s="13">
        <f>(((J422/60)/60)/24)+DATE(1970,1,1)</f>
        <v>42128.627893518518</v>
      </c>
      <c r="T422" s="13">
        <f>(((I422/60)/60)/24)+DATE(1970,1,1)</f>
        <v>42158.627893518518</v>
      </c>
    </row>
    <row r="423" spans="1:20" ht="240" x14ac:dyDescent="0.2">
      <c r="A423" s="9">
        <v>3627</v>
      </c>
      <c r="B423" s="10" t="s">
        <v>1422</v>
      </c>
      <c r="C423" s="10" t="s">
        <v>1423</v>
      </c>
      <c r="D423" s="9">
        <v>2000</v>
      </c>
      <c r="E423" s="11">
        <v>2000</v>
      </c>
      <c r="F423" s="9" t="s">
        <v>37</v>
      </c>
      <c r="G423" s="9" t="s">
        <v>45</v>
      </c>
      <c r="H423" s="9" t="s">
        <v>46</v>
      </c>
      <c r="I423" s="9">
        <v>1463803140</v>
      </c>
      <c r="J423" s="9">
        <v>1459446487</v>
      </c>
      <c r="K423" s="9" t="b">
        <v>0</v>
      </c>
      <c r="L423" s="9">
        <v>29</v>
      </c>
      <c r="M423" s="9" t="b">
        <v>1</v>
      </c>
      <c r="N423" s="9" t="s">
        <v>40</v>
      </c>
      <c r="O423" s="9">
        <f>ROUND(E423/D423*100,0)</f>
        <v>100</v>
      </c>
      <c r="P423" s="12">
        <f>IFERROR(ROUND(E423/L423,2),0)</f>
        <v>68.97</v>
      </c>
      <c r="Q423" s="9" t="s">
        <v>41</v>
      </c>
      <c r="R423" s="9" t="s">
        <v>42</v>
      </c>
      <c r="S423" s="13">
        <f>(((J423/60)/60)/24)+DATE(1970,1,1)</f>
        <v>42460.741747685184</v>
      </c>
      <c r="T423" s="13">
        <f>(((I423/60)/60)/24)+DATE(1970,1,1)</f>
        <v>42511.165972222225</v>
      </c>
    </row>
    <row r="424" spans="1:20" ht="208" x14ac:dyDescent="0.2">
      <c r="A424" s="9">
        <v>3653</v>
      </c>
      <c r="B424" s="10" t="s">
        <v>1433</v>
      </c>
      <c r="C424" s="10" t="s">
        <v>1434</v>
      </c>
      <c r="D424" s="9">
        <v>2000</v>
      </c>
      <c r="E424" s="11">
        <v>2010</v>
      </c>
      <c r="F424" s="9" t="s">
        <v>37</v>
      </c>
      <c r="G424" s="9" t="s">
        <v>38</v>
      </c>
      <c r="H424" s="9" t="s">
        <v>39</v>
      </c>
      <c r="I424" s="9">
        <v>1438764207</v>
      </c>
      <c r="J424" s="9">
        <v>1436172207</v>
      </c>
      <c r="K424" s="9" t="b">
        <v>0</v>
      </c>
      <c r="L424" s="9">
        <v>33</v>
      </c>
      <c r="M424" s="9" t="b">
        <v>1</v>
      </c>
      <c r="N424" s="9" t="s">
        <v>40</v>
      </c>
      <c r="O424" s="9">
        <f>ROUND(E424/D424*100,0)</f>
        <v>101</v>
      </c>
      <c r="P424" s="12">
        <f>IFERROR(ROUND(E424/L424,2),0)</f>
        <v>60.91</v>
      </c>
      <c r="Q424" s="9" t="s">
        <v>41</v>
      </c>
      <c r="R424" s="9" t="s">
        <v>42</v>
      </c>
      <c r="S424" s="13">
        <f>(((J424/60)/60)/24)+DATE(1970,1,1)</f>
        <v>42191.363506944443</v>
      </c>
      <c r="T424" s="13">
        <f>(((I424/60)/60)/24)+DATE(1970,1,1)</f>
        <v>42221.363506944443</v>
      </c>
    </row>
    <row r="425" spans="1:20" ht="224" x14ac:dyDescent="0.2">
      <c r="A425" s="9">
        <v>3657</v>
      </c>
      <c r="B425" s="10" t="s">
        <v>1443</v>
      </c>
      <c r="C425" s="10" t="s">
        <v>1444</v>
      </c>
      <c r="D425" s="9">
        <v>2000</v>
      </c>
      <c r="E425" s="11">
        <v>2215</v>
      </c>
      <c r="F425" s="9" t="s">
        <v>37</v>
      </c>
      <c r="G425" s="9" t="s">
        <v>1445</v>
      </c>
      <c r="H425" s="9" t="s">
        <v>1446</v>
      </c>
      <c r="I425" s="9">
        <v>1464817320</v>
      </c>
      <c r="J425" s="9">
        <v>1462806419</v>
      </c>
      <c r="K425" s="9" t="b">
        <v>0</v>
      </c>
      <c r="L425" s="9">
        <v>20</v>
      </c>
      <c r="M425" s="9" t="b">
        <v>1</v>
      </c>
      <c r="N425" s="9" t="s">
        <v>40</v>
      </c>
      <c r="O425" s="9">
        <f>ROUND(E425/D425*100,0)</f>
        <v>111</v>
      </c>
      <c r="P425" s="12">
        <f>IFERROR(ROUND(E425/L425,2),0)</f>
        <v>110.75</v>
      </c>
      <c r="Q425" s="9" t="s">
        <v>41</v>
      </c>
      <c r="R425" s="9" t="s">
        <v>42</v>
      </c>
      <c r="S425" s="13">
        <f>(((J425/60)/60)/24)+DATE(1970,1,1)</f>
        <v>42499.629849537043</v>
      </c>
      <c r="T425" s="13">
        <f>(((I425/60)/60)/24)+DATE(1970,1,1)</f>
        <v>42522.904166666667</v>
      </c>
    </row>
    <row r="426" spans="1:20" ht="160" x14ac:dyDescent="0.2">
      <c r="A426" s="9">
        <v>3678</v>
      </c>
      <c r="B426" s="10" t="s">
        <v>1487</v>
      </c>
      <c r="C426" s="10" t="s">
        <v>1488</v>
      </c>
      <c r="D426" s="9">
        <v>2000</v>
      </c>
      <c r="E426" s="11">
        <v>2050</v>
      </c>
      <c r="F426" s="9" t="s">
        <v>37</v>
      </c>
      <c r="G426" s="9" t="s">
        <v>38</v>
      </c>
      <c r="H426" s="9" t="s">
        <v>39</v>
      </c>
      <c r="I426" s="9">
        <v>1433076298</v>
      </c>
      <c r="J426" s="9">
        <v>1430052298</v>
      </c>
      <c r="K426" s="9" t="b">
        <v>0</v>
      </c>
      <c r="L426" s="9">
        <v>31</v>
      </c>
      <c r="M426" s="9" t="b">
        <v>1</v>
      </c>
      <c r="N426" s="9" t="s">
        <v>40</v>
      </c>
      <c r="O426" s="9">
        <f>ROUND(E426/D426*100,0)</f>
        <v>103</v>
      </c>
      <c r="P426" s="12">
        <f>IFERROR(ROUND(E426/L426,2),0)</f>
        <v>66.13</v>
      </c>
      <c r="Q426" s="9" t="s">
        <v>41</v>
      </c>
      <c r="R426" s="9" t="s">
        <v>42</v>
      </c>
      <c r="S426" s="13">
        <f>(((J426/60)/60)/24)+DATE(1970,1,1)</f>
        <v>42120.531226851846</v>
      </c>
      <c r="T426" s="13">
        <f>(((I426/60)/60)/24)+DATE(1970,1,1)</f>
        <v>42155.531226851846</v>
      </c>
    </row>
    <row r="427" spans="1:20" ht="224" x14ac:dyDescent="0.2">
      <c r="A427" s="9">
        <v>3679</v>
      </c>
      <c r="B427" s="10" t="s">
        <v>1489</v>
      </c>
      <c r="C427" s="10" t="s">
        <v>1490</v>
      </c>
      <c r="D427" s="9">
        <v>2000</v>
      </c>
      <c r="E427" s="11">
        <v>2202</v>
      </c>
      <c r="F427" s="9" t="s">
        <v>37</v>
      </c>
      <c r="G427" s="9" t="s">
        <v>45</v>
      </c>
      <c r="H427" s="9" t="s">
        <v>46</v>
      </c>
      <c r="I427" s="9">
        <v>1404190740</v>
      </c>
      <c r="J427" s="9">
        <v>1401214581</v>
      </c>
      <c r="K427" s="9" t="b">
        <v>0</v>
      </c>
      <c r="L427" s="9">
        <v>30</v>
      </c>
      <c r="M427" s="9" t="b">
        <v>1</v>
      </c>
      <c r="N427" s="9" t="s">
        <v>40</v>
      </c>
      <c r="O427" s="9">
        <f>ROUND(E427/D427*100,0)</f>
        <v>110</v>
      </c>
      <c r="P427" s="12">
        <f>IFERROR(ROUND(E427/L427,2),0)</f>
        <v>73.400000000000006</v>
      </c>
      <c r="Q427" s="9" t="s">
        <v>41</v>
      </c>
      <c r="R427" s="9" t="s">
        <v>42</v>
      </c>
      <c r="S427" s="13">
        <f>(((J427/60)/60)/24)+DATE(1970,1,1)</f>
        <v>41786.761354166665</v>
      </c>
      <c r="T427" s="13">
        <f>(((I427/60)/60)/24)+DATE(1970,1,1)</f>
        <v>41821.207638888889</v>
      </c>
    </row>
    <row r="428" spans="1:20" ht="160" x14ac:dyDescent="0.2">
      <c r="A428" s="9">
        <v>3696</v>
      </c>
      <c r="B428" s="10" t="s">
        <v>1523</v>
      </c>
      <c r="C428" s="10" t="s">
        <v>1524</v>
      </c>
      <c r="D428" s="9">
        <v>2000</v>
      </c>
      <c r="E428" s="11">
        <v>3100</v>
      </c>
      <c r="F428" s="9" t="s">
        <v>37</v>
      </c>
      <c r="G428" s="9" t="s">
        <v>38</v>
      </c>
      <c r="H428" s="9" t="s">
        <v>39</v>
      </c>
      <c r="I428" s="9">
        <v>1423838916</v>
      </c>
      <c r="J428" s="9">
        <v>1418654916</v>
      </c>
      <c r="K428" s="9" t="b">
        <v>0</v>
      </c>
      <c r="L428" s="9">
        <v>78</v>
      </c>
      <c r="M428" s="9" t="b">
        <v>1</v>
      </c>
      <c r="N428" s="9" t="s">
        <v>40</v>
      </c>
      <c r="O428" s="9">
        <f>ROUND(E428/D428*100,0)</f>
        <v>155</v>
      </c>
      <c r="P428" s="12">
        <f>IFERROR(ROUND(E428/L428,2),0)</f>
        <v>39.74</v>
      </c>
      <c r="Q428" s="9" t="s">
        <v>41</v>
      </c>
      <c r="R428" s="9" t="s">
        <v>42</v>
      </c>
      <c r="S428" s="13">
        <f>(((J428/60)/60)/24)+DATE(1970,1,1)</f>
        <v>41988.617083333331</v>
      </c>
      <c r="T428" s="13">
        <f>(((I428/60)/60)/24)+DATE(1970,1,1)</f>
        <v>42048.617083333331</v>
      </c>
    </row>
    <row r="429" spans="1:20" ht="176" x14ac:dyDescent="0.2">
      <c r="A429" s="9">
        <v>3697</v>
      </c>
      <c r="B429" s="10" t="s">
        <v>1525</v>
      </c>
      <c r="C429" s="10" t="s">
        <v>1526</v>
      </c>
      <c r="D429" s="9">
        <v>2000</v>
      </c>
      <c r="E429" s="11">
        <v>2160</v>
      </c>
      <c r="F429" s="9" t="s">
        <v>37</v>
      </c>
      <c r="G429" s="9" t="s">
        <v>38</v>
      </c>
      <c r="H429" s="9" t="s">
        <v>39</v>
      </c>
      <c r="I429" s="9">
        <v>1462878648</v>
      </c>
      <c r="J429" s="9">
        <v>1461064248</v>
      </c>
      <c r="K429" s="9" t="b">
        <v>0</v>
      </c>
      <c r="L429" s="9">
        <v>30</v>
      </c>
      <c r="M429" s="9" t="b">
        <v>1</v>
      </c>
      <c r="N429" s="9" t="s">
        <v>40</v>
      </c>
      <c r="O429" s="9">
        <f>ROUND(E429/D429*100,0)</f>
        <v>108</v>
      </c>
      <c r="P429" s="12">
        <f>IFERROR(ROUND(E429/L429,2),0)</f>
        <v>72</v>
      </c>
      <c r="Q429" s="9" t="s">
        <v>41</v>
      </c>
      <c r="R429" s="9" t="s">
        <v>42</v>
      </c>
      <c r="S429" s="13">
        <f>(((J429/60)/60)/24)+DATE(1970,1,1)</f>
        <v>42479.465833333335</v>
      </c>
      <c r="T429" s="13">
        <f>(((I429/60)/60)/24)+DATE(1970,1,1)</f>
        <v>42500.465833333335</v>
      </c>
    </row>
    <row r="430" spans="1:20" ht="192" x14ac:dyDescent="0.2">
      <c r="A430" s="9">
        <v>3713</v>
      </c>
      <c r="B430" s="10" t="s">
        <v>1557</v>
      </c>
      <c r="C430" s="10" t="s">
        <v>1558</v>
      </c>
      <c r="D430" s="9">
        <v>2000</v>
      </c>
      <c r="E430" s="11">
        <v>2030</v>
      </c>
      <c r="F430" s="9" t="s">
        <v>37</v>
      </c>
      <c r="G430" s="9" t="s">
        <v>45</v>
      </c>
      <c r="H430" s="9" t="s">
        <v>46</v>
      </c>
      <c r="I430" s="9">
        <v>1465062166</v>
      </c>
      <c r="J430" s="9">
        <v>1463334166</v>
      </c>
      <c r="K430" s="9" t="b">
        <v>0</v>
      </c>
      <c r="L430" s="9">
        <v>19</v>
      </c>
      <c r="M430" s="9" t="b">
        <v>1</v>
      </c>
      <c r="N430" s="9" t="s">
        <v>40</v>
      </c>
      <c r="O430" s="9">
        <f>ROUND(E430/D430*100,0)</f>
        <v>102</v>
      </c>
      <c r="P430" s="12">
        <f>IFERROR(ROUND(E430/L430,2),0)</f>
        <v>106.84</v>
      </c>
      <c r="Q430" s="9" t="s">
        <v>41</v>
      </c>
      <c r="R430" s="9" t="s">
        <v>42</v>
      </c>
      <c r="S430" s="13">
        <f>(((J430/60)/60)/24)+DATE(1970,1,1)</f>
        <v>42505.738032407404</v>
      </c>
      <c r="T430" s="13">
        <f>(((I430/60)/60)/24)+DATE(1970,1,1)</f>
        <v>42525.738032407404</v>
      </c>
    </row>
    <row r="431" spans="1:20" ht="176" x14ac:dyDescent="0.2">
      <c r="A431" s="9">
        <v>3727</v>
      </c>
      <c r="B431" s="10" t="s">
        <v>1585</v>
      </c>
      <c r="C431" s="10" t="s">
        <v>1586</v>
      </c>
      <c r="D431" s="9">
        <v>2000</v>
      </c>
      <c r="E431" s="11">
        <v>2015</v>
      </c>
      <c r="F431" s="9" t="s">
        <v>37</v>
      </c>
      <c r="G431" s="9" t="s">
        <v>45</v>
      </c>
      <c r="H431" s="9" t="s">
        <v>46</v>
      </c>
      <c r="I431" s="9">
        <v>1476939300</v>
      </c>
      <c r="J431" s="9">
        <v>1474273294</v>
      </c>
      <c r="K431" s="9" t="b">
        <v>0</v>
      </c>
      <c r="L431" s="9">
        <v>33</v>
      </c>
      <c r="M431" s="9" t="b">
        <v>1</v>
      </c>
      <c r="N431" s="9" t="s">
        <v>40</v>
      </c>
      <c r="O431" s="9">
        <f>ROUND(E431/D431*100,0)</f>
        <v>101</v>
      </c>
      <c r="P431" s="12">
        <f>IFERROR(ROUND(E431/L431,2),0)</f>
        <v>61.06</v>
      </c>
      <c r="Q431" s="9" t="s">
        <v>41</v>
      </c>
      <c r="R431" s="9" t="s">
        <v>42</v>
      </c>
      <c r="S431" s="13">
        <f>(((J431/60)/60)/24)+DATE(1970,1,1)</f>
        <v>42632.348310185189</v>
      </c>
      <c r="T431" s="13">
        <f>(((I431/60)/60)/24)+DATE(1970,1,1)</f>
        <v>42663.204861111109</v>
      </c>
    </row>
    <row r="432" spans="1:20" ht="208" x14ac:dyDescent="0.2">
      <c r="A432" s="9">
        <v>3809</v>
      </c>
      <c r="B432" s="10" t="s">
        <v>1629</v>
      </c>
      <c r="C432" s="10" t="s">
        <v>1630</v>
      </c>
      <c r="D432" s="9">
        <v>2000</v>
      </c>
      <c r="E432" s="11">
        <v>2025</v>
      </c>
      <c r="F432" s="9" t="s">
        <v>37</v>
      </c>
      <c r="G432" s="9" t="s">
        <v>38</v>
      </c>
      <c r="H432" s="9" t="s">
        <v>39</v>
      </c>
      <c r="I432" s="9">
        <v>1406761200</v>
      </c>
      <c r="J432" s="9">
        <v>1402403907</v>
      </c>
      <c r="K432" s="9" t="b">
        <v>0</v>
      </c>
      <c r="L432" s="9">
        <v>38</v>
      </c>
      <c r="M432" s="9" t="b">
        <v>1</v>
      </c>
      <c r="N432" s="9" t="s">
        <v>40</v>
      </c>
      <c r="O432" s="9">
        <f>ROUND(E432/D432*100,0)</f>
        <v>101</v>
      </c>
      <c r="P432" s="12">
        <f>IFERROR(ROUND(E432/L432,2),0)</f>
        <v>53.29</v>
      </c>
      <c r="Q432" s="9" t="s">
        <v>41</v>
      </c>
      <c r="R432" s="9" t="s">
        <v>42</v>
      </c>
      <c r="S432" s="13">
        <f>(((J432/60)/60)/24)+DATE(1970,1,1)</f>
        <v>41800.526701388888</v>
      </c>
      <c r="T432" s="13">
        <f>(((I432/60)/60)/24)+DATE(1970,1,1)</f>
        <v>41850.958333333336</v>
      </c>
    </row>
    <row r="433" spans="1:20" ht="224" x14ac:dyDescent="0.2">
      <c r="A433" s="9">
        <v>3812</v>
      </c>
      <c r="B433" s="10" t="s">
        <v>1635</v>
      </c>
      <c r="C433" s="10" t="s">
        <v>1636</v>
      </c>
      <c r="D433" s="9">
        <v>2000</v>
      </c>
      <c r="E433" s="11">
        <v>2191</v>
      </c>
      <c r="F433" s="9" t="s">
        <v>37</v>
      </c>
      <c r="G433" s="9" t="s">
        <v>63</v>
      </c>
      <c r="H433" s="9" t="s">
        <v>64</v>
      </c>
      <c r="I433" s="9">
        <v>1433131140</v>
      </c>
      <c r="J433" s="9">
        <v>1429120908</v>
      </c>
      <c r="K433" s="9" t="b">
        <v>0</v>
      </c>
      <c r="L433" s="9">
        <v>11</v>
      </c>
      <c r="M433" s="9" t="b">
        <v>1</v>
      </c>
      <c r="N433" s="9" t="s">
        <v>40</v>
      </c>
      <c r="O433" s="9">
        <f>ROUND(E433/D433*100,0)</f>
        <v>110</v>
      </c>
      <c r="P433" s="12">
        <f>IFERROR(ROUND(E433/L433,2),0)</f>
        <v>199.18</v>
      </c>
      <c r="Q433" s="9" t="s">
        <v>41</v>
      </c>
      <c r="R433" s="9" t="s">
        <v>42</v>
      </c>
      <c r="S433" s="13">
        <f>(((J433/60)/60)/24)+DATE(1970,1,1)</f>
        <v>42109.751250000001</v>
      </c>
      <c r="T433" s="13">
        <f>(((I433/60)/60)/24)+DATE(1970,1,1)</f>
        <v>42156.165972222225</v>
      </c>
    </row>
    <row r="434" spans="1:20" ht="240" x14ac:dyDescent="0.2">
      <c r="A434" s="9">
        <v>3817</v>
      </c>
      <c r="B434" s="10" t="s">
        <v>1645</v>
      </c>
      <c r="C434" s="10" t="s">
        <v>1646</v>
      </c>
      <c r="D434" s="9">
        <v>2000</v>
      </c>
      <c r="E434" s="11">
        <v>2145</v>
      </c>
      <c r="F434" s="9" t="s">
        <v>37</v>
      </c>
      <c r="G434" s="9" t="s">
        <v>45</v>
      </c>
      <c r="H434" s="9" t="s">
        <v>46</v>
      </c>
      <c r="I434" s="9">
        <v>1445659140</v>
      </c>
      <c r="J434" s="9">
        <v>1444236216</v>
      </c>
      <c r="K434" s="9" t="b">
        <v>0</v>
      </c>
      <c r="L434" s="9">
        <v>20</v>
      </c>
      <c r="M434" s="9" t="b">
        <v>1</v>
      </c>
      <c r="N434" s="9" t="s">
        <v>40</v>
      </c>
      <c r="O434" s="9">
        <f>ROUND(E434/D434*100,0)</f>
        <v>107</v>
      </c>
      <c r="P434" s="12">
        <f>IFERROR(ROUND(E434/L434,2),0)</f>
        <v>107.25</v>
      </c>
      <c r="Q434" s="9" t="s">
        <v>41</v>
      </c>
      <c r="R434" s="9" t="s">
        <v>42</v>
      </c>
      <c r="S434" s="13">
        <f>(((J434/60)/60)/24)+DATE(1970,1,1)</f>
        <v>42284.69694444444</v>
      </c>
      <c r="T434" s="13">
        <f>(((I434/60)/60)/24)+DATE(1970,1,1)</f>
        <v>42301.165972222225</v>
      </c>
    </row>
    <row r="435" spans="1:20" ht="96" x14ac:dyDescent="0.2">
      <c r="A435" s="9">
        <v>3837</v>
      </c>
      <c r="B435" s="10" t="s">
        <v>1684</v>
      </c>
      <c r="C435" s="10" t="s">
        <v>1685</v>
      </c>
      <c r="D435" s="9">
        <v>2000</v>
      </c>
      <c r="E435" s="11">
        <v>2042</v>
      </c>
      <c r="F435" s="9" t="s">
        <v>37</v>
      </c>
      <c r="G435" s="9" t="s">
        <v>38</v>
      </c>
      <c r="H435" s="9" t="s">
        <v>39</v>
      </c>
      <c r="I435" s="9">
        <v>1435947758</v>
      </c>
      <c r="J435" s="9">
        <v>1432837358</v>
      </c>
      <c r="K435" s="9" t="b">
        <v>0</v>
      </c>
      <c r="L435" s="9">
        <v>17</v>
      </c>
      <c r="M435" s="9" t="b">
        <v>1</v>
      </c>
      <c r="N435" s="9" t="s">
        <v>40</v>
      </c>
      <c r="O435" s="9">
        <f>ROUND(E435/D435*100,0)</f>
        <v>102</v>
      </c>
      <c r="P435" s="12">
        <f>IFERROR(ROUND(E435/L435,2),0)</f>
        <v>120.12</v>
      </c>
      <c r="Q435" s="9" t="s">
        <v>41</v>
      </c>
      <c r="R435" s="9" t="s">
        <v>42</v>
      </c>
      <c r="S435" s="13">
        <f>(((J435/60)/60)/24)+DATE(1970,1,1)</f>
        <v>42152.765717592592</v>
      </c>
      <c r="T435" s="13">
        <f>(((I435/60)/60)/24)+DATE(1970,1,1)</f>
        <v>42188.765717592592</v>
      </c>
    </row>
    <row r="436" spans="1:20" ht="208" x14ac:dyDescent="0.2">
      <c r="A436" s="9">
        <v>3839</v>
      </c>
      <c r="B436" s="10" t="s">
        <v>1690</v>
      </c>
      <c r="C436" s="10" t="s">
        <v>1691</v>
      </c>
      <c r="D436" s="9">
        <v>2000</v>
      </c>
      <c r="E436" s="11">
        <v>2025</v>
      </c>
      <c r="F436" s="9" t="s">
        <v>37</v>
      </c>
      <c r="G436" s="9" t="s">
        <v>45</v>
      </c>
      <c r="H436" s="9" t="s">
        <v>46</v>
      </c>
      <c r="I436" s="9">
        <v>1438226724</v>
      </c>
      <c r="J436" s="9">
        <v>1433042724</v>
      </c>
      <c r="K436" s="9" t="b">
        <v>0</v>
      </c>
      <c r="L436" s="9">
        <v>32</v>
      </c>
      <c r="M436" s="9" t="b">
        <v>1</v>
      </c>
      <c r="N436" s="9" t="s">
        <v>40</v>
      </c>
      <c r="O436" s="9">
        <f>ROUND(E436/D436*100,0)</f>
        <v>101</v>
      </c>
      <c r="P436" s="12">
        <f>IFERROR(ROUND(E436/L436,2),0)</f>
        <v>63.28</v>
      </c>
      <c r="Q436" s="9" t="s">
        <v>41</v>
      </c>
      <c r="R436" s="9" t="s">
        <v>42</v>
      </c>
      <c r="S436" s="13">
        <f>(((J436/60)/60)/24)+DATE(1970,1,1)</f>
        <v>42155.142638888887</v>
      </c>
      <c r="T436" s="13">
        <f>(((I436/60)/60)/24)+DATE(1970,1,1)</f>
        <v>42215.142638888887</v>
      </c>
    </row>
    <row r="437" spans="1:20" ht="176" x14ac:dyDescent="0.2">
      <c r="A437" s="9">
        <v>3448</v>
      </c>
      <c r="B437" s="10" t="s">
        <v>1063</v>
      </c>
      <c r="C437" s="10" t="s">
        <v>1064</v>
      </c>
      <c r="D437" s="9">
        <v>2100</v>
      </c>
      <c r="E437" s="11">
        <v>2305</v>
      </c>
      <c r="F437" s="9" t="s">
        <v>37</v>
      </c>
      <c r="G437" s="9" t="s">
        <v>45</v>
      </c>
      <c r="H437" s="9" t="s">
        <v>46</v>
      </c>
      <c r="I437" s="9">
        <v>1418784689</v>
      </c>
      <c r="J437" s="9">
        <v>1416192689</v>
      </c>
      <c r="K437" s="9" t="b">
        <v>0</v>
      </c>
      <c r="L437" s="9">
        <v>45</v>
      </c>
      <c r="M437" s="9" t="b">
        <v>1</v>
      </c>
      <c r="N437" s="9" t="s">
        <v>40</v>
      </c>
      <c r="O437" s="9">
        <f>ROUND(E437/D437*100,0)</f>
        <v>110</v>
      </c>
      <c r="P437" s="12">
        <f>IFERROR(ROUND(E437/L437,2),0)</f>
        <v>51.22</v>
      </c>
      <c r="Q437" s="9" t="s">
        <v>41</v>
      </c>
      <c r="R437" s="9" t="s">
        <v>42</v>
      </c>
      <c r="S437" s="13">
        <f>(((J437/60)/60)/24)+DATE(1970,1,1)</f>
        <v>41960.119085648148</v>
      </c>
      <c r="T437" s="13">
        <f>(((I437/60)/60)/24)+DATE(1970,1,1)</f>
        <v>41990.119085648148</v>
      </c>
    </row>
    <row r="438" spans="1:20" ht="176" x14ac:dyDescent="0.2">
      <c r="A438" s="9">
        <v>3548</v>
      </c>
      <c r="B438" s="10" t="s">
        <v>1264</v>
      </c>
      <c r="C438" s="10" t="s">
        <v>1265</v>
      </c>
      <c r="D438" s="9">
        <v>2100</v>
      </c>
      <c r="E438" s="11">
        <v>2140</v>
      </c>
      <c r="F438" s="9" t="s">
        <v>37</v>
      </c>
      <c r="G438" s="9" t="s">
        <v>45</v>
      </c>
      <c r="H438" s="9" t="s">
        <v>46</v>
      </c>
      <c r="I438" s="9">
        <v>1457139600</v>
      </c>
      <c r="J438" s="9">
        <v>1455230214</v>
      </c>
      <c r="K438" s="9" t="b">
        <v>0</v>
      </c>
      <c r="L438" s="9">
        <v>13</v>
      </c>
      <c r="M438" s="9" t="b">
        <v>1</v>
      </c>
      <c r="N438" s="9" t="s">
        <v>40</v>
      </c>
      <c r="O438" s="9">
        <f>ROUND(E438/D438*100,0)</f>
        <v>102</v>
      </c>
      <c r="P438" s="12">
        <f>IFERROR(ROUND(E438/L438,2),0)</f>
        <v>164.62</v>
      </c>
      <c r="Q438" s="9" t="s">
        <v>41</v>
      </c>
      <c r="R438" s="9" t="s">
        <v>42</v>
      </c>
      <c r="S438" s="13">
        <f>(((J438/60)/60)/24)+DATE(1970,1,1)</f>
        <v>42411.942291666666</v>
      </c>
      <c r="T438" s="13">
        <f>(((I438/60)/60)/24)+DATE(1970,1,1)</f>
        <v>42434.041666666672</v>
      </c>
    </row>
    <row r="439" spans="1:20" ht="208" x14ac:dyDescent="0.2">
      <c r="A439" s="9">
        <v>3813</v>
      </c>
      <c r="B439" s="10" t="s">
        <v>1637</v>
      </c>
      <c r="C439" s="10" t="s">
        <v>1638</v>
      </c>
      <c r="D439" s="9">
        <v>2100</v>
      </c>
      <c r="E439" s="11">
        <v>2119.9899999999998</v>
      </c>
      <c r="F439" s="9" t="s">
        <v>37</v>
      </c>
      <c r="G439" s="9" t="s">
        <v>45</v>
      </c>
      <c r="H439" s="9" t="s">
        <v>46</v>
      </c>
      <c r="I439" s="9">
        <v>1465940580</v>
      </c>
      <c r="J439" s="9">
        <v>1462603021</v>
      </c>
      <c r="K439" s="9" t="b">
        <v>0</v>
      </c>
      <c r="L439" s="9">
        <v>27</v>
      </c>
      <c r="M439" s="9" t="b">
        <v>1</v>
      </c>
      <c r="N439" s="9" t="s">
        <v>40</v>
      </c>
      <c r="O439" s="9">
        <f>ROUND(E439/D439*100,0)</f>
        <v>101</v>
      </c>
      <c r="P439" s="12">
        <f>IFERROR(ROUND(E439/L439,2),0)</f>
        <v>78.52</v>
      </c>
      <c r="Q439" s="9" t="s">
        <v>41</v>
      </c>
      <c r="R439" s="9" t="s">
        <v>42</v>
      </c>
      <c r="S439" s="13">
        <f>(((J439/60)/60)/24)+DATE(1970,1,1)</f>
        <v>42497.275706018518</v>
      </c>
      <c r="T439" s="13">
        <f>(((I439/60)/60)/24)+DATE(1970,1,1)</f>
        <v>42535.904861111107</v>
      </c>
    </row>
    <row r="440" spans="1:20" ht="192" x14ac:dyDescent="0.2">
      <c r="A440" s="9">
        <v>3152</v>
      </c>
      <c r="B440" s="10" t="s">
        <v>506</v>
      </c>
      <c r="C440" s="10" t="s">
        <v>507</v>
      </c>
      <c r="D440" s="9">
        <v>2200</v>
      </c>
      <c r="E440" s="11">
        <v>2331</v>
      </c>
      <c r="F440" s="9" t="s">
        <v>37</v>
      </c>
      <c r="G440" s="9" t="s">
        <v>38</v>
      </c>
      <c r="H440" s="9" t="s">
        <v>39</v>
      </c>
      <c r="I440" s="9">
        <v>1383425367</v>
      </c>
      <c r="J440" s="9">
        <v>1380833367</v>
      </c>
      <c r="K440" s="9" t="b">
        <v>1</v>
      </c>
      <c r="L440" s="9">
        <v>67</v>
      </c>
      <c r="M440" s="9" t="b">
        <v>1</v>
      </c>
      <c r="N440" s="9" t="s">
        <v>40</v>
      </c>
      <c r="O440" s="9">
        <f>ROUND(E440/D440*100,0)</f>
        <v>106</v>
      </c>
      <c r="P440" s="12">
        <f>IFERROR(ROUND(E440/L440,2),0)</f>
        <v>34.79</v>
      </c>
      <c r="Q440" s="9" t="s">
        <v>41</v>
      </c>
      <c r="R440" s="9" t="s">
        <v>42</v>
      </c>
      <c r="S440" s="13">
        <f>(((J440/60)/60)/24)+DATE(1970,1,1)</f>
        <v>41550.867673611108</v>
      </c>
      <c r="T440" s="13">
        <f>(((I440/60)/60)/24)+DATE(1970,1,1)</f>
        <v>41580.867673611108</v>
      </c>
    </row>
    <row r="441" spans="1:20" ht="192" x14ac:dyDescent="0.2">
      <c r="A441" s="9">
        <v>3556</v>
      </c>
      <c r="B441" s="10" t="s">
        <v>1281</v>
      </c>
      <c r="C441" s="10" t="s">
        <v>1282</v>
      </c>
      <c r="D441" s="9">
        <v>2200</v>
      </c>
      <c r="E441" s="11">
        <v>2210</v>
      </c>
      <c r="F441" s="9" t="s">
        <v>37</v>
      </c>
      <c r="G441" s="9" t="s">
        <v>38</v>
      </c>
      <c r="H441" s="9" t="s">
        <v>39</v>
      </c>
      <c r="I441" s="9">
        <v>1408289724</v>
      </c>
      <c r="J441" s="9">
        <v>1403105724</v>
      </c>
      <c r="K441" s="9" t="b">
        <v>0</v>
      </c>
      <c r="L441" s="9">
        <v>20</v>
      </c>
      <c r="M441" s="9" t="b">
        <v>1</v>
      </c>
      <c r="N441" s="9" t="s">
        <v>40</v>
      </c>
      <c r="O441" s="9">
        <f>ROUND(E441/D441*100,0)</f>
        <v>100</v>
      </c>
      <c r="P441" s="12">
        <f>IFERROR(ROUND(E441/L441,2),0)</f>
        <v>110.5</v>
      </c>
      <c r="Q441" s="9" t="s">
        <v>41</v>
      </c>
      <c r="R441" s="9" t="s">
        <v>42</v>
      </c>
      <c r="S441" s="13">
        <f>(((J441/60)/60)/24)+DATE(1970,1,1)</f>
        <v>41808.649583333332</v>
      </c>
      <c r="T441" s="13">
        <f>(((I441/60)/60)/24)+DATE(1970,1,1)</f>
        <v>41868.649583333332</v>
      </c>
    </row>
    <row r="442" spans="1:20" ht="160" x14ac:dyDescent="0.2">
      <c r="A442" s="9">
        <v>3252</v>
      </c>
      <c r="B442" s="10" t="s">
        <v>666</v>
      </c>
      <c r="C442" s="10" t="s">
        <v>667</v>
      </c>
      <c r="D442" s="9">
        <v>2250</v>
      </c>
      <c r="E442" s="11">
        <v>2876</v>
      </c>
      <c r="F442" s="9" t="s">
        <v>37</v>
      </c>
      <c r="G442" s="9" t="s">
        <v>38</v>
      </c>
      <c r="H442" s="9" t="s">
        <v>39</v>
      </c>
      <c r="I442" s="9">
        <v>1473247240</v>
      </c>
      <c r="J442" s="9">
        <v>1470655240</v>
      </c>
      <c r="K442" s="9" t="b">
        <v>1</v>
      </c>
      <c r="L442" s="9">
        <v>50</v>
      </c>
      <c r="M442" s="9" t="b">
        <v>1</v>
      </c>
      <c r="N442" s="9" t="s">
        <v>40</v>
      </c>
      <c r="O442" s="9">
        <f>ROUND(E442/D442*100,0)</f>
        <v>128</v>
      </c>
      <c r="P442" s="12">
        <f>IFERROR(ROUND(E442/L442,2),0)</f>
        <v>57.52</v>
      </c>
      <c r="Q442" s="9" t="s">
        <v>41</v>
      </c>
      <c r="R442" s="9" t="s">
        <v>42</v>
      </c>
      <c r="S442" s="13">
        <f>(((J442/60)/60)/24)+DATE(1970,1,1)</f>
        <v>42590.472685185188</v>
      </c>
      <c r="T442" s="13">
        <f>(((I442/60)/60)/24)+DATE(1970,1,1)</f>
        <v>42620.472685185188</v>
      </c>
    </row>
    <row r="443" spans="1:20" ht="208" x14ac:dyDescent="0.2">
      <c r="A443" s="9">
        <v>3555</v>
      </c>
      <c r="B443" s="10" t="s">
        <v>1278</v>
      </c>
      <c r="C443" s="10" t="s">
        <v>1279</v>
      </c>
      <c r="D443" s="9">
        <v>2400</v>
      </c>
      <c r="E443" s="11">
        <v>2400</v>
      </c>
      <c r="F443" s="9" t="s">
        <v>37</v>
      </c>
      <c r="G443" s="9" t="s">
        <v>1280</v>
      </c>
      <c r="H443" s="9" t="s">
        <v>259</v>
      </c>
      <c r="I443" s="9">
        <v>1479382594</v>
      </c>
      <c r="J443" s="9">
        <v>1476786994</v>
      </c>
      <c r="K443" s="9" t="b">
        <v>0</v>
      </c>
      <c r="L443" s="9">
        <v>14</v>
      </c>
      <c r="M443" s="9" t="b">
        <v>1</v>
      </c>
      <c r="N443" s="9" t="s">
        <v>40</v>
      </c>
      <c r="O443" s="9">
        <f>ROUND(E443/D443*100,0)</f>
        <v>100</v>
      </c>
      <c r="P443" s="12">
        <f>IFERROR(ROUND(E443/L443,2),0)</f>
        <v>171.43</v>
      </c>
      <c r="Q443" s="9" t="s">
        <v>41</v>
      </c>
      <c r="R443" s="9" t="s">
        <v>42</v>
      </c>
      <c r="S443" s="13">
        <f>(((J443/60)/60)/24)+DATE(1970,1,1)</f>
        <v>42661.442060185189</v>
      </c>
      <c r="T443" s="13">
        <f>(((I443/60)/60)/24)+DATE(1970,1,1)</f>
        <v>42691.483726851846</v>
      </c>
    </row>
    <row r="444" spans="1:20" ht="224" x14ac:dyDescent="0.2">
      <c r="A444" s="9">
        <v>1295</v>
      </c>
      <c r="B444" s="10" t="s">
        <v>109</v>
      </c>
      <c r="C444" s="10" t="s">
        <v>110</v>
      </c>
      <c r="D444" s="9">
        <v>2500</v>
      </c>
      <c r="E444" s="11">
        <v>2549</v>
      </c>
      <c r="F444" s="9" t="s">
        <v>37</v>
      </c>
      <c r="G444" s="9" t="s">
        <v>38</v>
      </c>
      <c r="H444" s="9" t="s">
        <v>39</v>
      </c>
      <c r="I444" s="9">
        <v>1438189200</v>
      </c>
      <c r="J444" s="9">
        <v>1435585497</v>
      </c>
      <c r="K444" s="9" t="b">
        <v>0</v>
      </c>
      <c r="L444" s="9">
        <v>64</v>
      </c>
      <c r="M444" s="9" t="b">
        <v>1</v>
      </c>
      <c r="N444" s="9" t="s">
        <v>40</v>
      </c>
      <c r="O444" s="9">
        <f>ROUND(E444/D444*100,0)</f>
        <v>102</v>
      </c>
      <c r="P444" s="12">
        <f>IFERROR(ROUND(E444/L444,2),0)</f>
        <v>39.83</v>
      </c>
      <c r="Q444" s="9" t="s">
        <v>41</v>
      </c>
      <c r="R444" s="9" t="s">
        <v>42</v>
      </c>
      <c r="S444" s="13">
        <f>(((J444/60)/60)/24)+DATE(1970,1,1)</f>
        <v>42184.572881944448</v>
      </c>
      <c r="T444" s="13">
        <f>(((I444/60)/60)/24)+DATE(1970,1,1)</f>
        <v>42214.708333333328</v>
      </c>
    </row>
    <row r="445" spans="1:20" ht="144" x14ac:dyDescent="0.2">
      <c r="A445" s="9">
        <v>1302</v>
      </c>
      <c r="B445" s="10" t="s">
        <v>123</v>
      </c>
      <c r="C445" s="10" t="s">
        <v>124</v>
      </c>
      <c r="D445" s="9">
        <v>2500</v>
      </c>
      <c r="E445" s="11">
        <v>2500</v>
      </c>
      <c r="F445" s="9" t="s">
        <v>37</v>
      </c>
      <c r="G445" s="9" t="s">
        <v>45</v>
      </c>
      <c r="H445" s="9" t="s">
        <v>46</v>
      </c>
      <c r="I445" s="9">
        <v>1480559011</v>
      </c>
      <c r="J445" s="9">
        <v>1477963411</v>
      </c>
      <c r="K445" s="9" t="b">
        <v>0</v>
      </c>
      <c r="L445" s="9">
        <v>50</v>
      </c>
      <c r="M445" s="9" t="b">
        <v>1</v>
      </c>
      <c r="N445" s="9" t="s">
        <v>40</v>
      </c>
      <c r="O445" s="9">
        <f>ROUND(E445/D445*100,0)</f>
        <v>100</v>
      </c>
      <c r="P445" s="12">
        <f>IFERROR(ROUND(E445/L445,2),0)</f>
        <v>50</v>
      </c>
      <c r="Q445" s="9" t="s">
        <v>41</v>
      </c>
      <c r="R445" s="9" t="s">
        <v>42</v>
      </c>
      <c r="S445" s="13">
        <f>(((J445/60)/60)/24)+DATE(1970,1,1)</f>
        <v>42675.057997685188</v>
      </c>
      <c r="T445" s="13">
        <f>(((I445/60)/60)/24)+DATE(1970,1,1)</f>
        <v>42705.099664351852</v>
      </c>
    </row>
    <row r="446" spans="1:20" ht="128" x14ac:dyDescent="0.2">
      <c r="A446" s="9">
        <v>2786</v>
      </c>
      <c r="B446" s="10" t="s">
        <v>137</v>
      </c>
      <c r="C446" s="10" t="s">
        <v>138</v>
      </c>
      <c r="D446" s="9">
        <v>2500</v>
      </c>
      <c r="E446" s="11">
        <v>2946</v>
      </c>
      <c r="F446" s="9" t="s">
        <v>37</v>
      </c>
      <c r="G446" s="9" t="s">
        <v>38</v>
      </c>
      <c r="H446" s="9" t="s">
        <v>39</v>
      </c>
      <c r="I446" s="9">
        <v>1404913180</v>
      </c>
      <c r="J446" s="9">
        <v>1403703580</v>
      </c>
      <c r="K446" s="9" t="b">
        <v>0</v>
      </c>
      <c r="L446" s="9">
        <v>74</v>
      </c>
      <c r="M446" s="9" t="b">
        <v>1</v>
      </c>
      <c r="N446" s="9" t="s">
        <v>40</v>
      </c>
      <c r="O446" s="9">
        <f>ROUND(E446/D446*100,0)</f>
        <v>118</v>
      </c>
      <c r="P446" s="12">
        <f>IFERROR(ROUND(E446/L446,2),0)</f>
        <v>39.81</v>
      </c>
      <c r="Q446" s="9" t="s">
        <v>41</v>
      </c>
      <c r="R446" s="9" t="s">
        <v>42</v>
      </c>
      <c r="S446" s="13">
        <f>(((J446/60)/60)/24)+DATE(1970,1,1)</f>
        <v>41815.569212962961</v>
      </c>
      <c r="T446" s="13">
        <f>(((I446/60)/60)/24)+DATE(1970,1,1)</f>
        <v>41829.569212962961</v>
      </c>
    </row>
    <row r="447" spans="1:20" ht="224" x14ac:dyDescent="0.2">
      <c r="A447" s="9">
        <v>2809</v>
      </c>
      <c r="B447" s="10" t="s">
        <v>185</v>
      </c>
      <c r="C447" s="10" t="s">
        <v>186</v>
      </c>
      <c r="D447" s="9">
        <v>2500</v>
      </c>
      <c r="E447" s="11">
        <v>2560</v>
      </c>
      <c r="F447" s="9" t="s">
        <v>37</v>
      </c>
      <c r="G447" s="9" t="s">
        <v>45</v>
      </c>
      <c r="H447" s="9" t="s">
        <v>46</v>
      </c>
      <c r="I447" s="9">
        <v>1459348740</v>
      </c>
      <c r="J447" s="9">
        <v>1458647725</v>
      </c>
      <c r="K447" s="9" t="b">
        <v>0</v>
      </c>
      <c r="L447" s="9">
        <v>21</v>
      </c>
      <c r="M447" s="9" t="b">
        <v>1</v>
      </c>
      <c r="N447" s="9" t="s">
        <v>40</v>
      </c>
      <c r="O447" s="9">
        <f>ROUND(E447/D447*100,0)</f>
        <v>102</v>
      </c>
      <c r="P447" s="12">
        <f>IFERROR(ROUND(E447/L447,2),0)</f>
        <v>121.9</v>
      </c>
      <c r="Q447" s="9" t="s">
        <v>41</v>
      </c>
      <c r="R447" s="9" t="s">
        <v>42</v>
      </c>
      <c r="S447" s="13">
        <f>(((J447/60)/60)/24)+DATE(1970,1,1)</f>
        <v>42451.496817129635</v>
      </c>
      <c r="T447" s="13">
        <f>(((I447/60)/60)/24)+DATE(1970,1,1)</f>
        <v>42459.610416666663</v>
      </c>
    </row>
    <row r="448" spans="1:20" ht="208" x14ac:dyDescent="0.2">
      <c r="A448" s="9">
        <v>2810</v>
      </c>
      <c r="B448" s="10" t="s">
        <v>187</v>
      </c>
      <c r="C448" s="10" t="s">
        <v>188</v>
      </c>
      <c r="D448" s="9">
        <v>2500</v>
      </c>
      <c r="E448" s="11">
        <v>2705</v>
      </c>
      <c r="F448" s="9" t="s">
        <v>37</v>
      </c>
      <c r="G448" s="9" t="s">
        <v>45</v>
      </c>
      <c r="H448" s="9" t="s">
        <v>46</v>
      </c>
      <c r="I448" s="9">
        <v>1401595140</v>
      </c>
      <c r="J448" s="9">
        <v>1398828064</v>
      </c>
      <c r="K448" s="9" t="b">
        <v>0</v>
      </c>
      <c r="L448" s="9">
        <v>57</v>
      </c>
      <c r="M448" s="9" t="b">
        <v>1</v>
      </c>
      <c r="N448" s="9" t="s">
        <v>40</v>
      </c>
      <c r="O448" s="9">
        <f>ROUND(E448/D448*100,0)</f>
        <v>108</v>
      </c>
      <c r="P448" s="12">
        <f>IFERROR(ROUND(E448/L448,2),0)</f>
        <v>47.46</v>
      </c>
      <c r="Q448" s="9" t="s">
        <v>41</v>
      </c>
      <c r="R448" s="9" t="s">
        <v>42</v>
      </c>
      <c r="S448" s="13">
        <f>(((J448/60)/60)/24)+DATE(1970,1,1)</f>
        <v>41759.13962962963</v>
      </c>
      <c r="T448" s="13">
        <f>(((I448/60)/60)/24)+DATE(1970,1,1)</f>
        <v>41791.165972222225</v>
      </c>
    </row>
    <row r="449" spans="1:20" ht="208" x14ac:dyDescent="0.2">
      <c r="A449" s="9">
        <v>2829</v>
      </c>
      <c r="B449" s="10" t="s">
        <v>225</v>
      </c>
      <c r="C449" s="10" t="s">
        <v>226</v>
      </c>
      <c r="D449" s="9">
        <v>2500</v>
      </c>
      <c r="E449" s="11">
        <v>2663</v>
      </c>
      <c r="F449" s="9" t="s">
        <v>37</v>
      </c>
      <c r="G449" s="9" t="s">
        <v>38</v>
      </c>
      <c r="H449" s="9" t="s">
        <v>39</v>
      </c>
      <c r="I449" s="9">
        <v>1464863118</v>
      </c>
      <c r="J449" s="9">
        <v>1462443918</v>
      </c>
      <c r="K449" s="9" t="b">
        <v>0</v>
      </c>
      <c r="L449" s="9">
        <v>76</v>
      </c>
      <c r="M449" s="9" t="b">
        <v>1</v>
      </c>
      <c r="N449" s="9" t="s">
        <v>40</v>
      </c>
      <c r="O449" s="9">
        <f>ROUND(E449/D449*100,0)</f>
        <v>107</v>
      </c>
      <c r="P449" s="12">
        <f>IFERROR(ROUND(E449/L449,2),0)</f>
        <v>35.04</v>
      </c>
      <c r="Q449" s="9" t="s">
        <v>41</v>
      </c>
      <c r="R449" s="9" t="s">
        <v>42</v>
      </c>
      <c r="S449" s="13">
        <f>(((J449/60)/60)/24)+DATE(1970,1,1)</f>
        <v>42495.434236111112</v>
      </c>
      <c r="T449" s="13">
        <f>(((I449/60)/60)/24)+DATE(1970,1,1)</f>
        <v>42523.434236111112</v>
      </c>
    </row>
    <row r="450" spans="1:20" ht="192" x14ac:dyDescent="0.2">
      <c r="A450" s="9">
        <v>2832</v>
      </c>
      <c r="B450" s="10" t="s">
        <v>231</v>
      </c>
      <c r="C450" s="10" t="s">
        <v>232</v>
      </c>
      <c r="D450" s="9">
        <v>2500</v>
      </c>
      <c r="E450" s="11">
        <v>2867.99</v>
      </c>
      <c r="F450" s="9" t="s">
        <v>37</v>
      </c>
      <c r="G450" s="9" t="s">
        <v>38</v>
      </c>
      <c r="H450" s="9" t="s">
        <v>39</v>
      </c>
      <c r="I450" s="9">
        <v>1416780000</v>
      </c>
      <c r="J450" s="9">
        <v>1414342894</v>
      </c>
      <c r="K450" s="9" t="b">
        <v>0</v>
      </c>
      <c r="L450" s="9">
        <v>95</v>
      </c>
      <c r="M450" s="9" t="b">
        <v>1</v>
      </c>
      <c r="N450" s="9" t="s">
        <v>40</v>
      </c>
      <c r="O450" s="9">
        <f>ROUND(E450/D450*100,0)</f>
        <v>115</v>
      </c>
      <c r="P450" s="12">
        <f>IFERROR(ROUND(E450/L450,2),0)</f>
        <v>30.19</v>
      </c>
      <c r="Q450" s="9" t="s">
        <v>41</v>
      </c>
      <c r="R450" s="9" t="s">
        <v>42</v>
      </c>
      <c r="S450" s="13">
        <f>(((J450/60)/60)/24)+DATE(1970,1,1)</f>
        <v>41938.709421296298</v>
      </c>
      <c r="T450" s="13">
        <f>(((I450/60)/60)/24)+DATE(1970,1,1)</f>
        <v>41966.916666666672</v>
      </c>
    </row>
    <row r="451" spans="1:20" ht="240" x14ac:dyDescent="0.2">
      <c r="A451" s="9">
        <v>2840</v>
      </c>
      <c r="B451" s="10" t="s">
        <v>247</v>
      </c>
      <c r="C451" s="10" t="s">
        <v>248</v>
      </c>
      <c r="D451" s="9">
        <v>2500</v>
      </c>
      <c r="E451" s="11">
        <v>2600</v>
      </c>
      <c r="F451" s="9" t="s">
        <v>37</v>
      </c>
      <c r="G451" s="9" t="s">
        <v>38</v>
      </c>
      <c r="H451" s="9" t="s">
        <v>39</v>
      </c>
      <c r="I451" s="9">
        <v>1426698000</v>
      </c>
      <c r="J451" s="9">
        <v>1424825479</v>
      </c>
      <c r="K451" s="9" t="b">
        <v>0</v>
      </c>
      <c r="L451" s="9">
        <v>132</v>
      </c>
      <c r="M451" s="9" t="b">
        <v>1</v>
      </c>
      <c r="N451" s="9" t="s">
        <v>40</v>
      </c>
      <c r="O451" s="9">
        <f>ROUND(E451/D451*100,0)</f>
        <v>104</v>
      </c>
      <c r="P451" s="12">
        <f>IFERROR(ROUND(E451/L451,2),0)</f>
        <v>19.7</v>
      </c>
      <c r="Q451" s="9" t="s">
        <v>41</v>
      </c>
      <c r="R451" s="9" t="s">
        <v>42</v>
      </c>
      <c r="S451" s="13">
        <f>(((J451/60)/60)/24)+DATE(1970,1,1)</f>
        <v>42060.035636574074</v>
      </c>
      <c r="T451" s="13">
        <f>(((I451/60)/60)/24)+DATE(1970,1,1)</f>
        <v>42081.708333333328</v>
      </c>
    </row>
    <row r="452" spans="1:20" ht="192" x14ac:dyDescent="0.2">
      <c r="A452" s="9">
        <v>3164</v>
      </c>
      <c r="B452" s="10" t="s">
        <v>530</v>
      </c>
      <c r="C452" s="10" t="s">
        <v>531</v>
      </c>
      <c r="D452" s="9">
        <v>2500</v>
      </c>
      <c r="E452" s="11">
        <v>2669</v>
      </c>
      <c r="F452" s="9" t="s">
        <v>37</v>
      </c>
      <c r="G452" s="9" t="s">
        <v>45</v>
      </c>
      <c r="H452" s="9" t="s">
        <v>46</v>
      </c>
      <c r="I452" s="9">
        <v>1402341615</v>
      </c>
      <c r="J452" s="9">
        <v>1399490415</v>
      </c>
      <c r="K452" s="9" t="b">
        <v>1</v>
      </c>
      <c r="L452" s="9">
        <v>71</v>
      </c>
      <c r="M452" s="9" t="b">
        <v>1</v>
      </c>
      <c r="N452" s="9" t="s">
        <v>40</v>
      </c>
      <c r="O452" s="9">
        <f>ROUND(E452/D452*100,0)</f>
        <v>107</v>
      </c>
      <c r="P452" s="12">
        <f>IFERROR(ROUND(E452/L452,2),0)</f>
        <v>37.590000000000003</v>
      </c>
      <c r="Q452" s="9" t="s">
        <v>41</v>
      </c>
      <c r="R452" s="9" t="s">
        <v>42</v>
      </c>
      <c r="S452" s="13">
        <f>(((J452/60)/60)/24)+DATE(1970,1,1)</f>
        <v>41766.80572916667</v>
      </c>
      <c r="T452" s="13">
        <f>(((I452/60)/60)/24)+DATE(1970,1,1)</f>
        <v>41799.80572916667</v>
      </c>
    </row>
    <row r="453" spans="1:20" ht="192" x14ac:dyDescent="0.2">
      <c r="A453" s="9">
        <v>3168</v>
      </c>
      <c r="B453" s="10" t="s">
        <v>538</v>
      </c>
      <c r="C453" s="10" t="s">
        <v>539</v>
      </c>
      <c r="D453" s="9">
        <v>2500</v>
      </c>
      <c r="E453" s="11">
        <v>3105</v>
      </c>
      <c r="F453" s="9" t="s">
        <v>37</v>
      </c>
      <c r="G453" s="9" t="s">
        <v>45</v>
      </c>
      <c r="H453" s="9" t="s">
        <v>46</v>
      </c>
      <c r="I453" s="9">
        <v>1402696800</v>
      </c>
      <c r="J453" s="9">
        <v>1399948353</v>
      </c>
      <c r="K453" s="9" t="b">
        <v>1</v>
      </c>
      <c r="L453" s="9">
        <v>61</v>
      </c>
      <c r="M453" s="9" t="b">
        <v>1</v>
      </c>
      <c r="N453" s="9" t="s">
        <v>40</v>
      </c>
      <c r="O453" s="9">
        <f>ROUND(E453/D453*100,0)</f>
        <v>124</v>
      </c>
      <c r="P453" s="12">
        <f>IFERROR(ROUND(E453/L453,2),0)</f>
        <v>50.9</v>
      </c>
      <c r="Q453" s="9" t="s">
        <v>41</v>
      </c>
      <c r="R453" s="9" t="s">
        <v>42</v>
      </c>
      <c r="S453" s="13">
        <f>(((J453/60)/60)/24)+DATE(1970,1,1)</f>
        <v>41772.105937500004</v>
      </c>
      <c r="T453" s="13">
        <f>(((I453/60)/60)/24)+DATE(1970,1,1)</f>
        <v>41803.916666666664</v>
      </c>
    </row>
    <row r="454" spans="1:20" ht="208" x14ac:dyDescent="0.2">
      <c r="A454" s="9">
        <v>3177</v>
      </c>
      <c r="B454" s="10" t="s">
        <v>556</v>
      </c>
      <c r="C454" s="10" t="s">
        <v>557</v>
      </c>
      <c r="D454" s="9">
        <v>2500</v>
      </c>
      <c r="E454" s="11">
        <v>2935</v>
      </c>
      <c r="F454" s="9" t="s">
        <v>37</v>
      </c>
      <c r="G454" s="9" t="s">
        <v>45</v>
      </c>
      <c r="H454" s="9" t="s">
        <v>46</v>
      </c>
      <c r="I454" s="9">
        <v>1403366409</v>
      </c>
      <c r="J454" s="9">
        <v>1400774409</v>
      </c>
      <c r="K454" s="9" t="b">
        <v>1</v>
      </c>
      <c r="L454" s="9">
        <v>51</v>
      </c>
      <c r="M454" s="9" t="b">
        <v>1</v>
      </c>
      <c r="N454" s="9" t="s">
        <v>40</v>
      </c>
      <c r="O454" s="9">
        <f>ROUND(E454/D454*100,0)</f>
        <v>117</v>
      </c>
      <c r="P454" s="12">
        <f>IFERROR(ROUND(E454/L454,2),0)</f>
        <v>57.55</v>
      </c>
      <c r="Q454" s="9" t="s">
        <v>41</v>
      </c>
      <c r="R454" s="9" t="s">
        <v>42</v>
      </c>
      <c r="S454" s="13">
        <f>(((J454/60)/60)/24)+DATE(1970,1,1)</f>
        <v>41781.666770833333</v>
      </c>
      <c r="T454" s="13">
        <f>(((I454/60)/60)/24)+DATE(1970,1,1)</f>
        <v>41811.666770833333</v>
      </c>
    </row>
    <row r="455" spans="1:20" ht="160" x14ac:dyDescent="0.2">
      <c r="A455" s="9">
        <v>3183</v>
      </c>
      <c r="B455" s="10" t="s">
        <v>568</v>
      </c>
      <c r="C455" s="10" t="s">
        <v>569</v>
      </c>
      <c r="D455" s="9">
        <v>2500</v>
      </c>
      <c r="E455" s="11">
        <v>2725</v>
      </c>
      <c r="F455" s="9" t="s">
        <v>37</v>
      </c>
      <c r="G455" s="9" t="s">
        <v>45</v>
      </c>
      <c r="H455" s="9" t="s">
        <v>46</v>
      </c>
      <c r="I455" s="9">
        <v>1377284669</v>
      </c>
      <c r="J455" s="9">
        <v>1375729469</v>
      </c>
      <c r="K455" s="9" t="b">
        <v>1</v>
      </c>
      <c r="L455" s="9">
        <v>68</v>
      </c>
      <c r="M455" s="9" t="b">
        <v>1</v>
      </c>
      <c r="N455" s="9" t="s">
        <v>40</v>
      </c>
      <c r="O455" s="9">
        <f>ROUND(E455/D455*100,0)</f>
        <v>109</v>
      </c>
      <c r="P455" s="12">
        <f>IFERROR(ROUND(E455/L455,2),0)</f>
        <v>40.07</v>
      </c>
      <c r="Q455" s="9" t="s">
        <v>41</v>
      </c>
      <c r="R455" s="9" t="s">
        <v>42</v>
      </c>
      <c r="S455" s="13">
        <f>(((J455/60)/60)/24)+DATE(1970,1,1)</f>
        <v>41491.79478009259</v>
      </c>
      <c r="T455" s="13">
        <f>(((I455/60)/60)/24)+DATE(1970,1,1)</f>
        <v>41509.79478009259</v>
      </c>
    </row>
    <row r="456" spans="1:20" ht="144" x14ac:dyDescent="0.2">
      <c r="A456" s="9">
        <v>3222</v>
      </c>
      <c r="B456" s="10" t="s">
        <v>606</v>
      </c>
      <c r="C456" s="10" t="s">
        <v>607</v>
      </c>
      <c r="D456" s="9">
        <v>2500</v>
      </c>
      <c r="E456" s="11">
        <v>3120</v>
      </c>
      <c r="F456" s="9" t="s">
        <v>37</v>
      </c>
      <c r="G456" s="9" t="s">
        <v>45</v>
      </c>
      <c r="H456" s="9" t="s">
        <v>46</v>
      </c>
      <c r="I456" s="9">
        <v>1445722140</v>
      </c>
      <c r="J456" s="9">
        <v>1443016697</v>
      </c>
      <c r="K456" s="9" t="b">
        <v>1</v>
      </c>
      <c r="L456" s="9">
        <v>84</v>
      </c>
      <c r="M456" s="9" t="b">
        <v>1</v>
      </c>
      <c r="N456" s="9" t="s">
        <v>40</v>
      </c>
      <c r="O456" s="9">
        <f>ROUND(E456/D456*100,0)</f>
        <v>125</v>
      </c>
      <c r="P456" s="12">
        <f>IFERROR(ROUND(E456/L456,2),0)</f>
        <v>37.14</v>
      </c>
      <c r="Q456" s="9" t="s">
        <v>41</v>
      </c>
      <c r="R456" s="9" t="s">
        <v>42</v>
      </c>
      <c r="S456" s="13">
        <f>(((J456/60)/60)/24)+DATE(1970,1,1)</f>
        <v>42270.582141203704</v>
      </c>
      <c r="T456" s="13">
        <f>(((I456/60)/60)/24)+DATE(1970,1,1)</f>
        <v>42301.895138888889</v>
      </c>
    </row>
    <row r="457" spans="1:20" ht="208" x14ac:dyDescent="0.2">
      <c r="A457" s="9">
        <v>3247</v>
      </c>
      <c r="B457" s="10" t="s">
        <v>656</v>
      </c>
      <c r="C457" s="10" t="s">
        <v>657</v>
      </c>
      <c r="D457" s="9">
        <v>2500</v>
      </c>
      <c r="E457" s="11">
        <v>2646.5</v>
      </c>
      <c r="F457" s="9" t="s">
        <v>37</v>
      </c>
      <c r="G457" s="9" t="s">
        <v>38</v>
      </c>
      <c r="H457" s="9" t="s">
        <v>39</v>
      </c>
      <c r="I457" s="9">
        <v>1436696712</v>
      </c>
      <c r="J457" s="9">
        <v>1434104712</v>
      </c>
      <c r="K457" s="9" t="b">
        <v>1</v>
      </c>
      <c r="L457" s="9">
        <v>57</v>
      </c>
      <c r="M457" s="9" t="b">
        <v>1</v>
      </c>
      <c r="N457" s="9" t="s">
        <v>40</v>
      </c>
      <c r="O457" s="9">
        <f>ROUND(E457/D457*100,0)</f>
        <v>106</v>
      </c>
      <c r="P457" s="12">
        <f>IFERROR(ROUND(E457/L457,2),0)</f>
        <v>46.43</v>
      </c>
      <c r="Q457" s="9" t="s">
        <v>41</v>
      </c>
      <c r="R457" s="9" t="s">
        <v>42</v>
      </c>
      <c r="S457" s="13">
        <f>(((J457/60)/60)/24)+DATE(1970,1,1)</f>
        <v>42167.434166666666</v>
      </c>
      <c r="T457" s="13">
        <f>(((I457/60)/60)/24)+DATE(1970,1,1)</f>
        <v>42197.434166666666</v>
      </c>
    </row>
    <row r="458" spans="1:20" ht="128" x14ac:dyDescent="0.2">
      <c r="A458" s="9">
        <v>3263</v>
      </c>
      <c r="B458" s="10" t="s">
        <v>688</v>
      </c>
      <c r="C458" s="10" t="s">
        <v>689</v>
      </c>
      <c r="D458" s="9">
        <v>2500</v>
      </c>
      <c r="E458" s="11">
        <v>2804.16</v>
      </c>
      <c r="F458" s="9" t="s">
        <v>37</v>
      </c>
      <c r="G458" s="9" t="s">
        <v>45</v>
      </c>
      <c r="H458" s="9" t="s">
        <v>46</v>
      </c>
      <c r="I458" s="9">
        <v>1446238800</v>
      </c>
      <c r="J458" s="9">
        <v>1444220588</v>
      </c>
      <c r="K458" s="9" t="b">
        <v>1</v>
      </c>
      <c r="L458" s="9">
        <v>68</v>
      </c>
      <c r="M458" s="9" t="b">
        <v>1</v>
      </c>
      <c r="N458" s="9" t="s">
        <v>40</v>
      </c>
      <c r="O458" s="9">
        <f>ROUND(E458/D458*100,0)</f>
        <v>112</v>
      </c>
      <c r="P458" s="12">
        <f>IFERROR(ROUND(E458/L458,2),0)</f>
        <v>41.24</v>
      </c>
      <c r="Q458" s="9" t="s">
        <v>41</v>
      </c>
      <c r="R458" s="9" t="s">
        <v>42</v>
      </c>
      <c r="S458" s="13">
        <f>(((J458/60)/60)/24)+DATE(1970,1,1)</f>
        <v>42284.516064814816</v>
      </c>
      <c r="T458" s="13">
        <f>(((I458/60)/60)/24)+DATE(1970,1,1)</f>
        <v>42307.875</v>
      </c>
    </row>
    <row r="459" spans="1:20" ht="160" x14ac:dyDescent="0.2">
      <c r="A459" s="9">
        <v>3264</v>
      </c>
      <c r="B459" s="10" t="s">
        <v>690</v>
      </c>
      <c r="C459" s="10" t="s">
        <v>691</v>
      </c>
      <c r="D459" s="9">
        <v>2500</v>
      </c>
      <c r="E459" s="11">
        <v>2575</v>
      </c>
      <c r="F459" s="9" t="s">
        <v>37</v>
      </c>
      <c r="G459" s="9" t="s">
        <v>45</v>
      </c>
      <c r="H459" s="9" t="s">
        <v>46</v>
      </c>
      <c r="I459" s="9">
        <v>1422482400</v>
      </c>
      <c r="J459" s="9">
        <v>1421089938</v>
      </c>
      <c r="K459" s="9" t="b">
        <v>1</v>
      </c>
      <c r="L459" s="9">
        <v>49</v>
      </c>
      <c r="M459" s="9" t="b">
        <v>1</v>
      </c>
      <c r="N459" s="9" t="s">
        <v>40</v>
      </c>
      <c r="O459" s="9">
        <f>ROUND(E459/D459*100,0)</f>
        <v>103</v>
      </c>
      <c r="P459" s="12">
        <f>IFERROR(ROUND(E459/L459,2),0)</f>
        <v>52.55</v>
      </c>
      <c r="Q459" s="9" t="s">
        <v>41</v>
      </c>
      <c r="R459" s="9" t="s">
        <v>42</v>
      </c>
      <c r="S459" s="13">
        <f>(((J459/60)/60)/24)+DATE(1970,1,1)</f>
        <v>42016.800208333334</v>
      </c>
      <c r="T459" s="13">
        <f>(((I459/60)/60)/24)+DATE(1970,1,1)</f>
        <v>42032.916666666672</v>
      </c>
    </row>
    <row r="460" spans="1:20" ht="224" x14ac:dyDescent="0.2">
      <c r="A460" s="9">
        <v>3278</v>
      </c>
      <c r="B460" s="10" t="s">
        <v>718</v>
      </c>
      <c r="C460" s="10" t="s">
        <v>719</v>
      </c>
      <c r="D460" s="9">
        <v>2500</v>
      </c>
      <c r="E460" s="11">
        <v>2585</v>
      </c>
      <c r="F460" s="9" t="s">
        <v>37</v>
      </c>
      <c r="G460" s="9" t="s">
        <v>38</v>
      </c>
      <c r="H460" s="9" t="s">
        <v>39</v>
      </c>
      <c r="I460" s="9">
        <v>1433017303</v>
      </c>
      <c r="J460" s="9">
        <v>1430425303</v>
      </c>
      <c r="K460" s="9" t="b">
        <v>1</v>
      </c>
      <c r="L460" s="9">
        <v>34</v>
      </c>
      <c r="M460" s="9" t="b">
        <v>1</v>
      </c>
      <c r="N460" s="9" t="s">
        <v>40</v>
      </c>
      <c r="O460" s="9">
        <f>ROUND(E460/D460*100,0)</f>
        <v>103</v>
      </c>
      <c r="P460" s="12">
        <f>IFERROR(ROUND(E460/L460,2),0)</f>
        <v>76.03</v>
      </c>
      <c r="Q460" s="9" t="s">
        <v>41</v>
      </c>
      <c r="R460" s="9" t="s">
        <v>42</v>
      </c>
      <c r="S460" s="13">
        <f>(((J460/60)/60)/24)+DATE(1970,1,1)</f>
        <v>42124.848414351851</v>
      </c>
      <c r="T460" s="13">
        <f>(((I460/60)/60)/24)+DATE(1970,1,1)</f>
        <v>42154.848414351851</v>
      </c>
    </row>
    <row r="461" spans="1:20" ht="144" x14ac:dyDescent="0.2">
      <c r="A461" s="9">
        <v>3287</v>
      </c>
      <c r="B461" s="10" t="s">
        <v>736</v>
      </c>
      <c r="C461" s="10" t="s">
        <v>737</v>
      </c>
      <c r="D461" s="9">
        <v>2500</v>
      </c>
      <c r="E461" s="11">
        <v>2500</v>
      </c>
      <c r="F461" s="9" t="s">
        <v>37</v>
      </c>
      <c r="G461" s="9" t="s">
        <v>63</v>
      </c>
      <c r="H461" s="9" t="s">
        <v>64</v>
      </c>
      <c r="I461" s="9">
        <v>1448733628</v>
      </c>
      <c r="J461" s="9">
        <v>1446573628</v>
      </c>
      <c r="K461" s="9" t="b">
        <v>0</v>
      </c>
      <c r="L461" s="9">
        <v>34</v>
      </c>
      <c r="M461" s="9" t="b">
        <v>1</v>
      </c>
      <c r="N461" s="9" t="s">
        <v>40</v>
      </c>
      <c r="O461" s="9">
        <f>ROUND(E461/D461*100,0)</f>
        <v>100</v>
      </c>
      <c r="P461" s="12">
        <f>IFERROR(ROUND(E461/L461,2),0)</f>
        <v>73.53</v>
      </c>
      <c r="Q461" s="9" t="s">
        <v>41</v>
      </c>
      <c r="R461" s="9" t="s">
        <v>42</v>
      </c>
      <c r="S461" s="13">
        <f>(((J461/60)/60)/24)+DATE(1970,1,1)</f>
        <v>42311.750324074077</v>
      </c>
      <c r="T461" s="13">
        <f>(((I461/60)/60)/24)+DATE(1970,1,1)</f>
        <v>42336.750324074077</v>
      </c>
    </row>
    <row r="462" spans="1:20" ht="192" x14ac:dyDescent="0.2">
      <c r="A462" s="9">
        <v>3311</v>
      </c>
      <c r="B462" s="10" t="s">
        <v>787</v>
      </c>
      <c r="C462" s="10" t="s">
        <v>788</v>
      </c>
      <c r="D462" s="9">
        <v>2500</v>
      </c>
      <c r="E462" s="11">
        <v>2746</v>
      </c>
      <c r="F462" s="9" t="s">
        <v>37</v>
      </c>
      <c r="G462" s="9" t="s">
        <v>45</v>
      </c>
      <c r="H462" s="9" t="s">
        <v>46</v>
      </c>
      <c r="I462" s="9">
        <v>1445065210</v>
      </c>
      <c r="J462" s="9">
        <v>1442473210</v>
      </c>
      <c r="K462" s="9" t="b">
        <v>0</v>
      </c>
      <c r="L462" s="9">
        <v>45</v>
      </c>
      <c r="M462" s="9" t="b">
        <v>1</v>
      </c>
      <c r="N462" s="9" t="s">
        <v>40</v>
      </c>
      <c r="O462" s="9">
        <f>ROUND(E462/D462*100,0)</f>
        <v>110</v>
      </c>
      <c r="P462" s="12">
        <f>IFERROR(ROUND(E462/L462,2),0)</f>
        <v>61.02</v>
      </c>
      <c r="Q462" s="9" t="s">
        <v>41</v>
      </c>
      <c r="R462" s="9" t="s">
        <v>42</v>
      </c>
      <c r="S462" s="13">
        <f>(((J462/60)/60)/24)+DATE(1970,1,1)</f>
        <v>42264.29178240741</v>
      </c>
      <c r="T462" s="13">
        <f>(((I462/60)/60)/24)+DATE(1970,1,1)</f>
        <v>42294.29178240741</v>
      </c>
    </row>
    <row r="463" spans="1:20" ht="192" x14ac:dyDescent="0.2">
      <c r="A463" s="9">
        <v>3312</v>
      </c>
      <c r="B463" s="10" t="s">
        <v>789</v>
      </c>
      <c r="C463" s="10" t="s">
        <v>790</v>
      </c>
      <c r="D463" s="9">
        <v>2500</v>
      </c>
      <c r="E463" s="11">
        <v>2501</v>
      </c>
      <c r="F463" s="9" t="s">
        <v>37</v>
      </c>
      <c r="G463" s="9" t="s">
        <v>45</v>
      </c>
      <c r="H463" s="9" t="s">
        <v>46</v>
      </c>
      <c r="I463" s="9">
        <v>1478901600</v>
      </c>
      <c r="J463" s="9">
        <v>1477077946</v>
      </c>
      <c r="K463" s="9" t="b">
        <v>0</v>
      </c>
      <c r="L463" s="9">
        <v>41</v>
      </c>
      <c r="M463" s="9" t="b">
        <v>1</v>
      </c>
      <c r="N463" s="9" t="s">
        <v>40</v>
      </c>
      <c r="O463" s="9">
        <f>ROUND(E463/D463*100,0)</f>
        <v>100</v>
      </c>
      <c r="P463" s="12">
        <f>IFERROR(ROUND(E463/L463,2),0)</f>
        <v>61</v>
      </c>
      <c r="Q463" s="9" t="s">
        <v>41</v>
      </c>
      <c r="R463" s="9" t="s">
        <v>42</v>
      </c>
      <c r="S463" s="13">
        <f>(((J463/60)/60)/24)+DATE(1970,1,1)</f>
        <v>42664.809560185182</v>
      </c>
      <c r="T463" s="13">
        <f>(((I463/60)/60)/24)+DATE(1970,1,1)</f>
        <v>42685.916666666672</v>
      </c>
    </row>
    <row r="464" spans="1:20" ht="176" x14ac:dyDescent="0.2">
      <c r="A464" s="9">
        <v>3320</v>
      </c>
      <c r="B464" s="10" t="s">
        <v>805</v>
      </c>
      <c r="C464" s="10" t="s">
        <v>806</v>
      </c>
      <c r="D464" s="9">
        <v>2500</v>
      </c>
      <c r="E464" s="11">
        <v>2525</v>
      </c>
      <c r="F464" s="9" t="s">
        <v>37</v>
      </c>
      <c r="G464" s="9" t="s">
        <v>45</v>
      </c>
      <c r="H464" s="9" t="s">
        <v>46</v>
      </c>
      <c r="I464" s="9">
        <v>1466557557</v>
      </c>
      <c r="J464" s="9">
        <v>1463965557</v>
      </c>
      <c r="K464" s="9" t="b">
        <v>0</v>
      </c>
      <c r="L464" s="9">
        <v>38</v>
      </c>
      <c r="M464" s="9" t="b">
        <v>1</v>
      </c>
      <c r="N464" s="9" t="s">
        <v>40</v>
      </c>
      <c r="O464" s="9">
        <f>ROUND(E464/D464*100,0)</f>
        <v>101</v>
      </c>
      <c r="P464" s="12">
        <f>IFERROR(ROUND(E464/L464,2),0)</f>
        <v>66.45</v>
      </c>
      <c r="Q464" s="9" t="s">
        <v>41</v>
      </c>
      <c r="R464" s="9" t="s">
        <v>42</v>
      </c>
      <c r="S464" s="13">
        <f>(((J464/60)/60)/24)+DATE(1970,1,1)</f>
        <v>42513.045798611114</v>
      </c>
      <c r="T464" s="13">
        <f>(((I464/60)/60)/24)+DATE(1970,1,1)</f>
        <v>42543.045798611114</v>
      </c>
    </row>
    <row r="465" spans="1:20" ht="176" x14ac:dyDescent="0.2">
      <c r="A465" s="9">
        <v>3337</v>
      </c>
      <c r="B465" s="10" t="s">
        <v>839</v>
      </c>
      <c r="C465" s="10" t="s">
        <v>840</v>
      </c>
      <c r="D465" s="9">
        <v>2500</v>
      </c>
      <c r="E465" s="11">
        <v>2755</v>
      </c>
      <c r="F465" s="9" t="s">
        <v>37</v>
      </c>
      <c r="G465" s="9" t="s">
        <v>38</v>
      </c>
      <c r="H465" s="9" t="s">
        <v>39</v>
      </c>
      <c r="I465" s="9">
        <v>1412974800</v>
      </c>
      <c r="J465" s="9">
        <v>1411109167</v>
      </c>
      <c r="K465" s="9" t="b">
        <v>0</v>
      </c>
      <c r="L465" s="9">
        <v>34</v>
      </c>
      <c r="M465" s="9" t="b">
        <v>1</v>
      </c>
      <c r="N465" s="9" t="s">
        <v>40</v>
      </c>
      <c r="O465" s="9">
        <f>ROUND(E465/D465*100,0)</f>
        <v>110</v>
      </c>
      <c r="P465" s="12">
        <f>IFERROR(ROUND(E465/L465,2),0)</f>
        <v>81.03</v>
      </c>
      <c r="Q465" s="9" t="s">
        <v>41</v>
      </c>
      <c r="R465" s="9" t="s">
        <v>42</v>
      </c>
      <c r="S465" s="13">
        <f>(((J465/60)/60)/24)+DATE(1970,1,1)</f>
        <v>41901.282025462962</v>
      </c>
      <c r="T465" s="13">
        <f>(((I465/60)/60)/24)+DATE(1970,1,1)</f>
        <v>41922.875</v>
      </c>
    </row>
    <row r="466" spans="1:20" ht="224" x14ac:dyDescent="0.2">
      <c r="A466" s="9">
        <v>3365</v>
      </c>
      <c r="B466" s="10" t="s">
        <v>897</v>
      </c>
      <c r="C466" s="10" t="s">
        <v>898</v>
      </c>
      <c r="D466" s="9">
        <v>2500</v>
      </c>
      <c r="E466" s="11">
        <v>2600</v>
      </c>
      <c r="F466" s="9" t="s">
        <v>37</v>
      </c>
      <c r="G466" s="9" t="s">
        <v>45</v>
      </c>
      <c r="H466" s="9" t="s">
        <v>46</v>
      </c>
      <c r="I466" s="9">
        <v>1449973592</v>
      </c>
      <c r="J466" s="9">
        <v>1447381592</v>
      </c>
      <c r="K466" s="9" t="b">
        <v>0</v>
      </c>
      <c r="L466" s="9">
        <v>3</v>
      </c>
      <c r="M466" s="9" t="b">
        <v>1</v>
      </c>
      <c r="N466" s="9" t="s">
        <v>40</v>
      </c>
      <c r="O466" s="9">
        <f>ROUND(E466/D466*100,0)</f>
        <v>104</v>
      </c>
      <c r="P466" s="12">
        <f>IFERROR(ROUND(E466/L466,2),0)</f>
        <v>866.67</v>
      </c>
      <c r="Q466" s="9" t="s">
        <v>41</v>
      </c>
      <c r="R466" s="9" t="s">
        <v>42</v>
      </c>
      <c r="S466" s="13">
        <f>(((J466/60)/60)/24)+DATE(1970,1,1)</f>
        <v>42321.101759259262</v>
      </c>
      <c r="T466" s="13">
        <f>(((I466/60)/60)/24)+DATE(1970,1,1)</f>
        <v>42351.101759259262</v>
      </c>
    </row>
    <row r="467" spans="1:20" ht="224" x14ac:dyDescent="0.2">
      <c r="A467" s="9">
        <v>3438</v>
      </c>
      <c r="B467" s="10" t="s">
        <v>1043</v>
      </c>
      <c r="C467" s="10" t="s">
        <v>1044</v>
      </c>
      <c r="D467" s="9">
        <v>2500</v>
      </c>
      <c r="E467" s="11">
        <v>2605</v>
      </c>
      <c r="F467" s="9" t="s">
        <v>37</v>
      </c>
      <c r="G467" s="9" t="s">
        <v>38</v>
      </c>
      <c r="H467" s="9" t="s">
        <v>39</v>
      </c>
      <c r="I467" s="9">
        <v>1430600400</v>
      </c>
      <c r="J467" s="9">
        <v>1428358567</v>
      </c>
      <c r="K467" s="9" t="b">
        <v>0</v>
      </c>
      <c r="L467" s="9">
        <v>14</v>
      </c>
      <c r="M467" s="9" t="b">
        <v>1</v>
      </c>
      <c r="N467" s="9" t="s">
        <v>40</v>
      </c>
      <c r="O467" s="9">
        <f>ROUND(E467/D467*100,0)</f>
        <v>104</v>
      </c>
      <c r="P467" s="12">
        <f>IFERROR(ROUND(E467/L467,2),0)</f>
        <v>186.07</v>
      </c>
      <c r="Q467" s="9" t="s">
        <v>41</v>
      </c>
      <c r="R467" s="9" t="s">
        <v>42</v>
      </c>
      <c r="S467" s="13">
        <f>(((J467/60)/60)/24)+DATE(1970,1,1)</f>
        <v>42100.927858796291</v>
      </c>
      <c r="T467" s="13">
        <f>(((I467/60)/60)/24)+DATE(1970,1,1)</f>
        <v>42126.875</v>
      </c>
    </row>
    <row r="468" spans="1:20" ht="192" x14ac:dyDescent="0.2">
      <c r="A468" s="9">
        <v>3441</v>
      </c>
      <c r="B468" s="10" t="s">
        <v>1049</v>
      </c>
      <c r="C468" s="10" t="s">
        <v>1050</v>
      </c>
      <c r="D468" s="9">
        <v>2500</v>
      </c>
      <c r="E468" s="11">
        <v>2565</v>
      </c>
      <c r="F468" s="9" t="s">
        <v>37</v>
      </c>
      <c r="G468" s="9" t="s">
        <v>45</v>
      </c>
      <c r="H468" s="9" t="s">
        <v>46</v>
      </c>
      <c r="I468" s="9">
        <v>1447445820</v>
      </c>
      <c r="J468" s="9">
        <v>1445077121</v>
      </c>
      <c r="K468" s="9" t="b">
        <v>0</v>
      </c>
      <c r="L468" s="9">
        <v>43</v>
      </c>
      <c r="M468" s="9" t="b">
        <v>1</v>
      </c>
      <c r="N468" s="9" t="s">
        <v>40</v>
      </c>
      <c r="O468" s="9">
        <f>ROUND(E468/D468*100,0)</f>
        <v>103</v>
      </c>
      <c r="P468" s="12">
        <f>IFERROR(ROUND(E468/L468,2),0)</f>
        <v>59.65</v>
      </c>
      <c r="Q468" s="9" t="s">
        <v>41</v>
      </c>
      <c r="R468" s="9" t="s">
        <v>42</v>
      </c>
      <c r="S468" s="13">
        <f>(((J468/60)/60)/24)+DATE(1970,1,1)</f>
        <v>42294.429641203707</v>
      </c>
      <c r="T468" s="13">
        <f>(((I468/60)/60)/24)+DATE(1970,1,1)</f>
        <v>42321.845138888893</v>
      </c>
    </row>
    <row r="469" spans="1:20" ht="224" x14ac:dyDescent="0.2">
      <c r="A469" s="9">
        <v>3484</v>
      </c>
      <c r="B469" s="10" t="s">
        <v>1135</v>
      </c>
      <c r="C469" s="10" t="s">
        <v>1136</v>
      </c>
      <c r="D469" s="9">
        <v>2500</v>
      </c>
      <c r="E469" s="11">
        <v>2856</v>
      </c>
      <c r="F469" s="9" t="s">
        <v>37</v>
      </c>
      <c r="G469" s="9" t="s">
        <v>45</v>
      </c>
      <c r="H469" s="9" t="s">
        <v>46</v>
      </c>
      <c r="I469" s="9">
        <v>1466014499</v>
      </c>
      <c r="J469" s="9">
        <v>1463422499</v>
      </c>
      <c r="K469" s="9" t="b">
        <v>0</v>
      </c>
      <c r="L469" s="9">
        <v>44</v>
      </c>
      <c r="M469" s="9" t="b">
        <v>1</v>
      </c>
      <c r="N469" s="9" t="s">
        <v>40</v>
      </c>
      <c r="O469" s="9">
        <f>ROUND(E469/D469*100,0)</f>
        <v>114</v>
      </c>
      <c r="P469" s="12">
        <f>IFERROR(ROUND(E469/L469,2),0)</f>
        <v>64.91</v>
      </c>
      <c r="Q469" s="9" t="s">
        <v>41</v>
      </c>
      <c r="R469" s="9" t="s">
        <v>42</v>
      </c>
      <c r="S469" s="13">
        <f>(((J469/60)/60)/24)+DATE(1970,1,1)</f>
        <v>42506.760405092587</v>
      </c>
      <c r="T469" s="13">
        <f>(((I469/60)/60)/24)+DATE(1970,1,1)</f>
        <v>42536.760405092587</v>
      </c>
    </row>
    <row r="470" spans="1:20" ht="192" x14ac:dyDescent="0.2">
      <c r="A470" s="9">
        <v>3503</v>
      </c>
      <c r="B470" s="10" t="s">
        <v>1173</v>
      </c>
      <c r="C470" s="10" t="s">
        <v>1174</v>
      </c>
      <c r="D470" s="9">
        <v>2500</v>
      </c>
      <c r="E470" s="11">
        <v>2689</v>
      </c>
      <c r="F470" s="9" t="s">
        <v>37</v>
      </c>
      <c r="G470" s="9" t="s">
        <v>38</v>
      </c>
      <c r="H470" s="9" t="s">
        <v>39</v>
      </c>
      <c r="I470" s="9">
        <v>1469359728</v>
      </c>
      <c r="J470" s="9">
        <v>1466767728</v>
      </c>
      <c r="K470" s="9" t="b">
        <v>0</v>
      </c>
      <c r="L470" s="9">
        <v>38</v>
      </c>
      <c r="M470" s="9" t="b">
        <v>1</v>
      </c>
      <c r="N470" s="9" t="s">
        <v>40</v>
      </c>
      <c r="O470" s="9">
        <f>ROUND(E470/D470*100,0)</f>
        <v>108</v>
      </c>
      <c r="P470" s="12">
        <f>IFERROR(ROUND(E470/L470,2),0)</f>
        <v>70.760000000000005</v>
      </c>
      <c r="Q470" s="9" t="s">
        <v>41</v>
      </c>
      <c r="R470" s="9" t="s">
        <v>42</v>
      </c>
      <c r="S470" s="13">
        <f>(((J470/60)/60)/24)+DATE(1970,1,1)</f>
        <v>42545.478333333333</v>
      </c>
      <c r="T470" s="13">
        <f>(((I470/60)/60)/24)+DATE(1970,1,1)</f>
        <v>42575.478333333333</v>
      </c>
    </row>
    <row r="471" spans="1:20" ht="192" x14ac:dyDescent="0.2">
      <c r="A471" s="9">
        <v>3505</v>
      </c>
      <c r="B471" s="10" t="s">
        <v>1177</v>
      </c>
      <c r="C471" s="10" t="s">
        <v>1178</v>
      </c>
      <c r="D471" s="9">
        <v>2500</v>
      </c>
      <c r="E471" s="11">
        <v>2594</v>
      </c>
      <c r="F471" s="9" t="s">
        <v>37</v>
      </c>
      <c r="G471" s="9" t="s">
        <v>45</v>
      </c>
      <c r="H471" s="9" t="s">
        <v>46</v>
      </c>
      <c r="I471" s="9">
        <v>1399953600</v>
      </c>
      <c r="J471" s="9">
        <v>1398983245</v>
      </c>
      <c r="K471" s="9" t="b">
        <v>0</v>
      </c>
      <c r="L471" s="9">
        <v>39</v>
      </c>
      <c r="M471" s="9" t="b">
        <v>1</v>
      </c>
      <c r="N471" s="9" t="s">
        <v>40</v>
      </c>
      <c r="O471" s="9">
        <f>ROUND(E471/D471*100,0)</f>
        <v>104</v>
      </c>
      <c r="P471" s="12">
        <f>IFERROR(ROUND(E471/L471,2),0)</f>
        <v>66.510000000000005</v>
      </c>
      <c r="Q471" s="9" t="s">
        <v>41</v>
      </c>
      <c r="R471" s="9" t="s">
        <v>42</v>
      </c>
      <c r="S471" s="13">
        <f>(((J471/60)/60)/24)+DATE(1970,1,1)</f>
        <v>41760.935706018521</v>
      </c>
      <c r="T471" s="13">
        <f>(((I471/60)/60)/24)+DATE(1970,1,1)</f>
        <v>41772.166666666664</v>
      </c>
    </row>
    <row r="472" spans="1:20" ht="208" x14ac:dyDescent="0.2">
      <c r="A472" s="9">
        <v>3516</v>
      </c>
      <c r="B472" s="10" t="s">
        <v>1199</v>
      </c>
      <c r="C472" s="10" t="s">
        <v>1200</v>
      </c>
      <c r="D472" s="9">
        <v>2500</v>
      </c>
      <c r="E472" s="11">
        <v>2500</v>
      </c>
      <c r="F472" s="9" t="s">
        <v>37</v>
      </c>
      <c r="G472" s="9" t="s">
        <v>45</v>
      </c>
      <c r="H472" s="9" t="s">
        <v>46</v>
      </c>
      <c r="I472" s="9">
        <v>1410145200</v>
      </c>
      <c r="J472" s="9">
        <v>1407197670</v>
      </c>
      <c r="K472" s="9" t="b">
        <v>0</v>
      </c>
      <c r="L472" s="9">
        <v>11</v>
      </c>
      <c r="M472" s="9" t="b">
        <v>1</v>
      </c>
      <c r="N472" s="9" t="s">
        <v>40</v>
      </c>
      <c r="O472" s="9">
        <f>ROUND(E472/D472*100,0)</f>
        <v>100</v>
      </c>
      <c r="P472" s="12">
        <f>IFERROR(ROUND(E472/L472,2),0)</f>
        <v>227.27</v>
      </c>
      <c r="Q472" s="9" t="s">
        <v>41</v>
      </c>
      <c r="R472" s="9" t="s">
        <v>42</v>
      </c>
      <c r="S472" s="13">
        <f>(((J472/60)/60)/24)+DATE(1970,1,1)</f>
        <v>41856.010069444441</v>
      </c>
      <c r="T472" s="13">
        <f>(((I472/60)/60)/24)+DATE(1970,1,1)</f>
        <v>41890.125</v>
      </c>
    </row>
    <row r="473" spans="1:20" ht="160" x14ac:dyDescent="0.2">
      <c r="A473" s="9">
        <v>3544</v>
      </c>
      <c r="B473" s="10" t="s">
        <v>1256</v>
      </c>
      <c r="C473" s="10" t="s">
        <v>1257</v>
      </c>
      <c r="D473" s="9">
        <v>2500</v>
      </c>
      <c r="E473" s="11">
        <v>2500</v>
      </c>
      <c r="F473" s="9" t="s">
        <v>37</v>
      </c>
      <c r="G473" s="9" t="s">
        <v>45</v>
      </c>
      <c r="H473" s="9" t="s">
        <v>46</v>
      </c>
      <c r="I473" s="9">
        <v>1425758257</v>
      </c>
      <c r="J473" s="9">
        <v>1423166257</v>
      </c>
      <c r="K473" s="9" t="b">
        <v>0</v>
      </c>
      <c r="L473" s="9">
        <v>24</v>
      </c>
      <c r="M473" s="9" t="b">
        <v>1</v>
      </c>
      <c r="N473" s="9" t="s">
        <v>40</v>
      </c>
      <c r="O473" s="9">
        <f>ROUND(E473/D473*100,0)</f>
        <v>100</v>
      </c>
      <c r="P473" s="12">
        <f>IFERROR(ROUND(E473/L473,2),0)</f>
        <v>104.17</v>
      </c>
      <c r="Q473" s="9" t="s">
        <v>41</v>
      </c>
      <c r="R473" s="9" t="s">
        <v>42</v>
      </c>
      <c r="S473" s="13">
        <f>(((J473/60)/60)/24)+DATE(1970,1,1)</f>
        <v>42040.831678240742</v>
      </c>
      <c r="T473" s="13">
        <f>(((I473/60)/60)/24)+DATE(1970,1,1)</f>
        <v>42070.831678240742</v>
      </c>
    </row>
    <row r="474" spans="1:20" ht="192" x14ac:dyDescent="0.2">
      <c r="A474" s="9">
        <v>3550</v>
      </c>
      <c r="B474" s="10" t="s">
        <v>1268</v>
      </c>
      <c r="C474" s="10" t="s">
        <v>1269</v>
      </c>
      <c r="D474" s="9">
        <v>2500</v>
      </c>
      <c r="E474" s="11">
        <v>2620</v>
      </c>
      <c r="F474" s="9" t="s">
        <v>37</v>
      </c>
      <c r="G474" s="9" t="s">
        <v>38</v>
      </c>
      <c r="H474" s="9" t="s">
        <v>39</v>
      </c>
      <c r="I474" s="9">
        <v>1462224398</v>
      </c>
      <c r="J474" s="9">
        <v>1459632398</v>
      </c>
      <c r="K474" s="9" t="b">
        <v>0</v>
      </c>
      <c r="L474" s="9">
        <v>64</v>
      </c>
      <c r="M474" s="9" t="b">
        <v>1</v>
      </c>
      <c r="N474" s="9" t="s">
        <v>40</v>
      </c>
      <c r="O474" s="9">
        <f>ROUND(E474/D474*100,0)</f>
        <v>105</v>
      </c>
      <c r="P474" s="12">
        <f>IFERROR(ROUND(E474/L474,2),0)</f>
        <v>40.94</v>
      </c>
      <c r="Q474" s="9" t="s">
        <v>41</v>
      </c>
      <c r="R474" s="9" t="s">
        <v>42</v>
      </c>
      <c r="S474" s="13">
        <f>(((J474/60)/60)/24)+DATE(1970,1,1)</f>
        <v>42462.893495370372</v>
      </c>
      <c r="T474" s="13">
        <f>(((I474/60)/60)/24)+DATE(1970,1,1)</f>
        <v>42492.893495370372</v>
      </c>
    </row>
    <row r="475" spans="1:20" ht="256" x14ac:dyDescent="0.2">
      <c r="A475" s="9">
        <v>3561</v>
      </c>
      <c r="B475" s="10" t="s">
        <v>1291</v>
      </c>
      <c r="C475" s="10" t="s">
        <v>1292</v>
      </c>
      <c r="D475" s="9">
        <v>2500</v>
      </c>
      <c r="E475" s="11">
        <v>2560</v>
      </c>
      <c r="F475" s="9" t="s">
        <v>37</v>
      </c>
      <c r="G475" s="9" t="s">
        <v>45</v>
      </c>
      <c r="H475" s="9" t="s">
        <v>46</v>
      </c>
      <c r="I475" s="9">
        <v>1438799760</v>
      </c>
      <c r="J475" s="9">
        <v>1437236378</v>
      </c>
      <c r="K475" s="9" t="b">
        <v>0</v>
      </c>
      <c r="L475" s="9">
        <v>54</v>
      </c>
      <c r="M475" s="9" t="b">
        <v>1</v>
      </c>
      <c r="N475" s="9" t="s">
        <v>40</v>
      </c>
      <c r="O475" s="9">
        <f>ROUND(E475/D475*100,0)</f>
        <v>102</v>
      </c>
      <c r="P475" s="12">
        <f>IFERROR(ROUND(E475/L475,2),0)</f>
        <v>47.41</v>
      </c>
      <c r="Q475" s="9" t="s">
        <v>41</v>
      </c>
      <c r="R475" s="9" t="s">
        <v>42</v>
      </c>
      <c r="S475" s="13">
        <f>(((J475/60)/60)/24)+DATE(1970,1,1)</f>
        <v>42203.680300925931</v>
      </c>
      <c r="T475" s="13">
        <f>(((I475/60)/60)/24)+DATE(1970,1,1)</f>
        <v>42221.774999999994</v>
      </c>
    </row>
    <row r="476" spans="1:20" ht="128" x14ac:dyDescent="0.2">
      <c r="A476" s="9">
        <v>3597</v>
      </c>
      <c r="B476" s="10" t="s">
        <v>1363</v>
      </c>
      <c r="C476" s="10" t="s">
        <v>1364</v>
      </c>
      <c r="D476" s="9">
        <v>2500</v>
      </c>
      <c r="E476" s="11">
        <v>2565</v>
      </c>
      <c r="F476" s="9" t="s">
        <v>37</v>
      </c>
      <c r="G476" s="9" t="s">
        <v>45</v>
      </c>
      <c r="H476" s="9" t="s">
        <v>46</v>
      </c>
      <c r="I476" s="9">
        <v>1456984740</v>
      </c>
      <c r="J476" s="9">
        <v>1455717790</v>
      </c>
      <c r="K476" s="9" t="b">
        <v>0</v>
      </c>
      <c r="L476" s="9">
        <v>33</v>
      </c>
      <c r="M476" s="9" t="b">
        <v>1</v>
      </c>
      <c r="N476" s="9" t="s">
        <v>40</v>
      </c>
      <c r="O476" s="9">
        <f>ROUND(E476/D476*100,0)</f>
        <v>103</v>
      </c>
      <c r="P476" s="12">
        <f>IFERROR(ROUND(E476/L476,2),0)</f>
        <v>77.73</v>
      </c>
      <c r="Q476" s="9" t="s">
        <v>41</v>
      </c>
      <c r="R476" s="9" t="s">
        <v>42</v>
      </c>
      <c r="S476" s="13">
        <f>(((J476/60)/60)/24)+DATE(1970,1,1)</f>
        <v>42417.585532407407</v>
      </c>
      <c r="T476" s="13">
        <f>(((I476/60)/60)/24)+DATE(1970,1,1)</f>
        <v>42432.249305555553</v>
      </c>
    </row>
    <row r="477" spans="1:20" ht="208" x14ac:dyDescent="0.2">
      <c r="A477" s="9">
        <v>3611</v>
      </c>
      <c r="B477" s="10" t="s">
        <v>1391</v>
      </c>
      <c r="C477" s="10" t="s">
        <v>1392</v>
      </c>
      <c r="D477" s="9">
        <v>2500</v>
      </c>
      <c r="E477" s="11">
        <v>3400</v>
      </c>
      <c r="F477" s="9" t="s">
        <v>37</v>
      </c>
      <c r="G477" s="9" t="s">
        <v>38</v>
      </c>
      <c r="H477" s="9" t="s">
        <v>39</v>
      </c>
      <c r="I477" s="9">
        <v>1428483201</v>
      </c>
      <c r="J477" s="9">
        <v>1425891201</v>
      </c>
      <c r="K477" s="9" t="b">
        <v>0</v>
      </c>
      <c r="L477" s="9">
        <v>51</v>
      </c>
      <c r="M477" s="9" t="b">
        <v>1</v>
      </c>
      <c r="N477" s="9" t="s">
        <v>40</v>
      </c>
      <c r="O477" s="9">
        <f>ROUND(E477/D477*100,0)</f>
        <v>136</v>
      </c>
      <c r="P477" s="12">
        <f>IFERROR(ROUND(E477/L477,2),0)</f>
        <v>66.67</v>
      </c>
      <c r="Q477" s="9" t="s">
        <v>41</v>
      </c>
      <c r="R477" s="9" t="s">
        <v>42</v>
      </c>
      <c r="S477" s="13">
        <f>(((J477/60)/60)/24)+DATE(1970,1,1)</f>
        <v>42072.370381944449</v>
      </c>
      <c r="T477" s="13">
        <f>(((I477/60)/60)/24)+DATE(1970,1,1)</f>
        <v>42102.370381944449</v>
      </c>
    </row>
    <row r="478" spans="1:20" ht="192" x14ac:dyDescent="0.2">
      <c r="A478" s="9">
        <v>3614</v>
      </c>
      <c r="B478" s="10" t="s">
        <v>1047</v>
      </c>
      <c r="C478" s="10" t="s">
        <v>1397</v>
      </c>
      <c r="D478" s="9">
        <v>2500</v>
      </c>
      <c r="E478" s="11">
        <v>2520</v>
      </c>
      <c r="F478" s="9" t="s">
        <v>37</v>
      </c>
      <c r="G478" s="9" t="s">
        <v>45</v>
      </c>
      <c r="H478" s="9" t="s">
        <v>46</v>
      </c>
      <c r="I478" s="9">
        <v>1434675616</v>
      </c>
      <c r="J478" s="9">
        <v>1432083616</v>
      </c>
      <c r="K478" s="9" t="b">
        <v>0</v>
      </c>
      <c r="L478" s="9">
        <v>71</v>
      </c>
      <c r="M478" s="9" t="b">
        <v>1</v>
      </c>
      <c r="N478" s="9" t="s">
        <v>40</v>
      </c>
      <c r="O478" s="9">
        <f>ROUND(E478/D478*100,0)</f>
        <v>101</v>
      </c>
      <c r="P478" s="12">
        <f>IFERROR(ROUND(E478/L478,2),0)</f>
        <v>35.49</v>
      </c>
      <c r="Q478" s="9" t="s">
        <v>41</v>
      </c>
      <c r="R478" s="9" t="s">
        <v>42</v>
      </c>
      <c r="S478" s="13">
        <f>(((J478/60)/60)/24)+DATE(1970,1,1)</f>
        <v>42144.041851851856</v>
      </c>
      <c r="T478" s="13">
        <f>(((I478/60)/60)/24)+DATE(1970,1,1)</f>
        <v>42174.041851851856</v>
      </c>
    </row>
    <row r="479" spans="1:20" ht="192" x14ac:dyDescent="0.2">
      <c r="A479" s="9">
        <v>3615</v>
      </c>
      <c r="B479" s="10" t="s">
        <v>1398</v>
      </c>
      <c r="C479" s="10" t="s">
        <v>1399</v>
      </c>
      <c r="D479" s="9">
        <v>2500</v>
      </c>
      <c r="E479" s="11">
        <v>2670</v>
      </c>
      <c r="F479" s="9" t="s">
        <v>37</v>
      </c>
      <c r="G479" s="9" t="s">
        <v>38</v>
      </c>
      <c r="H479" s="9" t="s">
        <v>39</v>
      </c>
      <c r="I479" s="9">
        <v>1449756896</v>
      </c>
      <c r="J479" s="9">
        <v>1447164896</v>
      </c>
      <c r="K479" s="9" t="b">
        <v>0</v>
      </c>
      <c r="L479" s="9">
        <v>72</v>
      </c>
      <c r="M479" s="9" t="b">
        <v>1</v>
      </c>
      <c r="N479" s="9" t="s">
        <v>40</v>
      </c>
      <c r="O479" s="9">
        <f>ROUND(E479/D479*100,0)</f>
        <v>107</v>
      </c>
      <c r="P479" s="12">
        <f>IFERROR(ROUND(E479/L479,2),0)</f>
        <v>37.08</v>
      </c>
      <c r="Q479" s="9" t="s">
        <v>41</v>
      </c>
      <c r="R479" s="9" t="s">
        <v>42</v>
      </c>
      <c r="S479" s="13">
        <f>(((J479/60)/60)/24)+DATE(1970,1,1)</f>
        <v>42318.593703703707</v>
      </c>
      <c r="T479" s="13">
        <f>(((I479/60)/60)/24)+DATE(1970,1,1)</f>
        <v>42348.593703703707</v>
      </c>
    </row>
    <row r="480" spans="1:20" ht="224" x14ac:dyDescent="0.2">
      <c r="A480" s="9">
        <v>3616</v>
      </c>
      <c r="B480" s="10" t="s">
        <v>1400</v>
      </c>
      <c r="C480" s="10" t="s">
        <v>1401</v>
      </c>
      <c r="D480" s="9">
        <v>2500</v>
      </c>
      <c r="E480" s="11">
        <v>3120</v>
      </c>
      <c r="F480" s="9" t="s">
        <v>37</v>
      </c>
      <c r="G480" s="9" t="s">
        <v>38</v>
      </c>
      <c r="H480" s="9" t="s">
        <v>39</v>
      </c>
      <c r="I480" s="9">
        <v>1426801664</v>
      </c>
      <c r="J480" s="9">
        <v>1424213264</v>
      </c>
      <c r="K480" s="9" t="b">
        <v>0</v>
      </c>
      <c r="L480" s="9">
        <v>45</v>
      </c>
      <c r="M480" s="9" t="b">
        <v>1</v>
      </c>
      <c r="N480" s="9" t="s">
        <v>40</v>
      </c>
      <c r="O480" s="9">
        <f>ROUND(E480/D480*100,0)</f>
        <v>125</v>
      </c>
      <c r="P480" s="12">
        <f>IFERROR(ROUND(E480/L480,2),0)</f>
        <v>69.33</v>
      </c>
      <c r="Q480" s="9" t="s">
        <v>41</v>
      </c>
      <c r="R480" s="9" t="s">
        <v>42</v>
      </c>
      <c r="S480" s="13">
        <f>(((J480/60)/60)/24)+DATE(1970,1,1)</f>
        <v>42052.949814814812</v>
      </c>
      <c r="T480" s="13">
        <f>(((I480/60)/60)/24)+DATE(1970,1,1)</f>
        <v>42082.908148148148</v>
      </c>
    </row>
    <row r="481" spans="1:20" ht="160" x14ac:dyDescent="0.2">
      <c r="A481" s="9">
        <v>3623</v>
      </c>
      <c r="B481" s="10" t="s">
        <v>1414</v>
      </c>
      <c r="C481" s="10" t="s">
        <v>1415</v>
      </c>
      <c r="D481" s="9">
        <v>2500</v>
      </c>
      <c r="E481" s="11">
        <v>3000</v>
      </c>
      <c r="F481" s="9" t="s">
        <v>37</v>
      </c>
      <c r="G481" s="9" t="s">
        <v>45</v>
      </c>
      <c r="H481" s="9" t="s">
        <v>46</v>
      </c>
      <c r="I481" s="9">
        <v>1406358000</v>
      </c>
      <c r="J481" s="9">
        <v>1404841270</v>
      </c>
      <c r="K481" s="9" t="b">
        <v>0</v>
      </c>
      <c r="L481" s="9">
        <v>34</v>
      </c>
      <c r="M481" s="9" t="b">
        <v>1</v>
      </c>
      <c r="N481" s="9" t="s">
        <v>40</v>
      </c>
      <c r="O481" s="9">
        <f>ROUND(E481/D481*100,0)</f>
        <v>120</v>
      </c>
      <c r="P481" s="12">
        <f>IFERROR(ROUND(E481/L481,2),0)</f>
        <v>88.24</v>
      </c>
      <c r="Q481" s="9" t="s">
        <v>41</v>
      </c>
      <c r="R481" s="9" t="s">
        <v>42</v>
      </c>
      <c r="S481" s="13">
        <f>(((J481/60)/60)/24)+DATE(1970,1,1)</f>
        <v>41828.736921296295</v>
      </c>
      <c r="T481" s="13">
        <f>(((I481/60)/60)/24)+DATE(1970,1,1)</f>
        <v>41846.291666666664</v>
      </c>
    </row>
    <row r="482" spans="1:20" ht="224" x14ac:dyDescent="0.2">
      <c r="A482" s="9">
        <v>3699</v>
      </c>
      <c r="B482" s="10" t="s">
        <v>1529</v>
      </c>
      <c r="C482" s="10" t="s">
        <v>1530</v>
      </c>
      <c r="D482" s="9">
        <v>2500</v>
      </c>
      <c r="E482" s="11">
        <v>2520</v>
      </c>
      <c r="F482" s="9" t="s">
        <v>37</v>
      </c>
      <c r="G482" s="9" t="s">
        <v>45</v>
      </c>
      <c r="H482" s="9" t="s">
        <v>46</v>
      </c>
      <c r="I482" s="9">
        <v>1413383216</v>
      </c>
      <c r="J482" s="9">
        <v>1410791216</v>
      </c>
      <c r="K482" s="9" t="b">
        <v>0</v>
      </c>
      <c r="L482" s="9">
        <v>40</v>
      </c>
      <c r="M482" s="9" t="b">
        <v>1</v>
      </c>
      <c r="N482" s="9" t="s">
        <v>40</v>
      </c>
      <c r="O482" s="9">
        <f>ROUND(E482/D482*100,0)</f>
        <v>101</v>
      </c>
      <c r="P482" s="12">
        <f>IFERROR(ROUND(E482/L482,2),0)</f>
        <v>63</v>
      </c>
      <c r="Q482" s="9" t="s">
        <v>41</v>
      </c>
      <c r="R482" s="9" t="s">
        <v>42</v>
      </c>
      <c r="S482" s="13">
        <f>(((J482/60)/60)/24)+DATE(1970,1,1)</f>
        <v>41897.602037037039</v>
      </c>
      <c r="T482" s="13">
        <f>(((I482/60)/60)/24)+DATE(1970,1,1)</f>
        <v>41927.602037037039</v>
      </c>
    </row>
    <row r="483" spans="1:20" ht="192" x14ac:dyDescent="0.2">
      <c r="A483" s="9">
        <v>3823</v>
      </c>
      <c r="B483" s="10" t="s">
        <v>1656</v>
      </c>
      <c r="C483" s="10" t="s">
        <v>1657</v>
      </c>
      <c r="D483" s="9">
        <v>2500</v>
      </c>
      <c r="E483" s="11">
        <v>2650</v>
      </c>
      <c r="F483" s="9" t="s">
        <v>37</v>
      </c>
      <c r="G483" s="9" t="s">
        <v>45</v>
      </c>
      <c r="H483" s="9" t="s">
        <v>46</v>
      </c>
      <c r="I483" s="9">
        <v>1437364740</v>
      </c>
      <c r="J483" s="9">
        <v>1434405044</v>
      </c>
      <c r="K483" s="9" t="b">
        <v>0</v>
      </c>
      <c r="L483" s="9">
        <v>41</v>
      </c>
      <c r="M483" s="9" t="b">
        <v>1</v>
      </c>
      <c r="N483" s="9" t="s">
        <v>40</v>
      </c>
      <c r="O483" s="9">
        <f>ROUND(E483/D483*100,0)</f>
        <v>106</v>
      </c>
      <c r="P483" s="12">
        <f>IFERROR(ROUND(E483/L483,2),0)</f>
        <v>64.63</v>
      </c>
      <c r="Q483" s="9" t="s">
        <v>41</v>
      </c>
      <c r="R483" s="9" t="s">
        <v>42</v>
      </c>
      <c r="S483" s="13">
        <f>(((J483/60)/60)/24)+DATE(1970,1,1)</f>
        <v>42170.910231481481</v>
      </c>
      <c r="T483" s="13">
        <f>(((I483/60)/60)/24)+DATE(1970,1,1)</f>
        <v>42205.165972222225</v>
      </c>
    </row>
    <row r="484" spans="1:20" ht="208" x14ac:dyDescent="0.2">
      <c r="A484" s="9">
        <v>3230</v>
      </c>
      <c r="B484" s="10" t="s">
        <v>622</v>
      </c>
      <c r="C484" s="10" t="s">
        <v>623</v>
      </c>
      <c r="D484" s="9">
        <v>2600</v>
      </c>
      <c r="E484" s="11">
        <v>2857</v>
      </c>
      <c r="F484" s="9" t="s">
        <v>37</v>
      </c>
      <c r="G484" s="9" t="s">
        <v>45</v>
      </c>
      <c r="H484" s="9" t="s">
        <v>46</v>
      </c>
      <c r="I484" s="9">
        <v>1412135940</v>
      </c>
      <c r="J484" s="9">
        <v>1410840126</v>
      </c>
      <c r="K484" s="9" t="b">
        <v>1</v>
      </c>
      <c r="L484" s="9">
        <v>37</v>
      </c>
      <c r="M484" s="9" t="b">
        <v>1</v>
      </c>
      <c r="N484" s="9" t="s">
        <v>40</v>
      </c>
      <c r="O484" s="9">
        <f>ROUND(E484/D484*100,0)</f>
        <v>110</v>
      </c>
      <c r="P484" s="12">
        <f>IFERROR(ROUND(E484/L484,2),0)</f>
        <v>77.22</v>
      </c>
      <c r="Q484" s="9" t="s">
        <v>41</v>
      </c>
      <c r="R484" s="9" t="s">
        <v>42</v>
      </c>
      <c r="S484" s="13">
        <f>(((J484/60)/60)/24)+DATE(1970,1,1)</f>
        <v>41898.168125000004</v>
      </c>
      <c r="T484" s="13">
        <f>(((I484/60)/60)/24)+DATE(1970,1,1)</f>
        <v>41913.165972222225</v>
      </c>
    </row>
    <row r="485" spans="1:20" ht="112" x14ac:dyDescent="0.2">
      <c r="A485" s="9">
        <v>3595</v>
      </c>
      <c r="B485" s="10" t="s">
        <v>1359</v>
      </c>
      <c r="C485" s="10" t="s">
        <v>1360</v>
      </c>
      <c r="D485" s="9">
        <v>2600</v>
      </c>
      <c r="E485" s="11">
        <v>3081</v>
      </c>
      <c r="F485" s="9" t="s">
        <v>37</v>
      </c>
      <c r="G485" s="9" t="s">
        <v>45</v>
      </c>
      <c r="H485" s="9" t="s">
        <v>46</v>
      </c>
      <c r="I485" s="9">
        <v>1426229940</v>
      </c>
      <c r="J485" s="9">
        <v>1423959123</v>
      </c>
      <c r="K485" s="9" t="b">
        <v>0</v>
      </c>
      <c r="L485" s="9">
        <v>62</v>
      </c>
      <c r="M485" s="9" t="b">
        <v>1</v>
      </c>
      <c r="N485" s="9" t="s">
        <v>40</v>
      </c>
      <c r="O485" s="9">
        <f>ROUND(E485/D485*100,0)</f>
        <v>119</v>
      </c>
      <c r="P485" s="12">
        <f>IFERROR(ROUND(E485/L485,2),0)</f>
        <v>49.69</v>
      </c>
      <c r="Q485" s="9" t="s">
        <v>41</v>
      </c>
      <c r="R485" s="9" t="s">
        <v>42</v>
      </c>
      <c r="S485" s="13">
        <f>(((J485/60)/60)/24)+DATE(1970,1,1)</f>
        <v>42050.008368055554</v>
      </c>
      <c r="T485" s="13">
        <f>(((I485/60)/60)/24)+DATE(1970,1,1)</f>
        <v>42076.290972222225</v>
      </c>
    </row>
    <row r="486" spans="1:20" ht="64" x14ac:dyDescent="0.2">
      <c r="A486" s="9">
        <v>2833</v>
      </c>
      <c r="B486" s="10" t="s">
        <v>233</v>
      </c>
      <c r="C486" s="10" t="s">
        <v>234</v>
      </c>
      <c r="D486" s="9">
        <v>2700</v>
      </c>
      <c r="E486" s="11">
        <v>2923</v>
      </c>
      <c r="F486" s="9" t="s">
        <v>37</v>
      </c>
      <c r="G486" s="9" t="s">
        <v>45</v>
      </c>
      <c r="H486" s="9" t="s">
        <v>46</v>
      </c>
      <c r="I486" s="9">
        <v>1444528800</v>
      </c>
      <c r="J486" s="9">
        <v>1442804633</v>
      </c>
      <c r="K486" s="9" t="b">
        <v>0</v>
      </c>
      <c r="L486" s="9">
        <v>35</v>
      </c>
      <c r="M486" s="9" t="b">
        <v>1</v>
      </c>
      <c r="N486" s="9" t="s">
        <v>40</v>
      </c>
      <c r="O486" s="9">
        <f>ROUND(E486/D486*100,0)</f>
        <v>108</v>
      </c>
      <c r="P486" s="12">
        <f>IFERROR(ROUND(E486/L486,2),0)</f>
        <v>83.51</v>
      </c>
      <c r="Q486" s="9" t="s">
        <v>41</v>
      </c>
      <c r="R486" s="9" t="s">
        <v>42</v>
      </c>
      <c r="S486" s="13">
        <f>(((J486/60)/60)/24)+DATE(1970,1,1)</f>
        <v>42268.127696759257</v>
      </c>
      <c r="T486" s="13">
        <f>(((I486/60)/60)/24)+DATE(1970,1,1)</f>
        <v>42288.083333333328</v>
      </c>
    </row>
    <row r="487" spans="1:20" ht="160" x14ac:dyDescent="0.2">
      <c r="A487" s="9">
        <v>3265</v>
      </c>
      <c r="B487" s="10" t="s">
        <v>692</v>
      </c>
      <c r="C487" s="10" t="s">
        <v>693</v>
      </c>
      <c r="D487" s="9">
        <v>2700</v>
      </c>
      <c r="E487" s="11">
        <v>4428</v>
      </c>
      <c r="F487" s="9" t="s">
        <v>37</v>
      </c>
      <c r="G487" s="9" t="s">
        <v>274</v>
      </c>
      <c r="H487" s="9" t="s">
        <v>259</v>
      </c>
      <c r="I487" s="9">
        <v>1449162000</v>
      </c>
      <c r="J487" s="9">
        <v>1446570315</v>
      </c>
      <c r="K487" s="9" t="b">
        <v>1</v>
      </c>
      <c r="L487" s="9">
        <v>63</v>
      </c>
      <c r="M487" s="9" t="b">
        <v>1</v>
      </c>
      <c r="N487" s="9" t="s">
        <v>40</v>
      </c>
      <c r="O487" s="9">
        <f>ROUND(E487/D487*100,0)</f>
        <v>164</v>
      </c>
      <c r="P487" s="12">
        <f>IFERROR(ROUND(E487/L487,2),0)</f>
        <v>70.290000000000006</v>
      </c>
      <c r="Q487" s="9" t="s">
        <v>41</v>
      </c>
      <c r="R487" s="9" t="s">
        <v>42</v>
      </c>
      <c r="S487" s="13">
        <f>(((J487/60)/60)/24)+DATE(1970,1,1)</f>
        <v>42311.711979166663</v>
      </c>
      <c r="T487" s="13">
        <f>(((I487/60)/60)/24)+DATE(1970,1,1)</f>
        <v>42341.708333333328</v>
      </c>
    </row>
    <row r="488" spans="1:20" ht="224" x14ac:dyDescent="0.2">
      <c r="A488" s="9">
        <v>3419</v>
      </c>
      <c r="B488" s="10" t="s">
        <v>1005</v>
      </c>
      <c r="C488" s="10" t="s">
        <v>1006</v>
      </c>
      <c r="D488" s="9">
        <v>2750</v>
      </c>
      <c r="E488" s="11">
        <v>2930</v>
      </c>
      <c r="F488" s="9" t="s">
        <v>37</v>
      </c>
      <c r="G488" s="9" t="s">
        <v>274</v>
      </c>
      <c r="H488" s="9" t="s">
        <v>259</v>
      </c>
      <c r="I488" s="9">
        <v>1459978200</v>
      </c>
      <c r="J488" s="9">
        <v>1458416585</v>
      </c>
      <c r="K488" s="9" t="b">
        <v>0</v>
      </c>
      <c r="L488" s="9">
        <v>46</v>
      </c>
      <c r="M488" s="9" t="b">
        <v>1</v>
      </c>
      <c r="N488" s="9" t="s">
        <v>40</v>
      </c>
      <c r="O488" s="9">
        <f>ROUND(E488/D488*100,0)</f>
        <v>107</v>
      </c>
      <c r="P488" s="12">
        <f>IFERROR(ROUND(E488/L488,2),0)</f>
        <v>63.7</v>
      </c>
      <c r="Q488" s="9" t="s">
        <v>41</v>
      </c>
      <c r="R488" s="9" t="s">
        <v>42</v>
      </c>
      <c r="S488" s="13">
        <f>(((J488/60)/60)/24)+DATE(1970,1,1)</f>
        <v>42448.821585648147</v>
      </c>
      <c r="T488" s="13">
        <f>(((I488/60)/60)/24)+DATE(1970,1,1)</f>
        <v>42466.895833333328</v>
      </c>
    </row>
    <row r="489" spans="1:20" ht="208" x14ac:dyDescent="0.2">
      <c r="A489" s="9">
        <v>3530</v>
      </c>
      <c r="B489" s="10" t="s">
        <v>1227</v>
      </c>
      <c r="C489" s="10" t="s">
        <v>1228</v>
      </c>
      <c r="D489" s="9">
        <v>2750</v>
      </c>
      <c r="E489" s="11">
        <v>2750</v>
      </c>
      <c r="F489" s="9" t="s">
        <v>37</v>
      </c>
      <c r="G489" s="9" t="s">
        <v>38</v>
      </c>
      <c r="H489" s="9" t="s">
        <v>39</v>
      </c>
      <c r="I489" s="9">
        <v>1460318400</v>
      </c>
      <c r="J489" s="9">
        <v>1457881057</v>
      </c>
      <c r="K489" s="9" t="b">
        <v>0</v>
      </c>
      <c r="L489" s="9">
        <v>22</v>
      </c>
      <c r="M489" s="9" t="b">
        <v>1</v>
      </c>
      <c r="N489" s="9" t="s">
        <v>40</v>
      </c>
      <c r="O489" s="9">
        <f>ROUND(E489/D489*100,0)</f>
        <v>100</v>
      </c>
      <c r="P489" s="12">
        <f>IFERROR(ROUND(E489/L489,2),0)</f>
        <v>125</v>
      </c>
      <c r="Q489" s="9" t="s">
        <v>41</v>
      </c>
      <c r="R489" s="9" t="s">
        <v>42</v>
      </c>
      <c r="S489" s="13">
        <f>(((J489/60)/60)/24)+DATE(1970,1,1)</f>
        <v>42442.623344907406</v>
      </c>
      <c r="T489" s="13">
        <f>(((I489/60)/60)/24)+DATE(1970,1,1)</f>
        <v>42470.833333333328</v>
      </c>
    </row>
    <row r="490" spans="1:20" ht="192" x14ac:dyDescent="0.2">
      <c r="A490" s="9">
        <v>2813</v>
      </c>
      <c r="B490" s="10" t="s">
        <v>193</v>
      </c>
      <c r="C490" s="10" t="s">
        <v>194</v>
      </c>
      <c r="D490" s="9">
        <v>2800</v>
      </c>
      <c r="E490" s="11">
        <v>3572.12</v>
      </c>
      <c r="F490" s="9" t="s">
        <v>37</v>
      </c>
      <c r="G490" s="9" t="s">
        <v>45</v>
      </c>
      <c r="H490" s="9" t="s">
        <v>46</v>
      </c>
      <c r="I490" s="9">
        <v>1481737761</v>
      </c>
      <c r="J490" s="9">
        <v>1479577761</v>
      </c>
      <c r="K490" s="9" t="b">
        <v>0</v>
      </c>
      <c r="L490" s="9">
        <v>96</v>
      </c>
      <c r="M490" s="9" t="b">
        <v>1</v>
      </c>
      <c r="N490" s="9" t="s">
        <v>40</v>
      </c>
      <c r="O490" s="9">
        <f>ROUND(E490/D490*100,0)</f>
        <v>128</v>
      </c>
      <c r="P490" s="12">
        <f>IFERROR(ROUND(E490/L490,2),0)</f>
        <v>37.21</v>
      </c>
      <c r="Q490" s="9" t="s">
        <v>41</v>
      </c>
      <c r="R490" s="9" t="s">
        <v>42</v>
      </c>
      <c r="S490" s="13">
        <f>(((J490/60)/60)/24)+DATE(1970,1,1)</f>
        <v>42693.742604166662</v>
      </c>
      <c r="T490" s="13">
        <f>(((I490/60)/60)/24)+DATE(1970,1,1)</f>
        <v>42718.742604166662</v>
      </c>
    </row>
    <row r="491" spans="1:20" ht="192" x14ac:dyDescent="0.2">
      <c r="A491" s="9">
        <v>3238</v>
      </c>
      <c r="B491" s="10" t="s">
        <v>638</v>
      </c>
      <c r="C491" s="10" t="s">
        <v>639</v>
      </c>
      <c r="D491" s="9">
        <v>2800</v>
      </c>
      <c r="E491" s="11">
        <v>3145</v>
      </c>
      <c r="F491" s="9" t="s">
        <v>37</v>
      </c>
      <c r="G491" s="9" t="s">
        <v>38</v>
      </c>
      <c r="H491" s="9" t="s">
        <v>39</v>
      </c>
      <c r="I491" s="9">
        <v>1435752898</v>
      </c>
      <c r="J491" s="9">
        <v>1433160898</v>
      </c>
      <c r="K491" s="9" t="b">
        <v>1</v>
      </c>
      <c r="L491" s="9">
        <v>79</v>
      </c>
      <c r="M491" s="9" t="b">
        <v>1</v>
      </c>
      <c r="N491" s="9" t="s">
        <v>40</v>
      </c>
      <c r="O491" s="9">
        <f>ROUND(E491/D491*100,0)</f>
        <v>112</v>
      </c>
      <c r="P491" s="12">
        <f>IFERROR(ROUND(E491/L491,2),0)</f>
        <v>39.81</v>
      </c>
      <c r="Q491" s="9" t="s">
        <v>41</v>
      </c>
      <c r="R491" s="9" t="s">
        <v>42</v>
      </c>
      <c r="S491" s="13">
        <f>(((J491/60)/60)/24)+DATE(1970,1,1)</f>
        <v>42156.510393518518</v>
      </c>
      <c r="T491" s="13">
        <f>(((I491/60)/60)/24)+DATE(1970,1,1)</f>
        <v>42186.510393518518</v>
      </c>
    </row>
    <row r="492" spans="1:20" ht="240" x14ac:dyDescent="0.2">
      <c r="A492" s="9">
        <v>3469</v>
      </c>
      <c r="B492" s="10" t="s">
        <v>1105</v>
      </c>
      <c r="C492" s="10" t="s">
        <v>1106</v>
      </c>
      <c r="D492" s="9">
        <v>2800</v>
      </c>
      <c r="E492" s="11">
        <v>3175</v>
      </c>
      <c r="F492" s="9" t="s">
        <v>37</v>
      </c>
      <c r="G492" s="9" t="s">
        <v>45</v>
      </c>
      <c r="H492" s="9" t="s">
        <v>46</v>
      </c>
      <c r="I492" s="9">
        <v>1461857045</v>
      </c>
      <c r="J492" s="9">
        <v>1459265045</v>
      </c>
      <c r="K492" s="9" t="b">
        <v>0</v>
      </c>
      <c r="L492" s="9">
        <v>63</v>
      </c>
      <c r="M492" s="9" t="b">
        <v>1</v>
      </c>
      <c r="N492" s="9" t="s">
        <v>40</v>
      </c>
      <c r="O492" s="9">
        <f>ROUND(E492/D492*100,0)</f>
        <v>113</v>
      </c>
      <c r="P492" s="12">
        <f>IFERROR(ROUND(E492/L492,2),0)</f>
        <v>50.4</v>
      </c>
      <c r="Q492" s="9" t="s">
        <v>41</v>
      </c>
      <c r="R492" s="9" t="s">
        <v>42</v>
      </c>
      <c r="S492" s="13">
        <f>(((J492/60)/60)/24)+DATE(1970,1,1)</f>
        <v>42458.641724537039</v>
      </c>
      <c r="T492" s="13">
        <f>(((I492/60)/60)/24)+DATE(1970,1,1)</f>
        <v>42488.641724537039</v>
      </c>
    </row>
    <row r="493" spans="1:20" ht="208" x14ac:dyDescent="0.2">
      <c r="A493" s="9">
        <v>3513</v>
      </c>
      <c r="B493" s="10" t="s">
        <v>1193</v>
      </c>
      <c r="C493" s="10" t="s">
        <v>1194</v>
      </c>
      <c r="D493" s="9">
        <v>2800</v>
      </c>
      <c r="E493" s="11">
        <v>3315</v>
      </c>
      <c r="F493" s="9" t="s">
        <v>37</v>
      </c>
      <c r="G493" s="9" t="s">
        <v>45</v>
      </c>
      <c r="H493" s="9" t="s">
        <v>46</v>
      </c>
      <c r="I493" s="9">
        <v>1401857940</v>
      </c>
      <c r="J493" s="9">
        <v>1400725112</v>
      </c>
      <c r="K493" s="9" t="b">
        <v>0</v>
      </c>
      <c r="L493" s="9">
        <v>44</v>
      </c>
      <c r="M493" s="9" t="b">
        <v>1</v>
      </c>
      <c r="N493" s="9" t="s">
        <v>40</v>
      </c>
      <c r="O493" s="9">
        <f>ROUND(E493/D493*100,0)</f>
        <v>118</v>
      </c>
      <c r="P493" s="12">
        <f>IFERROR(ROUND(E493/L493,2),0)</f>
        <v>75.34</v>
      </c>
      <c r="Q493" s="9" t="s">
        <v>41</v>
      </c>
      <c r="R493" s="9" t="s">
        <v>42</v>
      </c>
      <c r="S493" s="13">
        <f>(((J493/60)/60)/24)+DATE(1970,1,1)</f>
        <v>41781.096203703702</v>
      </c>
      <c r="T493" s="13">
        <f>(((I493/60)/60)/24)+DATE(1970,1,1)</f>
        <v>41794.207638888889</v>
      </c>
    </row>
    <row r="494" spans="1:20" ht="176" x14ac:dyDescent="0.2">
      <c r="A494" s="9">
        <v>3705</v>
      </c>
      <c r="B494" s="10" t="s">
        <v>1541</v>
      </c>
      <c r="C494" s="10" t="s">
        <v>1542</v>
      </c>
      <c r="D494" s="9">
        <v>2827</v>
      </c>
      <c r="E494" s="11">
        <v>2925</v>
      </c>
      <c r="F494" s="9" t="s">
        <v>37</v>
      </c>
      <c r="G494" s="9" t="s">
        <v>45</v>
      </c>
      <c r="H494" s="9" t="s">
        <v>46</v>
      </c>
      <c r="I494" s="9">
        <v>1403546400</v>
      </c>
      <c r="J494" s="9">
        <v>1401714114</v>
      </c>
      <c r="K494" s="9" t="b">
        <v>0</v>
      </c>
      <c r="L494" s="9">
        <v>35</v>
      </c>
      <c r="M494" s="9" t="b">
        <v>1</v>
      </c>
      <c r="N494" s="9" t="s">
        <v>40</v>
      </c>
      <c r="O494" s="9">
        <f>ROUND(E494/D494*100,0)</f>
        <v>103</v>
      </c>
      <c r="P494" s="12">
        <f>IFERROR(ROUND(E494/L494,2),0)</f>
        <v>83.57</v>
      </c>
      <c r="Q494" s="9" t="s">
        <v>41</v>
      </c>
      <c r="R494" s="9" t="s">
        <v>42</v>
      </c>
      <c r="S494" s="13">
        <f>(((J494/60)/60)/24)+DATE(1970,1,1)</f>
        <v>41792.542986111112</v>
      </c>
      <c r="T494" s="13">
        <f>(((I494/60)/60)/24)+DATE(1970,1,1)</f>
        <v>41813.75</v>
      </c>
    </row>
    <row r="495" spans="1:20" ht="192" x14ac:dyDescent="0.2">
      <c r="A495" s="9">
        <v>3401</v>
      </c>
      <c r="B495" s="10" t="s">
        <v>969</v>
      </c>
      <c r="C495" s="10" t="s">
        <v>970</v>
      </c>
      <c r="D495" s="9">
        <v>2900</v>
      </c>
      <c r="E495" s="11">
        <v>2954</v>
      </c>
      <c r="F495" s="9" t="s">
        <v>37</v>
      </c>
      <c r="G495" s="9" t="s">
        <v>38</v>
      </c>
      <c r="H495" s="9" t="s">
        <v>39</v>
      </c>
      <c r="I495" s="9">
        <v>1438968146</v>
      </c>
      <c r="J495" s="9">
        <v>1436376146</v>
      </c>
      <c r="K495" s="9" t="b">
        <v>0</v>
      </c>
      <c r="L495" s="9">
        <v>66</v>
      </c>
      <c r="M495" s="9" t="b">
        <v>1</v>
      </c>
      <c r="N495" s="9" t="s">
        <v>40</v>
      </c>
      <c r="O495" s="9">
        <f>ROUND(E495/D495*100,0)</f>
        <v>102</v>
      </c>
      <c r="P495" s="12">
        <f>IFERROR(ROUND(E495/L495,2),0)</f>
        <v>44.76</v>
      </c>
      <c r="Q495" s="9" t="s">
        <v>41</v>
      </c>
      <c r="R495" s="9" t="s">
        <v>42</v>
      </c>
      <c r="S495" s="13">
        <f>(((J495/60)/60)/24)+DATE(1970,1,1)</f>
        <v>42193.723912037036</v>
      </c>
      <c r="T495" s="13">
        <f>(((I495/60)/60)/24)+DATE(1970,1,1)</f>
        <v>42223.723912037036</v>
      </c>
    </row>
    <row r="496" spans="1:20" ht="144" x14ac:dyDescent="0.2">
      <c r="A496" s="9">
        <v>522</v>
      </c>
      <c r="B496" s="10" t="s">
        <v>47</v>
      </c>
      <c r="C496" s="10" t="s">
        <v>48</v>
      </c>
      <c r="D496" s="9">
        <v>3000</v>
      </c>
      <c r="E496" s="11">
        <v>3440</v>
      </c>
      <c r="F496" s="9" t="s">
        <v>37</v>
      </c>
      <c r="G496" s="9" t="s">
        <v>45</v>
      </c>
      <c r="H496" s="9" t="s">
        <v>46</v>
      </c>
      <c r="I496" s="9">
        <v>1458518325</v>
      </c>
      <c r="J496" s="9">
        <v>1456793925</v>
      </c>
      <c r="K496" s="9" t="b">
        <v>0</v>
      </c>
      <c r="L496" s="9">
        <v>31</v>
      </c>
      <c r="M496" s="9" t="b">
        <v>1</v>
      </c>
      <c r="N496" s="9" t="s">
        <v>40</v>
      </c>
      <c r="O496" s="9">
        <f>ROUND(E496/D496*100,0)</f>
        <v>115</v>
      </c>
      <c r="P496" s="12">
        <f>IFERROR(ROUND(E496/L496,2),0)</f>
        <v>110.97</v>
      </c>
      <c r="Q496" s="9" t="s">
        <v>41</v>
      </c>
      <c r="R496" s="9" t="s">
        <v>42</v>
      </c>
      <c r="S496" s="13">
        <f>(((J496/60)/60)/24)+DATE(1970,1,1)</f>
        <v>42430.040798611109</v>
      </c>
      <c r="T496" s="13">
        <f>(((I496/60)/60)/24)+DATE(1970,1,1)</f>
        <v>42449.999131944445</v>
      </c>
    </row>
    <row r="497" spans="1:20" ht="208" x14ac:dyDescent="0.2">
      <c r="A497" s="9">
        <v>1291</v>
      </c>
      <c r="B497" s="10" t="s">
        <v>101</v>
      </c>
      <c r="C497" s="10" t="s">
        <v>102</v>
      </c>
      <c r="D497" s="9">
        <v>3000</v>
      </c>
      <c r="E497" s="11">
        <v>4371</v>
      </c>
      <c r="F497" s="9" t="s">
        <v>37</v>
      </c>
      <c r="G497" s="9" t="s">
        <v>45</v>
      </c>
      <c r="H497" s="9" t="s">
        <v>46</v>
      </c>
      <c r="I497" s="9">
        <v>1428390000</v>
      </c>
      <c r="J497" s="9">
        <v>1425224391</v>
      </c>
      <c r="K497" s="9" t="b">
        <v>0</v>
      </c>
      <c r="L497" s="9">
        <v>42</v>
      </c>
      <c r="M497" s="9" t="b">
        <v>1</v>
      </c>
      <c r="N497" s="9" t="s">
        <v>40</v>
      </c>
      <c r="O497" s="9">
        <f>ROUND(E497/D497*100,0)</f>
        <v>146</v>
      </c>
      <c r="P497" s="12">
        <f>IFERROR(ROUND(E497/L497,2),0)</f>
        <v>104.07</v>
      </c>
      <c r="Q497" s="9" t="s">
        <v>41</v>
      </c>
      <c r="R497" s="9" t="s">
        <v>42</v>
      </c>
      <c r="S497" s="13">
        <f>(((J497/60)/60)/24)+DATE(1970,1,1)</f>
        <v>42064.652673611112</v>
      </c>
      <c r="T497" s="13">
        <f>(((I497/60)/60)/24)+DATE(1970,1,1)</f>
        <v>42101.291666666672</v>
      </c>
    </row>
    <row r="498" spans="1:20" ht="224" x14ac:dyDescent="0.2">
      <c r="A498" s="9">
        <v>1300</v>
      </c>
      <c r="B498" s="10" t="s">
        <v>119</v>
      </c>
      <c r="C498" s="10" t="s">
        <v>120</v>
      </c>
      <c r="D498" s="9">
        <v>3000</v>
      </c>
      <c r="E498" s="11">
        <v>4050</v>
      </c>
      <c r="F498" s="9" t="s">
        <v>37</v>
      </c>
      <c r="G498" s="9" t="s">
        <v>45</v>
      </c>
      <c r="H498" s="9" t="s">
        <v>46</v>
      </c>
      <c r="I498" s="9">
        <v>1464807420</v>
      </c>
      <c r="J498" s="9">
        <v>1461427938</v>
      </c>
      <c r="K498" s="9" t="b">
        <v>0</v>
      </c>
      <c r="L498" s="9">
        <v>24</v>
      </c>
      <c r="M498" s="9" t="b">
        <v>1</v>
      </c>
      <c r="N498" s="9" t="s">
        <v>40</v>
      </c>
      <c r="O498" s="9">
        <f>ROUND(E498/D498*100,0)</f>
        <v>135</v>
      </c>
      <c r="P498" s="12">
        <f>IFERROR(ROUND(E498/L498,2),0)</f>
        <v>168.75</v>
      </c>
      <c r="Q498" s="9" t="s">
        <v>41</v>
      </c>
      <c r="R498" s="9" t="s">
        <v>42</v>
      </c>
      <c r="S498" s="13">
        <f>(((J498/60)/60)/24)+DATE(1970,1,1)</f>
        <v>42483.675208333334</v>
      </c>
      <c r="T498" s="13">
        <f>(((I498/60)/60)/24)+DATE(1970,1,1)</f>
        <v>42522.789583333331</v>
      </c>
    </row>
    <row r="499" spans="1:20" ht="96" x14ac:dyDescent="0.2">
      <c r="A499" s="9">
        <v>2789</v>
      </c>
      <c r="B499" s="10" t="s">
        <v>143</v>
      </c>
      <c r="C499" s="10" t="s">
        <v>144</v>
      </c>
      <c r="D499" s="9">
        <v>3000</v>
      </c>
      <c r="E499" s="11">
        <v>3035</v>
      </c>
      <c r="F499" s="9" t="s">
        <v>37</v>
      </c>
      <c r="G499" s="9" t="s">
        <v>45</v>
      </c>
      <c r="H499" s="9" t="s">
        <v>46</v>
      </c>
      <c r="I499" s="9">
        <v>1426132800</v>
      </c>
      <c r="J499" s="9">
        <v>1424477934</v>
      </c>
      <c r="K499" s="9" t="b">
        <v>0</v>
      </c>
      <c r="L499" s="9">
        <v>24</v>
      </c>
      <c r="M499" s="9" t="b">
        <v>1</v>
      </c>
      <c r="N499" s="9" t="s">
        <v>40</v>
      </c>
      <c r="O499" s="9">
        <f>ROUND(E499/D499*100,0)</f>
        <v>101</v>
      </c>
      <c r="P499" s="12">
        <f>IFERROR(ROUND(E499/L499,2),0)</f>
        <v>126.46</v>
      </c>
      <c r="Q499" s="9" t="s">
        <v>41</v>
      </c>
      <c r="R499" s="9" t="s">
        <v>42</v>
      </c>
      <c r="S499" s="13">
        <f>(((J499/60)/60)/24)+DATE(1970,1,1)</f>
        <v>42056.013124999998</v>
      </c>
      <c r="T499" s="13">
        <f>(((I499/60)/60)/24)+DATE(1970,1,1)</f>
        <v>42075.166666666672</v>
      </c>
    </row>
    <row r="500" spans="1:20" ht="192" x14ac:dyDescent="0.2">
      <c r="A500" s="9">
        <v>2790</v>
      </c>
      <c r="B500" s="10" t="s">
        <v>145</v>
      </c>
      <c r="C500" s="10" t="s">
        <v>146</v>
      </c>
      <c r="D500" s="9">
        <v>3000</v>
      </c>
      <c r="E500" s="11">
        <v>3160</v>
      </c>
      <c r="F500" s="9" t="s">
        <v>37</v>
      </c>
      <c r="G500" s="9" t="s">
        <v>45</v>
      </c>
      <c r="H500" s="9" t="s">
        <v>46</v>
      </c>
      <c r="I500" s="9">
        <v>1423693903</v>
      </c>
      <c r="J500" s="9">
        <v>1421101903</v>
      </c>
      <c r="K500" s="9" t="b">
        <v>0</v>
      </c>
      <c r="L500" s="9">
        <v>66</v>
      </c>
      <c r="M500" s="9" t="b">
        <v>1</v>
      </c>
      <c r="N500" s="9" t="s">
        <v>40</v>
      </c>
      <c r="O500" s="9">
        <f>ROUND(E500/D500*100,0)</f>
        <v>105</v>
      </c>
      <c r="P500" s="12">
        <f>IFERROR(ROUND(E500/L500,2),0)</f>
        <v>47.88</v>
      </c>
      <c r="Q500" s="9" t="s">
        <v>41</v>
      </c>
      <c r="R500" s="9" t="s">
        <v>42</v>
      </c>
      <c r="S500" s="13">
        <f>(((J500/60)/60)/24)+DATE(1970,1,1)</f>
        <v>42016.938692129625</v>
      </c>
      <c r="T500" s="13">
        <f>(((I500/60)/60)/24)+DATE(1970,1,1)</f>
        <v>42046.938692129625</v>
      </c>
    </row>
    <row r="501" spans="1:20" ht="208" x14ac:dyDescent="0.2">
      <c r="A501" s="9">
        <v>2802</v>
      </c>
      <c r="B501" s="10" t="s">
        <v>171</v>
      </c>
      <c r="C501" s="10" t="s">
        <v>172</v>
      </c>
      <c r="D501" s="9">
        <v>3000</v>
      </c>
      <c r="E501" s="11">
        <v>3055</v>
      </c>
      <c r="F501" s="9" t="s">
        <v>37</v>
      </c>
      <c r="G501" s="9" t="s">
        <v>38</v>
      </c>
      <c r="H501" s="9" t="s">
        <v>39</v>
      </c>
      <c r="I501" s="9">
        <v>1438875107</v>
      </c>
      <c r="J501" s="9">
        <v>1436283107</v>
      </c>
      <c r="K501" s="9" t="b">
        <v>0</v>
      </c>
      <c r="L501" s="9">
        <v>90</v>
      </c>
      <c r="M501" s="9" t="b">
        <v>1</v>
      </c>
      <c r="N501" s="9" t="s">
        <v>40</v>
      </c>
      <c r="O501" s="9">
        <f>ROUND(E501/D501*100,0)</f>
        <v>102</v>
      </c>
      <c r="P501" s="12">
        <f>IFERROR(ROUND(E501/L501,2),0)</f>
        <v>33.94</v>
      </c>
      <c r="Q501" s="9" t="s">
        <v>41</v>
      </c>
      <c r="R501" s="9" t="s">
        <v>42</v>
      </c>
      <c r="S501" s="13">
        <f>(((J501/60)/60)/24)+DATE(1970,1,1)</f>
        <v>42192.64707175926</v>
      </c>
      <c r="T501" s="13">
        <f>(((I501/60)/60)/24)+DATE(1970,1,1)</f>
        <v>42222.64707175926</v>
      </c>
    </row>
    <row r="502" spans="1:20" ht="192" x14ac:dyDescent="0.2">
      <c r="A502" s="9">
        <v>2806</v>
      </c>
      <c r="B502" s="10" t="s">
        <v>179</v>
      </c>
      <c r="C502" s="10" t="s">
        <v>180</v>
      </c>
      <c r="D502" s="9">
        <v>3000</v>
      </c>
      <c r="E502" s="11">
        <v>3363</v>
      </c>
      <c r="F502" s="9" t="s">
        <v>37</v>
      </c>
      <c r="G502" s="9" t="s">
        <v>38</v>
      </c>
      <c r="H502" s="9" t="s">
        <v>39</v>
      </c>
      <c r="I502" s="9">
        <v>1438772400</v>
      </c>
      <c r="J502" s="9">
        <v>1435645490</v>
      </c>
      <c r="K502" s="9" t="b">
        <v>0</v>
      </c>
      <c r="L502" s="9">
        <v>76</v>
      </c>
      <c r="M502" s="9" t="b">
        <v>1</v>
      </c>
      <c r="N502" s="9" t="s">
        <v>40</v>
      </c>
      <c r="O502" s="9">
        <f>ROUND(E502/D502*100,0)</f>
        <v>112</v>
      </c>
      <c r="P502" s="12">
        <f>IFERROR(ROUND(E502/L502,2),0)</f>
        <v>44.25</v>
      </c>
      <c r="Q502" s="9" t="s">
        <v>41</v>
      </c>
      <c r="R502" s="9" t="s">
        <v>42</v>
      </c>
      <c r="S502" s="13">
        <f>(((J502/60)/60)/24)+DATE(1970,1,1)</f>
        <v>42185.267245370371</v>
      </c>
      <c r="T502" s="13">
        <f>(((I502/60)/60)/24)+DATE(1970,1,1)</f>
        <v>42221.458333333328</v>
      </c>
    </row>
    <row r="503" spans="1:20" ht="192" x14ac:dyDescent="0.2">
      <c r="A503" s="9">
        <v>2816</v>
      </c>
      <c r="B503" s="10" t="s">
        <v>199</v>
      </c>
      <c r="C503" s="10" t="s">
        <v>200</v>
      </c>
      <c r="D503" s="9">
        <v>3000</v>
      </c>
      <c r="E503" s="11">
        <v>4247</v>
      </c>
      <c r="F503" s="9" t="s">
        <v>37</v>
      </c>
      <c r="G503" s="9" t="s">
        <v>38</v>
      </c>
      <c r="H503" s="9" t="s">
        <v>39</v>
      </c>
      <c r="I503" s="9">
        <v>1438531200</v>
      </c>
      <c r="J503" s="9">
        <v>1435921992</v>
      </c>
      <c r="K503" s="9" t="b">
        <v>0</v>
      </c>
      <c r="L503" s="9">
        <v>169</v>
      </c>
      <c r="M503" s="9" t="b">
        <v>1</v>
      </c>
      <c r="N503" s="9" t="s">
        <v>40</v>
      </c>
      <c r="O503" s="9">
        <f>ROUND(E503/D503*100,0)</f>
        <v>142</v>
      </c>
      <c r="P503" s="12">
        <f>IFERROR(ROUND(E503/L503,2),0)</f>
        <v>25.13</v>
      </c>
      <c r="Q503" s="9" t="s">
        <v>41</v>
      </c>
      <c r="R503" s="9" t="s">
        <v>42</v>
      </c>
      <c r="S503" s="13">
        <f>(((J503/60)/60)/24)+DATE(1970,1,1)</f>
        <v>42188.467499999999</v>
      </c>
      <c r="T503" s="13">
        <f>(((I503/60)/60)/24)+DATE(1970,1,1)</f>
        <v>42218.666666666672</v>
      </c>
    </row>
    <row r="504" spans="1:20" ht="240" x14ac:dyDescent="0.2">
      <c r="A504" s="9">
        <v>2825</v>
      </c>
      <c r="B504" s="10" t="s">
        <v>217</v>
      </c>
      <c r="C504" s="10" t="s">
        <v>218</v>
      </c>
      <c r="D504" s="9">
        <v>3000</v>
      </c>
      <c r="E504" s="11">
        <v>3100</v>
      </c>
      <c r="F504" s="9" t="s">
        <v>37</v>
      </c>
      <c r="G504" s="9" t="s">
        <v>38</v>
      </c>
      <c r="H504" s="9" t="s">
        <v>39</v>
      </c>
      <c r="I504" s="9">
        <v>1449255686</v>
      </c>
      <c r="J504" s="9">
        <v>1446663686</v>
      </c>
      <c r="K504" s="9" t="b">
        <v>0</v>
      </c>
      <c r="L504" s="9">
        <v>51</v>
      </c>
      <c r="M504" s="9" t="b">
        <v>1</v>
      </c>
      <c r="N504" s="9" t="s">
        <v>40</v>
      </c>
      <c r="O504" s="9">
        <f>ROUND(E504/D504*100,0)</f>
        <v>103</v>
      </c>
      <c r="P504" s="12">
        <f>IFERROR(ROUND(E504/L504,2),0)</f>
        <v>60.78</v>
      </c>
      <c r="Q504" s="9" t="s">
        <v>41</v>
      </c>
      <c r="R504" s="9" t="s">
        <v>42</v>
      </c>
      <c r="S504" s="13">
        <f>(((J504/60)/60)/24)+DATE(1970,1,1)</f>
        <v>42312.792662037042</v>
      </c>
      <c r="T504" s="13">
        <f>(((I504/60)/60)/24)+DATE(1970,1,1)</f>
        <v>42342.792662037042</v>
      </c>
    </row>
    <row r="505" spans="1:20" ht="144" x14ac:dyDescent="0.2">
      <c r="A505" s="9">
        <v>2830</v>
      </c>
      <c r="B505" s="10" t="s">
        <v>227</v>
      </c>
      <c r="C505" s="10" t="s">
        <v>228</v>
      </c>
      <c r="D505" s="9">
        <v>3000</v>
      </c>
      <c r="E505" s="11">
        <v>3000</v>
      </c>
      <c r="F505" s="9" t="s">
        <v>37</v>
      </c>
      <c r="G505" s="9" t="s">
        <v>45</v>
      </c>
      <c r="H505" s="9" t="s">
        <v>46</v>
      </c>
      <c r="I505" s="9">
        <v>1399867140</v>
      </c>
      <c r="J505" s="9">
        <v>1398802148</v>
      </c>
      <c r="K505" s="9" t="b">
        <v>0</v>
      </c>
      <c r="L505" s="9">
        <v>11</v>
      </c>
      <c r="M505" s="9" t="b">
        <v>1</v>
      </c>
      <c r="N505" s="9" t="s">
        <v>40</v>
      </c>
      <c r="O505" s="9">
        <f>ROUND(E505/D505*100,0)</f>
        <v>100</v>
      </c>
      <c r="P505" s="12">
        <f>IFERROR(ROUND(E505/L505,2),0)</f>
        <v>272.73</v>
      </c>
      <c r="Q505" s="9" t="s">
        <v>41</v>
      </c>
      <c r="R505" s="9" t="s">
        <v>42</v>
      </c>
      <c r="S505" s="13">
        <f>(((J505/60)/60)/24)+DATE(1970,1,1)</f>
        <v>41758.839675925927</v>
      </c>
      <c r="T505" s="13">
        <f>(((I505/60)/60)/24)+DATE(1970,1,1)</f>
        <v>41771.165972222225</v>
      </c>
    </row>
    <row r="506" spans="1:20" ht="144" x14ac:dyDescent="0.2">
      <c r="A506" s="9">
        <v>2831</v>
      </c>
      <c r="B506" s="10" t="s">
        <v>229</v>
      </c>
      <c r="C506" s="10" t="s">
        <v>230</v>
      </c>
      <c r="D506" s="9">
        <v>3000</v>
      </c>
      <c r="E506" s="11">
        <v>3320</v>
      </c>
      <c r="F506" s="9" t="s">
        <v>37</v>
      </c>
      <c r="G506" s="9" t="s">
        <v>45</v>
      </c>
      <c r="H506" s="9" t="s">
        <v>46</v>
      </c>
      <c r="I506" s="9">
        <v>1437076070</v>
      </c>
      <c r="J506" s="9">
        <v>1434484070</v>
      </c>
      <c r="K506" s="9" t="b">
        <v>0</v>
      </c>
      <c r="L506" s="9">
        <v>52</v>
      </c>
      <c r="M506" s="9" t="b">
        <v>1</v>
      </c>
      <c r="N506" s="9" t="s">
        <v>40</v>
      </c>
      <c r="O506" s="9">
        <f>ROUND(E506/D506*100,0)</f>
        <v>111</v>
      </c>
      <c r="P506" s="12">
        <f>IFERROR(ROUND(E506/L506,2),0)</f>
        <v>63.85</v>
      </c>
      <c r="Q506" s="9" t="s">
        <v>41</v>
      </c>
      <c r="R506" s="9" t="s">
        <v>42</v>
      </c>
      <c r="S506" s="13">
        <f>(((J506/60)/60)/24)+DATE(1970,1,1)</f>
        <v>42171.824884259258</v>
      </c>
      <c r="T506" s="13">
        <f>(((I506/60)/60)/24)+DATE(1970,1,1)</f>
        <v>42201.824884259258</v>
      </c>
    </row>
    <row r="507" spans="1:20" ht="272" x14ac:dyDescent="0.2">
      <c r="A507" s="9">
        <v>2977</v>
      </c>
      <c r="B507" s="10" t="s">
        <v>448</v>
      </c>
      <c r="C507" s="10" t="s">
        <v>449</v>
      </c>
      <c r="D507" s="9">
        <v>3000</v>
      </c>
      <c r="E507" s="11">
        <v>3407</v>
      </c>
      <c r="F507" s="9" t="s">
        <v>37</v>
      </c>
      <c r="G507" s="9" t="s">
        <v>45</v>
      </c>
      <c r="H507" s="9" t="s">
        <v>46</v>
      </c>
      <c r="I507" s="9">
        <v>1427076840</v>
      </c>
      <c r="J507" s="9">
        <v>1421960934</v>
      </c>
      <c r="K507" s="9" t="b">
        <v>0</v>
      </c>
      <c r="L507" s="9">
        <v>30</v>
      </c>
      <c r="M507" s="9" t="b">
        <v>1</v>
      </c>
      <c r="N507" s="9" t="s">
        <v>40</v>
      </c>
      <c r="O507" s="9">
        <f>ROUND(E507/D507*100,0)</f>
        <v>114</v>
      </c>
      <c r="P507" s="12">
        <f>IFERROR(ROUND(E507/L507,2),0)</f>
        <v>113.57</v>
      </c>
      <c r="Q507" s="9" t="s">
        <v>41</v>
      </c>
      <c r="R507" s="9" t="s">
        <v>42</v>
      </c>
      <c r="S507" s="13">
        <f>(((J507/60)/60)/24)+DATE(1970,1,1)</f>
        <v>42026.88118055556</v>
      </c>
      <c r="T507" s="13">
        <f>(((I507/60)/60)/24)+DATE(1970,1,1)</f>
        <v>42086.093055555553</v>
      </c>
    </row>
    <row r="508" spans="1:20" ht="160" x14ac:dyDescent="0.2">
      <c r="A508" s="9">
        <v>2980</v>
      </c>
      <c r="B508" s="10" t="s">
        <v>454</v>
      </c>
      <c r="C508" s="10" t="s">
        <v>455</v>
      </c>
      <c r="D508" s="9">
        <v>3000</v>
      </c>
      <c r="E508" s="11">
        <v>3275</v>
      </c>
      <c r="F508" s="9" t="s">
        <v>37</v>
      </c>
      <c r="G508" s="9" t="s">
        <v>45</v>
      </c>
      <c r="H508" s="9" t="s">
        <v>46</v>
      </c>
      <c r="I508" s="9">
        <v>1440381600</v>
      </c>
      <c r="J508" s="9">
        <v>1438639130</v>
      </c>
      <c r="K508" s="9" t="b">
        <v>0</v>
      </c>
      <c r="L508" s="9">
        <v>24</v>
      </c>
      <c r="M508" s="9" t="b">
        <v>1</v>
      </c>
      <c r="N508" s="9" t="s">
        <v>40</v>
      </c>
      <c r="O508" s="9">
        <f>ROUND(E508/D508*100,0)</f>
        <v>109</v>
      </c>
      <c r="P508" s="12">
        <f>IFERROR(ROUND(E508/L508,2),0)</f>
        <v>136.46</v>
      </c>
      <c r="Q508" s="9" t="s">
        <v>41</v>
      </c>
      <c r="R508" s="9" t="s">
        <v>42</v>
      </c>
      <c r="S508" s="13">
        <f>(((J508/60)/60)/24)+DATE(1970,1,1)</f>
        <v>42219.915856481486</v>
      </c>
      <c r="T508" s="13">
        <f>(((I508/60)/60)/24)+DATE(1970,1,1)</f>
        <v>42240.083333333328</v>
      </c>
    </row>
    <row r="509" spans="1:20" ht="176" x14ac:dyDescent="0.2">
      <c r="A509" s="9">
        <v>3153</v>
      </c>
      <c r="B509" s="10" t="s">
        <v>508</v>
      </c>
      <c r="C509" s="10" t="s">
        <v>509</v>
      </c>
      <c r="D509" s="9">
        <v>3000</v>
      </c>
      <c r="E509" s="11">
        <v>10067.5</v>
      </c>
      <c r="F509" s="9" t="s">
        <v>37</v>
      </c>
      <c r="G509" s="9" t="s">
        <v>45</v>
      </c>
      <c r="H509" s="9" t="s">
        <v>46</v>
      </c>
      <c r="I509" s="9">
        <v>1304225940</v>
      </c>
      <c r="J509" s="9">
        <v>1301542937</v>
      </c>
      <c r="K509" s="9" t="b">
        <v>1</v>
      </c>
      <c r="L509" s="9">
        <v>241</v>
      </c>
      <c r="M509" s="9" t="b">
        <v>1</v>
      </c>
      <c r="N509" s="9" t="s">
        <v>40</v>
      </c>
      <c r="O509" s="9">
        <f>ROUND(E509/D509*100,0)</f>
        <v>336</v>
      </c>
      <c r="P509" s="12">
        <f>IFERROR(ROUND(E509/L509,2),0)</f>
        <v>41.77</v>
      </c>
      <c r="Q509" s="9" t="s">
        <v>41</v>
      </c>
      <c r="R509" s="9" t="s">
        <v>42</v>
      </c>
      <c r="S509" s="13">
        <f>(((J509/60)/60)/24)+DATE(1970,1,1)</f>
        <v>40633.154363425929</v>
      </c>
      <c r="T509" s="13">
        <f>(((I509/60)/60)/24)+DATE(1970,1,1)</f>
        <v>40664.207638888889</v>
      </c>
    </row>
    <row r="510" spans="1:20" ht="96" x14ac:dyDescent="0.2">
      <c r="A510" s="9">
        <v>3167</v>
      </c>
      <c r="B510" s="10" t="s">
        <v>536</v>
      </c>
      <c r="C510" s="10" t="s">
        <v>537</v>
      </c>
      <c r="D510" s="9">
        <v>3000</v>
      </c>
      <c r="E510" s="11">
        <v>3485</v>
      </c>
      <c r="F510" s="9" t="s">
        <v>37</v>
      </c>
      <c r="G510" s="9" t="s">
        <v>45</v>
      </c>
      <c r="H510" s="9" t="s">
        <v>46</v>
      </c>
      <c r="I510" s="9">
        <v>1406952781</v>
      </c>
      <c r="J510" s="9">
        <v>1405743181</v>
      </c>
      <c r="K510" s="9" t="b">
        <v>1</v>
      </c>
      <c r="L510" s="9">
        <v>55</v>
      </c>
      <c r="M510" s="9" t="b">
        <v>1</v>
      </c>
      <c r="N510" s="9" t="s">
        <v>40</v>
      </c>
      <c r="O510" s="9">
        <f>ROUND(E510/D510*100,0)</f>
        <v>116</v>
      </c>
      <c r="P510" s="12">
        <f>IFERROR(ROUND(E510/L510,2),0)</f>
        <v>63.36</v>
      </c>
      <c r="Q510" s="9" t="s">
        <v>41</v>
      </c>
      <c r="R510" s="9" t="s">
        <v>42</v>
      </c>
      <c r="S510" s="13">
        <f>(((J510/60)/60)/24)+DATE(1970,1,1)</f>
        <v>41839.175706018519</v>
      </c>
      <c r="T510" s="13">
        <f>(((I510/60)/60)/24)+DATE(1970,1,1)</f>
        <v>41853.175706018519</v>
      </c>
    </row>
    <row r="511" spans="1:20" ht="208" x14ac:dyDescent="0.2">
      <c r="A511" s="9">
        <v>3174</v>
      </c>
      <c r="B511" s="10" t="s">
        <v>550</v>
      </c>
      <c r="C511" s="10" t="s">
        <v>551</v>
      </c>
      <c r="D511" s="9">
        <v>3000</v>
      </c>
      <c r="E511" s="11">
        <v>3034</v>
      </c>
      <c r="F511" s="9" t="s">
        <v>37</v>
      </c>
      <c r="G511" s="9" t="s">
        <v>45</v>
      </c>
      <c r="H511" s="9" t="s">
        <v>46</v>
      </c>
      <c r="I511" s="9">
        <v>1408999508</v>
      </c>
      <c r="J511" s="9">
        <v>1407789908</v>
      </c>
      <c r="K511" s="9" t="b">
        <v>1</v>
      </c>
      <c r="L511" s="9">
        <v>23</v>
      </c>
      <c r="M511" s="9" t="b">
        <v>1</v>
      </c>
      <c r="N511" s="9" t="s">
        <v>40</v>
      </c>
      <c r="O511" s="9">
        <f>ROUND(E511/D511*100,0)</f>
        <v>101</v>
      </c>
      <c r="P511" s="12">
        <f>IFERROR(ROUND(E511/L511,2),0)</f>
        <v>131.91</v>
      </c>
      <c r="Q511" s="9" t="s">
        <v>41</v>
      </c>
      <c r="R511" s="9" t="s">
        <v>42</v>
      </c>
      <c r="S511" s="13">
        <f>(((J511/60)/60)/24)+DATE(1970,1,1)</f>
        <v>41862.864675925928</v>
      </c>
      <c r="T511" s="13">
        <f>(((I511/60)/60)/24)+DATE(1970,1,1)</f>
        <v>41876.864675925928</v>
      </c>
    </row>
    <row r="512" spans="1:20" ht="224" x14ac:dyDescent="0.2">
      <c r="A512" s="9">
        <v>3210</v>
      </c>
      <c r="B512" s="10" t="s">
        <v>582</v>
      </c>
      <c r="C512" s="10" t="s">
        <v>583</v>
      </c>
      <c r="D512" s="9">
        <v>3000</v>
      </c>
      <c r="E512" s="11">
        <v>3773</v>
      </c>
      <c r="F512" s="9" t="s">
        <v>37</v>
      </c>
      <c r="G512" s="9" t="s">
        <v>45</v>
      </c>
      <c r="H512" s="9" t="s">
        <v>46</v>
      </c>
      <c r="I512" s="9">
        <v>1338523140</v>
      </c>
      <c r="J512" s="9">
        <v>1334442519</v>
      </c>
      <c r="K512" s="9" t="b">
        <v>1</v>
      </c>
      <c r="L512" s="9">
        <v>60</v>
      </c>
      <c r="M512" s="9" t="b">
        <v>1</v>
      </c>
      <c r="N512" s="9" t="s">
        <v>40</v>
      </c>
      <c r="O512" s="9">
        <f>ROUND(E512/D512*100,0)</f>
        <v>126</v>
      </c>
      <c r="P512" s="12">
        <f>IFERROR(ROUND(E512/L512,2),0)</f>
        <v>62.88</v>
      </c>
      <c r="Q512" s="9" t="s">
        <v>41</v>
      </c>
      <c r="R512" s="9" t="s">
        <v>42</v>
      </c>
      <c r="S512" s="13">
        <f>(((J512/60)/60)/24)+DATE(1970,1,1)</f>
        <v>41013.936562499999</v>
      </c>
      <c r="T512" s="13">
        <f>(((I512/60)/60)/24)+DATE(1970,1,1)</f>
        <v>41061.165972222225</v>
      </c>
    </row>
    <row r="513" spans="1:20" ht="208" x14ac:dyDescent="0.2">
      <c r="A513" s="9">
        <v>3240</v>
      </c>
      <c r="B513" s="10" t="s">
        <v>642</v>
      </c>
      <c r="C513" s="10" t="s">
        <v>643</v>
      </c>
      <c r="D513" s="9">
        <v>3000</v>
      </c>
      <c r="E513" s="11">
        <v>3017</v>
      </c>
      <c r="F513" s="9" t="s">
        <v>37</v>
      </c>
      <c r="G513" s="9" t="s">
        <v>38</v>
      </c>
      <c r="H513" s="9" t="s">
        <v>39</v>
      </c>
      <c r="I513" s="9">
        <v>1487286000</v>
      </c>
      <c r="J513" s="9">
        <v>1484843948</v>
      </c>
      <c r="K513" s="9" t="b">
        <v>0</v>
      </c>
      <c r="L513" s="9">
        <v>34</v>
      </c>
      <c r="M513" s="9" t="b">
        <v>1</v>
      </c>
      <c r="N513" s="9" t="s">
        <v>40</v>
      </c>
      <c r="O513" s="9">
        <f>ROUND(E513/D513*100,0)</f>
        <v>101</v>
      </c>
      <c r="P513" s="12">
        <f>IFERROR(ROUND(E513/L513,2),0)</f>
        <v>88.74</v>
      </c>
      <c r="Q513" s="9" t="s">
        <v>41</v>
      </c>
      <c r="R513" s="9" t="s">
        <v>42</v>
      </c>
      <c r="S513" s="13">
        <f>(((J513/60)/60)/24)+DATE(1970,1,1)</f>
        <v>42754.693842592591</v>
      </c>
      <c r="T513" s="13">
        <f>(((I513/60)/60)/24)+DATE(1970,1,1)</f>
        <v>42782.958333333328</v>
      </c>
    </row>
    <row r="514" spans="1:20" ht="176" x14ac:dyDescent="0.2">
      <c r="A514" s="9">
        <v>3284</v>
      </c>
      <c r="B514" s="10" t="s">
        <v>730</v>
      </c>
      <c r="C514" s="10" t="s">
        <v>731</v>
      </c>
      <c r="D514" s="9">
        <v>3000</v>
      </c>
      <c r="E514" s="11">
        <v>3048</v>
      </c>
      <c r="F514" s="9" t="s">
        <v>37</v>
      </c>
      <c r="G514" s="9" t="s">
        <v>45</v>
      </c>
      <c r="H514" s="9" t="s">
        <v>46</v>
      </c>
      <c r="I514" s="9">
        <v>1454047140</v>
      </c>
      <c r="J514" s="9">
        <v>1452546853</v>
      </c>
      <c r="K514" s="9" t="b">
        <v>0</v>
      </c>
      <c r="L514" s="9">
        <v>15</v>
      </c>
      <c r="M514" s="9" t="b">
        <v>1</v>
      </c>
      <c r="N514" s="9" t="s">
        <v>40</v>
      </c>
      <c r="O514" s="9">
        <f>ROUND(E514/D514*100,0)</f>
        <v>102</v>
      </c>
      <c r="P514" s="12">
        <f>IFERROR(ROUND(E514/L514,2),0)</f>
        <v>203.2</v>
      </c>
      <c r="Q514" s="9" t="s">
        <v>41</v>
      </c>
      <c r="R514" s="9" t="s">
        <v>42</v>
      </c>
      <c r="S514" s="13">
        <f>(((J514/60)/60)/24)+DATE(1970,1,1)</f>
        <v>42380.884872685187</v>
      </c>
      <c r="T514" s="13">
        <f>(((I514/60)/60)/24)+DATE(1970,1,1)</f>
        <v>42398.249305555553</v>
      </c>
    </row>
    <row r="515" spans="1:20" ht="224" x14ac:dyDescent="0.2">
      <c r="A515" s="9">
        <v>3299</v>
      </c>
      <c r="B515" s="10" t="s">
        <v>762</v>
      </c>
      <c r="C515" s="10" t="s">
        <v>763</v>
      </c>
      <c r="D515" s="9">
        <v>3000</v>
      </c>
      <c r="E515" s="11">
        <v>3486</v>
      </c>
      <c r="F515" s="9" t="s">
        <v>37</v>
      </c>
      <c r="G515" s="9" t="s">
        <v>45</v>
      </c>
      <c r="H515" s="9" t="s">
        <v>46</v>
      </c>
      <c r="I515" s="9">
        <v>1444860063</v>
      </c>
      <c r="J515" s="9">
        <v>1442268063</v>
      </c>
      <c r="K515" s="9" t="b">
        <v>0</v>
      </c>
      <c r="L515" s="9">
        <v>63</v>
      </c>
      <c r="M515" s="9" t="b">
        <v>1</v>
      </c>
      <c r="N515" s="9" t="s">
        <v>40</v>
      </c>
      <c r="O515" s="9">
        <f>ROUND(E515/D515*100,0)</f>
        <v>116</v>
      </c>
      <c r="P515" s="12">
        <f>IFERROR(ROUND(E515/L515,2),0)</f>
        <v>55.33</v>
      </c>
      <c r="Q515" s="9" t="s">
        <v>41</v>
      </c>
      <c r="R515" s="9" t="s">
        <v>42</v>
      </c>
      <c r="S515" s="13">
        <f>(((J515/60)/60)/24)+DATE(1970,1,1)</f>
        <v>42261.917395833334</v>
      </c>
      <c r="T515" s="13">
        <f>(((I515/60)/60)/24)+DATE(1970,1,1)</f>
        <v>42291.917395833334</v>
      </c>
    </row>
    <row r="516" spans="1:20" ht="160" x14ac:dyDescent="0.2">
      <c r="A516" s="9">
        <v>3300</v>
      </c>
      <c r="B516" s="10" t="s">
        <v>764</v>
      </c>
      <c r="C516" s="10" t="s">
        <v>765</v>
      </c>
      <c r="D516" s="9">
        <v>3000</v>
      </c>
      <c r="E516" s="11">
        <v>4085</v>
      </c>
      <c r="F516" s="9" t="s">
        <v>37</v>
      </c>
      <c r="G516" s="9" t="s">
        <v>45</v>
      </c>
      <c r="H516" s="9" t="s">
        <v>46</v>
      </c>
      <c r="I516" s="9">
        <v>1430329862</v>
      </c>
      <c r="J516" s="9">
        <v>1428515462</v>
      </c>
      <c r="K516" s="9" t="b">
        <v>0</v>
      </c>
      <c r="L516" s="9">
        <v>88</v>
      </c>
      <c r="M516" s="9" t="b">
        <v>1</v>
      </c>
      <c r="N516" s="9" t="s">
        <v>40</v>
      </c>
      <c r="O516" s="9">
        <f>ROUND(E516/D516*100,0)</f>
        <v>136</v>
      </c>
      <c r="P516" s="12">
        <f>IFERROR(ROUND(E516/L516,2),0)</f>
        <v>46.42</v>
      </c>
      <c r="Q516" s="9" t="s">
        <v>41</v>
      </c>
      <c r="R516" s="9" t="s">
        <v>42</v>
      </c>
      <c r="S516" s="13">
        <f>(((J516/60)/60)/24)+DATE(1970,1,1)</f>
        <v>42102.743773148148</v>
      </c>
      <c r="T516" s="13">
        <f>(((I516/60)/60)/24)+DATE(1970,1,1)</f>
        <v>42123.743773148148</v>
      </c>
    </row>
    <row r="517" spans="1:20" ht="208" x14ac:dyDescent="0.2">
      <c r="A517" s="9">
        <v>3301</v>
      </c>
      <c r="B517" s="10" t="s">
        <v>766</v>
      </c>
      <c r="C517" s="10" t="s">
        <v>767</v>
      </c>
      <c r="D517" s="9">
        <v>3000</v>
      </c>
      <c r="E517" s="11">
        <v>4004</v>
      </c>
      <c r="F517" s="9" t="s">
        <v>37</v>
      </c>
      <c r="G517" s="9" t="s">
        <v>45</v>
      </c>
      <c r="H517" s="9" t="s">
        <v>46</v>
      </c>
      <c r="I517" s="9">
        <v>1470034740</v>
      </c>
      <c r="J517" s="9">
        <v>1466185176</v>
      </c>
      <c r="K517" s="9" t="b">
        <v>0</v>
      </c>
      <c r="L517" s="9">
        <v>70</v>
      </c>
      <c r="M517" s="9" t="b">
        <v>1</v>
      </c>
      <c r="N517" s="9" t="s">
        <v>40</v>
      </c>
      <c r="O517" s="9">
        <f>ROUND(E517/D517*100,0)</f>
        <v>133</v>
      </c>
      <c r="P517" s="12">
        <f>IFERROR(ROUND(E517/L517,2),0)</f>
        <v>57.2</v>
      </c>
      <c r="Q517" s="9" t="s">
        <v>41</v>
      </c>
      <c r="R517" s="9" t="s">
        <v>42</v>
      </c>
      <c r="S517" s="13">
        <f>(((J517/60)/60)/24)+DATE(1970,1,1)</f>
        <v>42538.73583333334</v>
      </c>
      <c r="T517" s="13">
        <f>(((I517/60)/60)/24)+DATE(1970,1,1)</f>
        <v>42583.290972222225</v>
      </c>
    </row>
    <row r="518" spans="1:20" ht="208" x14ac:dyDescent="0.2">
      <c r="A518" s="9">
        <v>3340</v>
      </c>
      <c r="B518" s="10" t="s">
        <v>845</v>
      </c>
      <c r="C518" s="10" t="s">
        <v>846</v>
      </c>
      <c r="D518" s="9">
        <v>3000</v>
      </c>
      <c r="E518" s="11">
        <v>4145</v>
      </c>
      <c r="F518" s="9" t="s">
        <v>37</v>
      </c>
      <c r="G518" s="9" t="s">
        <v>45</v>
      </c>
      <c r="H518" s="9" t="s">
        <v>46</v>
      </c>
      <c r="I518" s="9">
        <v>1481066554</v>
      </c>
      <c r="J518" s="9">
        <v>1478906554</v>
      </c>
      <c r="K518" s="9" t="b">
        <v>0</v>
      </c>
      <c r="L518" s="9">
        <v>38</v>
      </c>
      <c r="M518" s="9" t="b">
        <v>1</v>
      </c>
      <c r="N518" s="9" t="s">
        <v>40</v>
      </c>
      <c r="O518" s="9">
        <f>ROUND(E518/D518*100,0)</f>
        <v>138</v>
      </c>
      <c r="P518" s="12">
        <f>IFERROR(ROUND(E518/L518,2),0)</f>
        <v>109.08</v>
      </c>
      <c r="Q518" s="9" t="s">
        <v>41</v>
      </c>
      <c r="R518" s="9" t="s">
        <v>42</v>
      </c>
      <c r="S518" s="13">
        <f>(((J518/60)/60)/24)+DATE(1970,1,1)</f>
        <v>42685.974004629628</v>
      </c>
      <c r="T518" s="13">
        <f>(((I518/60)/60)/24)+DATE(1970,1,1)</f>
        <v>42710.974004629628</v>
      </c>
    </row>
    <row r="519" spans="1:20" ht="160" x14ac:dyDescent="0.2">
      <c r="A519" s="9">
        <v>3354</v>
      </c>
      <c r="B519" s="10" t="s">
        <v>873</v>
      </c>
      <c r="C519" s="10" t="s">
        <v>874</v>
      </c>
      <c r="D519" s="9">
        <v>3000</v>
      </c>
      <c r="E519" s="11">
        <v>3058</v>
      </c>
      <c r="F519" s="9" t="s">
        <v>37</v>
      </c>
      <c r="G519" s="9" t="s">
        <v>45</v>
      </c>
      <c r="H519" s="9" t="s">
        <v>46</v>
      </c>
      <c r="I519" s="9">
        <v>1446091260</v>
      </c>
      <c r="J519" s="9">
        <v>1443029206</v>
      </c>
      <c r="K519" s="9" t="b">
        <v>0</v>
      </c>
      <c r="L519" s="9">
        <v>55</v>
      </c>
      <c r="M519" s="9" t="b">
        <v>1</v>
      </c>
      <c r="N519" s="9" t="s">
        <v>40</v>
      </c>
      <c r="O519" s="9">
        <f>ROUND(E519/D519*100,0)</f>
        <v>102</v>
      </c>
      <c r="P519" s="12">
        <f>IFERROR(ROUND(E519/L519,2),0)</f>
        <v>55.6</v>
      </c>
      <c r="Q519" s="9" t="s">
        <v>41</v>
      </c>
      <c r="R519" s="9" t="s">
        <v>42</v>
      </c>
      <c r="S519" s="13">
        <f>(((J519/60)/60)/24)+DATE(1970,1,1)</f>
        <v>42270.7269212963</v>
      </c>
      <c r="T519" s="13">
        <f>(((I519/60)/60)/24)+DATE(1970,1,1)</f>
        <v>42306.167361111111</v>
      </c>
    </row>
    <row r="520" spans="1:20" ht="208" x14ac:dyDescent="0.2">
      <c r="A520" s="9">
        <v>3364</v>
      </c>
      <c r="B520" s="10" t="s">
        <v>895</v>
      </c>
      <c r="C520" s="10" t="s">
        <v>896</v>
      </c>
      <c r="D520" s="9">
        <v>3000</v>
      </c>
      <c r="E520" s="11">
        <v>3178</v>
      </c>
      <c r="F520" s="9" t="s">
        <v>37</v>
      </c>
      <c r="G520" s="9" t="s">
        <v>38</v>
      </c>
      <c r="H520" s="9" t="s">
        <v>39</v>
      </c>
      <c r="I520" s="9">
        <v>1458075600</v>
      </c>
      <c r="J520" s="9">
        <v>1456183649</v>
      </c>
      <c r="K520" s="9" t="b">
        <v>0</v>
      </c>
      <c r="L520" s="9">
        <v>72</v>
      </c>
      <c r="M520" s="9" t="b">
        <v>1</v>
      </c>
      <c r="N520" s="9" t="s">
        <v>40</v>
      </c>
      <c r="O520" s="9">
        <f>ROUND(E520/D520*100,0)</f>
        <v>106</v>
      </c>
      <c r="P520" s="12">
        <f>IFERROR(ROUND(E520/L520,2),0)</f>
        <v>44.14</v>
      </c>
      <c r="Q520" s="9" t="s">
        <v>41</v>
      </c>
      <c r="R520" s="9" t="s">
        <v>42</v>
      </c>
      <c r="S520" s="13">
        <f>(((J520/60)/60)/24)+DATE(1970,1,1)</f>
        <v>42422.977418981478</v>
      </c>
      <c r="T520" s="13">
        <f>(((I520/60)/60)/24)+DATE(1970,1,1)</f>
        <v>42444.875</v>
      </c>
    </row>
    <row r="521" spans="1:20" ht="208" x14ac:dyDescent="0.2">
      <c r="A521" s="9">
        <v>3375</v>
      </c>
      <c r="B521" s="10" t="s">
        <v>917</v>
      </c>
      <c r="C521" s="10" t="s">
        <v>918</v>
      </c>
      <c r="D521" s="9">
        <v>3000</v>
      </c>
      <c r="E521" s="11">
        <v>3000</v>
      </c>
      <c r="F521" s="9" t="s">
        <v>37</v>
      </c>
      <c r="G521" s="9" t="s">
        <v>38</v>
      </c>
      <c r="H521" s="9" t="s">
        <v>39</v>
      </c>
      <c r="I521" s="9">
        <v>1400423973</v>
      </c>
      <c r="J521" s="9">
        <v>1399387173</v>
      </c>
      <c r="K521" s="9" t="b">
        <v>0</v>
      </c>
      <c r="L521" s="9">
        <v>17</v>
      </c>
      <c r="M521" s="9" t="b">
        <v>1</v>
      </c>
      <c r="N521" s="9" t="s">
        <v>40</v>
      </c>
      <c r="O521" s="9">
        <f>ROUND(E521/D521*100,0)</f>
        <v>100</v>
      </c>
      <c r="P521" s="12">
        <f>IFERROR(ROUND(E521/L521,2),0)</f>
        <v>176.47</v>
      </c>
      <c r="Q521" s="9" t="s">
        <v>41</v>
      </c>
      <c r="R521" s="9" t="s">
        <v>42</v>
      </c>
      <c r="S521" s="13">
        <f>(((J521/60)/60)/24)+DATE(1970,1,1)</f>
        <v>41765.610798611109</v>
      </c>
      <c r="T521" s="13">
        <f>(((I521/60)/60)/24)+DATE(1970,1,1)</f>
        <v>41777.610798611109</v>
      </c>
    </row>
    <row r="522" spans="1:20" ht="192" x14ac:dyDescent="0.2">
      <c r="A522" s="9">
        <v>3380</v>
      </c>
      <c r="B522" s="10" t="s">
        <v>927</v>
      </c>
      <c r="C522" s="10" t="s">
        <v>928</v>
      </c>
      <c r="D522" s="9">
        <v>3000</v>
      </c>
      <c r="E522" s="11">
        <v>3133</v>
      </c>
      <c r="F522" s="9" t="s">
        <v>37</v>
      </c>
      <c r="G522" s="9" t="s">
        <v>45</v>
      </c>
      <c r="H522" s="9" t="s">
        <v>46</v>
      </c>
      <c r="I522" s="9">
        <v>1417305178</v>
      </c>
      <c r="J522" s="9">
        <v>1414277578</v>
      </c>
      <c r="K522" s="9" t="b">
        <v>0</v>
      </c>
      <c r="L522" s="9">
        <v>28</v>
      </c>
      <c r="M522" s="9" t="b">
        <v>1</v>
      </c>
      <c r="N522" s="9" t="s">
        <v>40</v>
      </c>
      <c r="O522" s="9">
        <f>ROUND(E522/D522*100,0)</f>
        <v>104</v>
      </c>
      <c r="P522" s="12">
        <f>IFERROR(ROUND(E522/L522,2),0)</f>
        <v>111.89</v>
      </c>
      <c r="Q522" s="9" t="s">
        <v>41</v>
      </c>
      <c r="R522" s="9" t="s">
        <v>42</v>
      </c>
      <c r="S522" s="13">
        <f>(((J522/60)/60)/24)+DATE(1970,1,1)</f>
        <v>41937.95344907407</v>
      </c>
      <c r="T522" s="13">
        <f>(((I522/60)/60)/24)+DATE(1970,1,1)</f>
        <v>41972.995115740734</v>
      </c>
    </row>
    <row r="523" spans="1:20" ht="240" x14ac:dyDescent="0.2">
      <c r="A523" s="9">
        <v>3387</v>
      </c>
      <c r="B523" s="10" t="s">
        <v>941</v>
      </c>
      <c r="C523" s="10" t="s">
        <v>942</v>
      </c>
      <c r="D523" s="9">
        <v>3000</v>
      </c>
      <c r="E523" s="11">
        <v>3506</v>
      </c>
      <c r="F523" s="9" t="s">
        <v>37</v>
      </c>
      <c r="G523" s="9" t="s">
        <v>45</v>
      </c>
      <c r="H523" s="9" t="s">
        <v>46</v>
      </c>
      <c r="I523" s="9">
        <v>1418581088</v>
      </c>
      <c r="J523" s="9">
        <v>1415125088</v>
      </c>
      <c r="K523" s="9" t="b">
        <v>0</v>
      </c>
      <c r="L523" s="9">
        <v>35</v>
      </c>
      <c r="M523" s="9" t="b">
        <v>1</v>
      </c>
      <c r="N523" s="9" t="s">
        <v>40</v>
      </c>
      <c r="O523" s="9">
        <f>ROUND(E523/D523*100,0)</f>
        <v>117</v>
      </c>
      <c r="P523" s="12">
        <f>IFERROR(ROUND(E523/L523,2),0)</f>
        <v>100.17</v>
      </c>
      <c r="Q523" s="9" t="s">
        <v>41</v>
      </c>
      <c r="R523" s="9" t="s">
        <v>42</v>
      </c>
      <c r="S523" s="13">
        <f>(((J523/60)/60)/24)+DATE(1970,1,1)</f>
        <v>41947.762592592589</v>
      </c>
      <c r="T523" s="13">
        <f>(((I523/60)/60)/24)+DATE(1970,1,1)</f>
        <v>41987.762592592597</v>
      </c>
    </row>
    <row r="524" spans="1:20" ht="176" x14ac:dyDescent="0.2">
      <c r="A524" s="9">
        <v>3410</v>
      </c>
      <c r="B524" s="10" t="s">
        <v>987</v>
      </c>
      <c r="C524" s="10" t="s">
        <v>988</v>
      </c>
      <c r="D524" s="9">
        <v>3000</v>
      </c>
      <c r="E524" s="11">
        <v>3255</v>
      </c>
      <c r="F524" s="9" t="s">
        <v>37</v>
      </c>
      <c r="G524" s="9" t="s">
        <v>45</v>
      </c>
      <c r="H524" s="9" t="s">
        <v>46</v>
      </c>
      <c r="I524" s="9">
        <v>1465196400</v>
      </c>
      <c r="J524" s="9">
        <v>1462841990</v>
      </c>
      <c r="K524" s="9" t="b">
        <v>0</v>
      </c>
      <c r="L524" s="9">
        <v>40</v>
      </c>
      <c r="M524" s="9" t="b">
        <v>1</v>
      </c>
      <c r="N524" s="9" t="s">
        <v>40</v>
      </c>
      <c r="O524" s="9">
        <f>ROUND(E524/D524*100,0)</f>
        <v>109</v>
      </c>
      <c r="P524" s="12">
        <f>IFERROR(ROUND(E524/L524,2),0)</f>
        <v>81.38</v>
      </c>
      <c r="Q524" s="9" t="s">
        <v>41</v>
      </c>
      <c r="R524" s="9" t="s">
        <v>42</v>
      </c>
      <c r="S524" s="13">
        <f>(((J524/60)/60)/24)+DATE(1970,1,1)</f>
        <v>42500.041550925926</v>
      </c>
      <c r="T524" s="13">
        <f>(((I524/60)/60)/24)+DATE(1970,1,1)</f>
        <v>42527.291666666672</v>
      </c>
    </row>
    <row r="525" spans="1:20" ht="208" x14ac:dyDescent="0.2">
      <c r="A525" s="9">
        <v>3412</v>
      </c>
      <c r="B525" s="10" t="s">
        <v>991</v>
      </c>
      <c r="C525" s="10" t="s">
        <v>992</v>
      </c>
      <c r="D525" s="9">
        <v>3000</v>
      </c>
      <c r="E525" s="11">
        <v>3000</v>
      </c>
      <c r="F525" s="9" t="s">
        <v>37</v>
      </c>
      <c r="G525" s="9" t="s">
        <v>38</v>
      </c>
      <c r="H525" s="9" t="s">
        <v>39</v>
      </c>
      <c r="I525" s="9">
        <v>1411858862</v>
      </c>
      <c r="J525" s="9">
        <v>1409266862</v>
      </c>
      <c r="K525" s="9" t="b">
        <v>0</v>
      </c>
      <c r="L525" s="9">
        <v>26</v>
      </c>
      <c r="M525" s="9" t="b">
        <v>1</v>
      </c>
      <c r="N525" s="9" t="s">
        <v>40</v>
      </c>
      <c r="O525" s="9">
        <f>ROUND(E525/D525*100,0)</f>
        <v>100</v>
      </c>
      <c r="P525" s="12">
        <f>IFERROR(ROUND(E525/L525,2),0)</f>
        <v>115.38</v>
      </c>
      <c r="Q525" s="9" t="s">
        <v>41</v>
      </c>
      <c r="R525" s="9" t="s">
        <v>42</v>
      </c>
      <c r="S525" s="13">
        <f>(((J525/60)/60)/24)+DATE(1970,1,1)</f>
        <v>41879.959050925929</v>
      </c>
      <c r="T525" s="13">
        <f>(((I525/60)/60)/24)+DATE(1970,1,1)</f>
        <v>41909.959050925929</v>
      </c>
    </row>
    <row r="526" spans="1:20" ht="208" x14ac:dyDescent="0.2">
      <c r="A526" s="9">
        <v>3414</v>
      </c>
      <c r="B526" s="10" t="s">
        <v>995</v>
      </c>
      <c r="C526" s="10" t="s">
        <v>996</v>
      </c>
      <c r="D526" s="9">
        <v>3000</v>
      </c>
      <c r="E526" s="11">
        <v>3105</v>
      </c>
      <c r="F526" s="9" t="s">
        <v>37</v>
      </c>
      <c r="G526" s="9" t="s">
        <v>45</v>
      </c>
      <c r="H526" s="9" t="s">
        <v>46</v>
      </c>
      <c r="I526" s="9">
        <v>1480579140</v>
      </c>
      <c r="J526" s="9">
        <v>1478030325</v>
      </c>
      <c r="K526" s="9" t="b">
        <v>0</v>
      </c>
      <c r="L526" s="9">
        <v>44</v>
      </c>
      <c r="M526" s="9" t="b">
        <v>1</v>
      </c>
      <c r="N526" s="9" t="s">
        <v>40</v>
      </c>
      <c r="O526" s="9">
        <f>ROUND(E526/D526*100,0)</f>
        <v>104</v>
      </c>
      <c r="P526" s="12">
        <f>IFERROR(ROUND(E526/L526,2),0)</f>
        <v>70.569999999999993</v>
      </c>
      <c r="Q526" s="9" t="s">
        <v>41</v>
      </c>
      <c r="R526" s="9" t="s">
        <v>42</v>
      </c>
      <c r="S526" s="13">
        <f>(((J526/60)/60)/24)+DATE(1970,1,1)</f>
        <v>42675.832465277781</v>
      </c>
      <c r="T526" s="13">
        <f>(((I526/60)/60)/24)+DATE(1970,1,1)</f>
        <v>42705.332638888889</v>
      </c>
    </row>
    <row r="527" spans="1:20" ht="208" x14ac:dyDescent="0.2">
      <c r="A527" s="9">
        <v>3422</v>
      </c>
      <c r="B527" s="10" t="s">
        <v>1011</v>
      </c>
      <c r="C527" s="10" t="s">
        <v>1012</v>
      </c>
      <c r="D527" s="9">
        <v>3000</v>
      </c>
      <c r="E527" s="11">
        <v>3273</v>
      </c>
      <c r="F527" s="9" t="s">
        <v>37</v>
      </c>
      <c r="G527" s="9" t="s">
        <v>38</v>
      </c>
      <c r="H527" s="9" t="s">
        <v>39</v>
      </c>
      <c r="I527" s="9">
        <v>1450051200</v>
      </c>
      <c r="J527" s="9">
        <v>1447594176</v>
      </c>
      <c r="K527" s="9" t="b">
        <v>0</v>
      </c>
      <c r="L527" s="9">
        <v>46</v>
      </c>
      <c r="M527" s="9" t="b">
        <v>1</v>
      </c>
      <c r="N527" s="9" t="s">
        <v>40</v>
      </c>
      <c r="O527" s="9">
        <f>ROUND(E527/D527*100,0)</f>
        <v>109</v>
      </c>
      <c r="P527" s="12">
        <f>IFERROR(ROUND(E527/L527,2),0)</f>
        <v>71.150000000000006</v>
      </c>
      <c r="Q527" s="9" t="s">
        <v>41</v>
      </c>
      <c r="R527" s="9" t="s">
        <v>42</v>
      </c>
      <c r="S527" s="13">
        <f>(((J527/60)/60)/24)+DATE(1970,1,1)</f>
        <v>42323.562222222223</v>
      </c>
      <c r="T527" s="13">
        <f>(((I527/60)/60)/24)+DATE(1970,1,1)</f>
        <v>42352</v>
      </c>
    </row>
    <row r="528" spans="1:20" ht="192" x14ac:dyDescent="0.2">
      <c r="A528" s="9">
        <v>3437</v>
      </c>
      <c r="B528" s="10" t="s">
        <v>1041</v>
      </c>
      <c r="C528" s="10" t="s">
        <v>1042</v>
      </c>
      <c r="D528" s="9">
        <v>3000</v>
      </c>
      <c r="E528" s="11">
        <v>3030</v>
      </c>
      <c r="F528" s="9" t="s">
        <v>37</v>
      </c>
      <c r="G528" s="9" t="s">
        <v>45</v>
      </c>
      <c r="H528" s="9" t="s">
        <v>46</v>
      </c>
      <c r="I528" s="9">
        <v>1440003820</v>
      </c>
      <c r="J528" s="9">
        <v>1437411820</v>
      </c>
      <c r="K528" s="9" t="b">
        <v>0</v>
      </c>
      <c r="L528" s="9">
        <v>36</v>
      </c>
      <c r="M528" s="9" t="b">
        <v>1</v>
      </c>
      <c r="N528" s="9" t="s">
        <v>40</v>
      </c>
      <c r="O528" s="9">
        <f>ROUND(E528/D528*100,0)</f>
        <v>101</v>
      </c>
      <c r="P528" s="12">
        <f>IFERROR(ROUND(E528/L528,2),0)</f>
        <v>84.17</v>
      </c>
      <c r="Q528" s="9" t="s">
        <v>41</v>
      </c>
      <c r="R528" s="9" t="s">
        <v>42</v>
      </c>
      <c r="S528" s="13">
        <f>(((J528/60)/60)/24)+DATE(1970,1,1)</f>
        <v>42205.710879629631</v>
      </c>
      <c r="T528" s="13">
        <f>(((I528/60)/60)/24)+DATE(1970,1,1)</f>
        <v>42235.710879629631</v>
      </c>
    </row>
    <row r="529" spans="1:20" ht="192" x14ac:dyDescent="0.2">
      <c r="A529" s="9">
        <v>3456</v>
      </c>
      <c r="B529" s="10" t="s">
        <v>1079</v>
      </c>
      <c r="C529" s="10" t="s">
        <v>1080</v>
      </c>
      <c r="D529" s="9">
        <v>3000</v>
      </c>
      <c r="E529" s="11">
        <v>5739</v>
      </c>
      <c r="F529" s="9" t="s">
        <v>37</v>
      </c>
      <c r="G529" s="9" t="s">
        <v>45</v>
      </c>
      <c r="H529" s="9" t="s">
        <v>46</v>
      </c>
      <c r="I529" s="9">
        <v>1406876340</v>
      </c>
      <c r="J529" s="9">
        <v>1404190567</v>
      </c>
      <c r="K529" s="9" t="b">
        <v>0</v>
      </c>
      <c r="L529" s="9">
        <v>16</v>
      </c>
      <c r="M529" s="9" t="b">
        <v>1</v>
      </c>
      <c r="N529" s="9" t="s">
        <v>40</v>
      </c>
      <c r="O529" s="9">
        <f>ROUND(E529/D529*100,0)</f>
        <v>191</v>
      </c>
      <c r="P529" s="12">
        <f>IFERROR(ROUND(E529/L529,2),0)</f>
        <v>358.69</v>
      </c>
      <c r="Q529" s="9" t="s">
        <v>41</v>
      </c>
      <c r="R529" s="9" t="s">
        <v>42</v>
      </c>
      <c r="S529" s="13">
        <f>(((J529/60)/60)/24)+DATE(1970,1,1)</f>
        <v>41821.205636574072</v>
      </c>
      <c r="T529" s="13">
        <f>(((I529/60)/60)/24)+DATE(1970,1,1)</f>
        <v>41852.290972222225</v>
      </c>
    </row>
    <row r="530" spans="1:20" ht="48" x14ac:dyDescent="0.2">
      <c r="A530" s="9">
        <v>3467</v>
      </c>
      <c r="B530" s="10" t="s">
        <v>1101</v>
      </c>
      <c r="C530" s="10" t="s">
        <v>1102</v>
      </c>
      <c r="D530" s="9">
        <v>3000</v>
      </c>
      <c r="E530" s="11">
        <v>3030</v>
      </c>
      <c r="F530" s="9" t="s">
        <v>37</v>
      </c>
      <c r="G530" s="9" t="s">
        <v>45</v>
      </c>
      <c r="H530" s="9" t="s">
        <v>46</v>
      </c>
      <c r="I530" s="9">
        <v>1426864032</v>
      </c>
      <c r="J530" s="9">
        <v>1424275632</v>
      </c>
      <c r="K530" s="9" t="b">
        <v>0</v>
      </c>
      <c r="L530" s="9">
        <v>47</v>
      </c>
      <c r="M530" s="9" t="b">
        <v>1</v>
      </c>
      <c r="N530" s="9" t="s">
        <v>40</v>
      </c>
      <c r="O530" s="9">
        <f>ROUND(E530/D530*100,0)</f>
        <v>101</v>
      </c>
      <c r="P530" s="12">
        <f>IFERROR(ROUND(E530/L530,2),0)</f>
        <v>64.47</v>
      </c>
      <c r="Q530" s="9" t="s">
        <v>41</v>
      </c>
      <c r="R530" s="9" t="s">
        <v>42</v>
      </c>
      <c r="S530" s="13">
        <f>(((J530/60)/60)/24)+DATE(1970,1,1)</f>
        <v>42053.671666666662</v>
      </c>
      <c r="T530" s="13">
        <f>(((I530/60)/60)/24)+DATE(1970,1,1)</f>
        <v>42083.630000000005</v>
      </c>
    </row>
    <row r="531" spans="1:20" ht="192" x14ac:dyDescent="0.2">
      <c r="A531" s="9">
        <v>3482</v>
      </c>
      <c r="B531" s="10" t="s">
        <v>1131</v>
      </c>
      <c r="C531" s="10" t="s">
        <v>1132</v>
      </c>
      <c r="D531" s="9">
        <v>3000</v>
      </c>
      <c r="E531" s="11">
        <v>4150</v>
      </c>
      <c r="F531" s="9" t="s">
        <v>37</v>
      </c>
      <c r="G531" s="9" t="s">
        <v>38</v>
      </c>
      <c r="H531" s="9" t="s">
        <v>39</v>
      </c>
      <c r="I531" s="9">
        <v>1404671466</v>
      </c>
      <c r="J531" s="9">
        <v>1402079466</v>
      </c>
      <c r="K531" s="9" t="b">
        <v>0</v>
      </c>
      <c r="L531" s="9">
        <v>80</v>
      </c>
      <c r="M531" s="9" t="b">
        <v>1</v>
      </c>
      <c r="N531" s="9" t="s">
        <v>40</v>
      </c>
      <c r="O531" s="9">
        <f>ROUND(E531/D531*100,0)</f>
        <v>138</v>
      </c>
      <c r="P531" s="12">
        <f>IFERROR(ROUND(E531/L531,2),0)</f>
        <v>51.88</v>
      </c>
      <c r="Q531" s="9" t="s">
        <v>41</v>
      </c>
      <c r="R531" s="9" t="s">
        <v>42</v>
      </c>
      <c r="S531" s="13">
        <f>(((J531/60)/60)/24)+DATE(1970,1,1)</f>
        <v>41796.771597222221</v>
      </c>
      <c r="T531" s="13">
        <f>(((I531/60)/60)/24)+DATE(1970,1,1)</f>
        <v>41826.771597222221</v>
      </c>
    </row>
    <row r="532" spans="1:20" ht="192" x14ac:dyDescent="0.2">
      <c r="A532" s="9">
        <v>3486</v>
      </c>
      <c r="B532" s="10" t="s">
        <v>1139</v>
      </c>
      <c r="C532" s="10" t="s">
        <v>1140</v>
      </c>
      <c r="D532" s="9">
        <v>3000</v>
      </c>
      <c r="E532" s="11">
        <v>4656</v>
      </c>
      <c r="F532" s="9" t="s">
        <v>37</v>
      </c>
      <c r="G532" s="9" t="s">
        <v>45</v>
      </c>
      <c r="H532" s="9" t="s">
        <v>46</v>
      </c>
      <c r="I532" s="9">
        <v>1433314740</v>
      </c>
      <c r="J532" s="9">
        <v>1430600401</v>
      </c>
      <c r="K532" s="9" t="b">
        <v>0</v>
      </c>
      <c r="L532" s="9">
        <v>56</v>
      </c>
      <c r="M532" s="9" t="b">
        <v>1</v>
      </c>
      <c r="N532" s="9" t="s">
        <v>40</v>
      </c>
      <c r="O532" s="9">
        <f>ROUND(E532/D532*100,0)</f>
        <v>155</v>
      </c>
      <c r="P532" s="12">
        <f>IFERROR(ROUND(E532/L532,2),0)</f>
        <v>83.14</v>
      </c>
      <c r="Q532" s="9" t="s">
        <v>41</v>
      </c>
      <c r="R532" s="9" t="s">
        <v>42</v>
      </c>
      <c r="S532" s="13">
        <f>(((J532/60)/60)/24)+DATE(1970,1,1)</f>
        <v>42126.87501157407</v>
      </c>
      <c r="T532" s="13">
        <f>(((I532/60)/60)/24)+DATE(1970,1,1)</f>
        <v>42158.290972222225</v>
      </c>
    </row>
    <row r="533" spans="1:20" ht="208" x14ac:dyDescent="0.2">
      <c r="A533" s="9">
        <v>3488</v>
      </c>
      <c r="B533" s="10" t="s">
        <v>1143</v>
      </c>
      <c r="C533" s="10" t="s">
        <v>1144</v>
      </c>
      <c r="D533" s="9">
        <v>3000</v>
      </c>
      <c r="E533" s="11">
        <v>3636</v>
      </c>
      <c r="F533" s="9" t="s">
        <v>37</v>
      </c>
      <c r="G533" s="9" t="s">
        <v>45</v>
      </c>
      <c r="H533" s="9" t="s">
        <v>46</v>
      </c>
      <c r="I533" s="9">
        <v>1429286400</v>
      </c>
      <c r="J533" s="9">
        <v>1427221560</v>
      </c>
      <c r="K533" s="9" t="b">
        <v>0</v>
      </c>
      <c r="L533" s="9">
        <v>29</v>
      </c>
      <c r="M533" s="9" t="b">
        <v>1</v>
      </c>
      <c r="N533" s="9" t="s">
        <v>40</v>
      </c>
      <c r="O533" s="9">
        <f>ROUND(E533/D533*100,0)</f>
        <v>121</v>
      </c>
      <c r="P533" s="12">
        <f>IFERROR(ROUND(E533/L533,2),0)</f>
        <v>125.38</v>
      </c>
      <c r="Q533" s="9" t="s">
        <v>41</v>
      </c>
      <c r="R533" s="9" t="s">
        <v>42</v>
      </c>
      <c r="S533" s="13">
        <f>(((J533/60)/60)/24)+DATE(1970,1,1)</f>
        <v>42087.768055555556</v>
      </c>
      <c r="T533" s="13">
        <f>(((I533/60)/60)/24)+DATE(1970,1,1)</f>
        <v>42111.666666666672</v>
      </c>
    </row>
    <row r="534" spans="1:20" ht="224" x14ac:dyDescent="0.2">
      <c r="A534" s="9">
        <v>3496</v>
      </c>
      <c r="B534" s="10" t="s">
        <v>1159</v>
      </c>
      <c r="C534" s="10" t="s">
        <v>1160</v>
      </c>
      <c r="D534" s="9">
        <v>3000</v>
      </c>
      <c r="E534" s="11">
        <v>3732</v>
      </c>
      <c r="F534" s="9" t="s">
        <v>37</v>
      </c>
      <c r="G534" s="9" t="s">
        <v>45</v>
      </c>
      <c r="H534" s="9" t="s">
        <v>46</v>
      </c>
      <c r="I534" s="9">
        <v>1473625166</v>
      </c>
      <c r="J534" s="9">
        <v>1470169166</v>
      </c>
      <c r="K534" s="9" t="b">
        <v>0</v>
      </c>
      <c r="L534" s="9">
        <v>78</v>
      </c>
      <c r="M534" s="9" t="b">
        <v>1</v>
      </c>
      <c r="N534" s="9" t="s">
        <v>40</v>
      </c>
      <c r="O534" s="9">
        <f>ROUND(E534/D534*100,0)</f>
        <v>124</v>
      </c>
      <c r="P534" s="12">
        <f>IFERROR(ROUND(E534/L534,2),0)</f>
        <v>47.85</v>
      </c>
      <c r="Q534" s="9" t="s">
        <v>41</v>
      </c>
      <c r="R534" s="9" t="s">
        <v>42</v>
      </c>
      <c r="S534" s="13">
        <f>(((J534/60)/60)/24)+DATE(1970,1,1)</f>
        <v>42584.846828703703</v>
      </c>
      <c r="T534" s="13">
        <f>(((I534/60)/60)/24)+DATE(1970,1,1)</f>
        <v>42624.846828703703</v>
      </c>
    </row>
    <row r="535" spans="1:20" ht="208" x14ac:dyDescent="0.2">
      <c r="A535" s="9">
        <v>3506</v>
      </c>
      <c r="B535" s="10" t="s">
        <v>1179</v>
      </c>
      <c r="C535" s="10" t="s">
        <v>1180</v>
      </c>
      <c r="D535" s="9">
        <v>3000</v>
      </c>
      <c r="E535" s="11">
        <v>3045</v>
      </c>
      <c r="F535" s="9" t="s">
        <v>37</v>
      </c>
      <c r="G535" s="9" t="s">
        <v>45</v>
      </c>
      <c r="H535" s="9" t="s">
        <v>46</v>
      </c>
      <c r="I535" s="9">
        <v>1408815440</v>
      </c>
      <c r="J535" s="9">
        <v>1404927440</v>
      </c>
      <c r="K535" s="9" t="b">
        <v>0</v>
      </c>
      <c r="L535" s="9">
        <v>29</v>
      </c>
      <c r="M535" s="9" t="b">
        <v>1</v>
      </c>
      <c r="N535" s="9" t="s">
        <v>40</v>
      </c>
      <c r="O535" s="9">
        <f>ROUND(E535/D535*100,0)</f>
        <v>102</v>
      </c>
      <c r="P535" s="12">
        <f>IFERROR(ROUND(E535/L535,2),0)</f>
        <v>105</v>
      </c>
      <c r="Q535" s="9" t="s">
        <v>41</v>
      </c>
      <c r="R535" s="9" t="s">
        <v>42</v>
      </c>
      <c r="S535" s="13">
        <f>(((J535/60)/60)/24)+DATE(1970,1,1)</f>
        <v>41829.734259259261</v>
      </c>
      <c r="T535" s="13">
        <f>(((I535/60)/60)/24)+DATE(1970,1,1)</f>
        <v>41874.734259259261</v>
      </c>
    </row>
    <row r="536" spans="1:20" ht="208" x14ac:dyDescent="0.2">
      <c r="A536" s="9">
        <v>3509</v>
      </c>
      <c r="B536" s="10" t="s">
        <v>1185</v>
      </c>
      <c r="C536" s="10" t="s">
        <v>1186</v>
      </c>
      <c r="D536" s="9">
        <v>3000</v>
      </c>
      <c r="E536" s="11">
        <v>3190</v>
      </c>
      <c r="F536" s="9" t="s">
        <v>37</v>
      </c>
      <c r="G536" s="9" t="s">
        <v>45</v>
      </c>
      <c r="H536" s="9" t="s">
        <v>46</v>
      </c>
      <c r="I536" s="9">
        <v>1416545700</v>
      </c>
      <c r="J536" s="9">
        <v>1415392666</v>
      </c>
      <c r="K536" s="9" t="b">
        <v>0</v>
      </c>
      <c r="L536" s="9">
        <v>33</v>
      </c>
      <c r="M536" s="9" t="b">
        <v>1</v>
      </c>
      <c r="N536" s="9" t="s">
        <v>40</v>
      </c>
      <c r="O536" s="9">
        <f>ROUND(E536/D536*100,0)</f>
        <v>106</v>
      </c>
      <c r="P536" s="12">
        <f>IFERROR(ROUND(E536/L536,2),0)</f>
        <v>96.67</v>
      </c>
      <c r="Q536" s="9" t="s">
        <v>41</v>
      </c>
      <c r="R536" s="9" t="s">
        <v>42</v>
      </c>
      <c r="S536" s="13">
        <f>(((J536/60)/60)/24)+DATE(1970,1,1)</f>
        <v>41950.859560185185</v>
      </c>
      <c r="T536" s="13">
        <f>(((I536/60)/60)/24)+DATE(1970,1,1)</f>
        <v>41964.204861111109</v>
      </c>
    </row>
    <row r="537" spans="1:20" ht="192" x14ac:dyDescent="0.2">
      <c r="A537" s="9">
        <v>3515</v>
      </c>
      <c r="B537" s="10" t="s">
        <v>1197</v>
      </c>
      <c r="C537" s="10" t="s">
        <v>1198</v>
      </c>
      <c r="D537" s="9">
        <v>3000</v>
      </c>
      <c r="E537" s="11">
        <v>3080</v>
      </c>
      <c r="F537" s="9" t="s">
        <v>37</v>
      </c>
      <c r="G537" s="9" t="s">
        <v>45</v>
      </c>
      <c r="H537" s="9" t="s">
        <v>46</v>
      </c>
      <c r="I537" s="9">
        <v>1433097171</v>
      </c>
      <c r="J537" s="9">
        <v>1430505171</v>
      </c>
      <c r="K537" s="9" t="b">
        <v>0</v>
      </c>
      <c r="L537" s="9">
        <v>46</v>
      </c>
      <c r="M537" s="9" t="b">
        <v>1</v>
      </c>
      <c r="N537" s="9" t="s">
        <v>40</v>
      </c>
      <c r="O537" s="9">
        <f>ROUND(E537/D537*100,0)</f>
        <v>103</v>
      </c>
      <c r="P537" s="12">
        <f>IFERROR(ROUND(E537/L537,2),0)</f>
        <v>66.959999999999994</v>
      </c>
      <c r="Q537" s="9" t="s">
        <v>41</v>
      </c>
      <c r="R537" s="9" t="s">
        <v>42</v>
      </c>
      <c r="S537" s="13">
        <f>(((J537/60)/60)/24)+DATE(1970,1,1)</f>
        <v>42125.772812499999</v>
      </c>
      <c r="T537" s="13">
        <f>(((I537/60)/60)/24)+DATE(1970,1,1)</f>
        <v>42155.772812499999</v>
      </c>
    </row>
    <row r="538" spans="1:20" ht="160" x14ac:dyDescent="0.2">
      <c r="A538" s="9">
        <v>3573</v>
      </c>
      <c r="B538" s="10" t="s">
        <v>1315</v>
      </c>
      <c r="C538" s="10" t="s">
        <v>1316</v>
      </c>
      <c r="D538" s="9">
        <v>3000</v>
      </c>
      <c r="E538" s="11">
        <v>3084</v>
      </c>
      <c r="F538" s="9" t="s">
        <v>37</v>
      </c>
      <c r="G538" s="9" t="s">
        <v>38</v>
      </c>
      <c r="H538" s="9" t="s">
        <v>39</v>
      </c>
      <c r="I538" s="9">
        <v>1415440846</v>
      </c>
      <c r="J538" s="9">
        <v>1412845246</v>
      </c>
      <c r="K538" s="9" t="b">
        <v>0</v>
      </c>
      <c r="L538" s="9">
        <v>78</v>
      </c>
      <c r="M538" s="9" t="b">
        <v>1</v>
      </c>
      <c r="N538" s="9" t="s">
        <v>40</v>
      </c>
      <c r="O538" s="9">
        <f>ROUND(E538/D538*100,0)</f>
        <v>103</v>
      </c>
      <c r="P538" s="12">
        <f>IFERROR(ROUND(E538/L538,2),0)</f>
        <v>39.54</v>
      </c>
      <c r="Q538" s="9" t="s">
        <v>41</v>
      </c>
      <c r="R538" s="9" t="s">
        <v>42</v>
      </c>
      <c r="S538" s="13">
        <f>(((J538/60)/60)/24)+DATE(1970,1,1)</f>
        <v>41921.375532407408</v>
      </c>
      <c r="T538" s="13">
        <f>(((I538/60)/60)/24)+DATE(1970,1,1)</f>
        <v>41951.417199074072</v>
      </c>
    </row>
    <row r="539" spans="1:20" ht="192" x14ac:dyDescent="0.2">
      <c r="A539" s="9">
        <v>3583</v>
      </c>
      <c r="B539" s="10" t="s">
        <v>1335</v>
      </c>
      <c r="C539" s="10" t="s">
        <v>1336</v>
      </c>
      <c r="D539" s="9">
        <v>3000</v>
      </c>
      <c r="E539" s="11">
        <v>3255</v>
      </c>
      <c r="F539" s="9" t="s">
        <v>37</v>
      </c>
      <c r="G539" s="9" t="s">
        <v>45</v>
      </c>
      <c r="H539" s="9" t="s">
        <v>46</v>
      </c>
      <c r="I539" s="9">
        <v>1460970805</v>
      </c>
      <c r="J539" s="9">
        <v>1455790405</v>
      </c>
      <c r="K539" s="9" t="b">
        <v>0</v>
      </c>
      <c r="L539" s="9">
        <v>24</v>
      </c>
      <c r="M539" s="9" t="b">
        <v>1</v>
      </c>
      <c r="N539" s="9" t="s">
        <v>40</v>
      </c>
      <c r="O539" s="9">
        <f>ROUND(E539/D539*100,0)</f>
        <v>109</v>
      </c>
      <c r="P539" s="12">
        <f>IFERROR(ROUND(E539/L539,2),0)</f>
        <v>135.63</v>
      </c>
      <c r="Q539" s="9" t="s">
        <v>41</v>
      </c>
      <c r="R539" s="9" t="s">
        <v>42</v>
      </c>
      <c r="S539" s="13">
        <f>(((J539/60)/60)/24)+DATE(1970,1,1)</f>
        <v>42418.425983796296</v>
      </c>
      <c r="T539" s="13">
        <f>(((I539/60)/60)/24)+DATE(1970,1,1)</f>
        <v>42478.384317129632</v>
      </c>
    </row>
    <row r="540" spans="1:20" ht="224" x14ac:dyDescent="0.2">
      <c r="A540" s="9">
        <v>3584</v>
      </c>
      <c r="B540" s="10" t="s">
        <v>1337</v>
      </c>
      <c r="C540" s="10" t="s">
        <v>1338</v>
      </c>
      <c r="D540" s="9">
        <v>3000</v>
      </c>
      <c r="E540" s="11">
        <v>3465</v>
      </c>
      <c r="F540" s="9" t="s">
        <v>37</v>
      </c>
      <c r="G540" s="9" t="s">
        <v>38</v>
      </c>
      <c r="H540" s="9" t="s">
        <v>39</v>
      </c>
      <c r="I540" s="9">
        <v>1436772944</v>
      </c>
      <c r="J540" s="9">
        <v>1434180944</v>
      </c>
      <c r="K540" s="9" t="b">
        <v>0</v>
      </c>
      <c r="L540" s="9">
        <v>112</v>
      </c>
      <c r="M540" s="9" t="b">
        <v>1</v>
      </c>
      <c r="N540" s="9" t="s">
        <v>40</v>
      </c>
      <c r="O540" s="9">
        <f>ROUND(E540/D540*100,0)</f>
        <v>116</v>
      </c>
      <c r="P540" s="12">
        <f>IFERROR(ROUND(E540/L540,2),0)</f>
        <v>30.94</v>
      </c>
      <c r="Q540" s="9" t="s">
        <v>41</v>
      </c>
      <c r="R540" s="9" t="s">
        <v>42</v>
      </c>
      <c r="S540" s="13">
        <f>(((J540/60)/60)/24)+DATE(1970,1,1)</f>
        <v>42168.316481481481</v>
      </c>
      <c r="T540" s="13">
        <f>(((I540/60)/60)/24)+DATE(1970,1,1)</f>
        <v>42198.316481481481</v>
      </c>
    </row>
    <row r="541" spans="1:20" ht="176" x14ac:dyDescent="0.2">
      <c r="A541" s="9">
        <v>3593</v>
      </c>
      <c r="B541" s="10" t="s">
        <v>1355</v>
      </c>
      <c r="C541" s="10" t="s">
        <v>1356</v>
      </c>
      <c r="D541" s="9">
        <v>3000</v>
      </c>
      <c r="E541" s="11">
        <v>3319</v>
      </c>
      <c r="F541" s="9" t="s">
        <v>37</v>
      </c>
      <c r="G541" s="9" t="s">
        <v>45</v>
      </c>
      <c r="H541" s="9" t="s">
        <v>46</v>
      </c>
      <c r="I541" s="9">
        <v>1420489560</v>
      </c>
      <c r="J541" s="9">
        <v>1417469639</v>
      </c>
      <c r="K541" s="9" t="b">
        <v>0</v>
      </c>
      <c r="L541" s="9">
        <v>43</v>
      </c>
      <c r="M541" s="9" t="b">
        <v>1</v>
      </c>
      <c r="N541" s="9" t="s">
        <v>40</v>
      </c>
      <c r="O541" s="9">
        <f>ROUND(E541/D541*100,0)</f>
        <v>111</v>
      </c>
      <c r="P541" s="12">
        <f>IFERROR(ROUND(E541/L541,2),0)</f>
        <v>77.19</v>
      </c>
      <c r="Q541" s="9" t="s">
        <v>41</v>
      </c>
      <c r="R541" s="9" t="s">
        <v>42</v>
      </c>
      <c r="S541" s="13">
        <f>(((J541/60)/60)/24)+DATE(1970,1,1)</f>
        <v>41974.898599537039</v>
      </c>
      <c r="T541" s="13">
        <f>(((I541/60)/60)/24)+DATE(1970,1,1)</f>
        <v>42009.851388888885</v>
      </c>
    </row>
    <row r="542" spans="1:20" ht="208" x14ac:dyDescent="0.2">
      <c r="A542" s="9">
        <v>3604</v>
      </c>
      <c r="B542" s="10" t="s">
        <v>1377</v>
      </c>
      <c r="C542" s="10" t="s">
        <v>1378</v>
      </c>
      <c r="D542" s="9">
        <v>3000</v>
      </c>
      <c r="E542" s="11">
        <v>3385</v>
      </c>
      <c r="F542" s="9" t="s">
        <v>37</v>
      </c>
      <c r="G542" s="9" t="s">
        <v>45</v>
      </c>
      <c r="H542" s="9" t="s">
        <v>46</v>
      </c>
      <c r="I542" s="9">
        <v>1461913140</v>
      </c>
      <c r="J542" s="9">
        <v>1461370956</v>
      </c>
      <c r="K542" s="9" t="b">
        <v>0</v>
      </c>
      <c r="L542" s="9">
        <v>69</v>
      </c>
      <c r="M542" s="9" t="b">
        <v>1</v>
      </c>
      <c r="N542" s="9" t="s">
        <v>40</v>
      </c>
      <c r="O542" s="9">
        <f>ROUND(E542/D542*100,0)</f>
        <v>113</v>
      </c>
      <c r="P542" s="12">
        <f>IFERROR(ROUND(E542/L542,2),0)</f>
        <v>49.06</v>
      </c>
      <c r="Q542" s="9" t="s">
        <v>41</v>
      </c>
      <c r="R542" s="9" t="s">
        <v>42</v>
      </c>
      <c r="S542" s="13">
        <f>(((J542/60)/60)/24)+DATE(1970,1,1)</f>
        <v>42483.015694444446</v>
      </c>
      <c r="T542" s="13">
        <f>(((I542/60)/60)/24)+DATE(1970,1,1)</f>
        <v>42489.290972222225</v>
      </c>
    </row>
    <row r="543" spans="1:20" ht="224" x14ac:dyDescent="0.2">
      <c r="A543" s="9">
        <v>3606</v>
      </c>
      <c r="B543" s="10" t="s">
        <v>1381</v>
      </c>
      <c r="C543" s="10" t="s">
        <v>1382</v>
      </c>
      <c r="D543" s="9">
        <v>3000</v>
      </c>
      <c r="E543" s="11">
        <v>3908</v>
      </c>
      <c r="F543" s="9" t="s">
        <v>37</v>
      </c>
      <c r="G543" s="9" t="s">
        <v>38</v>
      </c>
      <c r="H543" s="9" t="s">
        <v>39</v>
      </c>
      <c r="I543" s="9">
        <v>1471185057</v>
      </c>
      <c r="J543" s="9">
        <v>1468593057</v>
      </c>
      <c r="K543" s="9" t="b">
        <v>0</v>
      </c>
      <c r="L543" s="9">
        <v>64</v>
      </c>
      <c r="M543" s="9" t="b">
        <v>1</v>
      </c>
      <c r="N543" s="9" t="s">
        <v>40</v>
      </c>
      <c r="O543" s="9">
        <f>ROUND(E543/D543*100,0)</f>
        <v>130</v>
      </c>
      <c r="P543" s="12">
        <f>IFERROR(ROUND(E543/L543,2),0)</f>
        <v>61.06</v>
      </c>
      <c r="Q543" s="9" t="s">
        <v>41</v>
      </c>
      <c r="R543" s="9" t="s">
        <v>42</v>
      </c>
      <c r="S543" s="13">
        <f>(((J543/60)/60)/24)+DATE(1970,1,1)</f>
        <v>42566.604826388888</v>
      </c>
      <c r="T543" s="13">
        <f>(((I543/60)/60)/24)+DATE(1970,1,1)</f>
        <v>42596.604826388888</v>
      </c>
    </row>
    <row r="544" spans="1:20" ht="224" x14ac:dyDescent="0.2">
      <c r="A544" s="9">
        <v>3621</v>
      </c>
      <c r="B544" s="10" t="s">
        <v>1410</v>
      </c>
      <c r="C544" s="10" t="s">
        <v>1411</v>
      </c>
      <c r="D544" s="9">
        <v>3000</v>
      </c>
      <c r="E544" s="11">
        <v>3292</v>
      </c>
      <c r="F544" s="9" t="s">
        <v>37</v>
      </c>
      <c r="G544" s="9" t="s">
        <v>45</v>
      </c>
      <c r="H544" s="9" t="s">
        <v>46</v>
      </c>
      <c r="I544" s="9">
        <v>1475269200</v>
      </c>
      <c r="J544" s="9">
        <v>1473200844</v>
      </c>
      <c r="K544" s="9" t="b">
        <v>0</v>
      </c>
      <c r="L544" s="9">
        <v>70</v>
      </c>
      <c r="M544" s="9" t="b">
        <v>1</v>
      </c>
      <c r="N544" s="9" t="s">
        <v>40</v>
      </c>
      <c r="O544" s="9">
        <f>ROUND(E544/D544*100,0)</f>
        <v>110</v>
      </c>
      <c r="P544" s="12">
        <f>IFERROR(ROUND(E544/L544,2),0)</f>
        <v>47.03</v>
      </c>
      <c r="Q544" s="9" t="s">
        <v>41</v>
      </c>
      <c r="R544" s="9" t="s">
        <v>42</v>
      </c>
      <c r="S544" s="13">
        <f>(((J544/60)/60)/24)+DATE(1970,1,1)</f>
        <v>42619.935694444444</v>
      </c>
      <c r="T544" s="13">
        <f>(((I544/60)/60)/24)+DATE(1970,1,1)</f>
        <v>42643.875</v>
      </c>
    </row>
    <row r="545" spans="1:20" ht="256" x14ac:dyDescent="0.2">
      <c r="A545" s="9">
        <v>3624</v>
      </c>
      <c r="B545" s="10" t="s">
        <v>1416</v>
      </c>
      <c r="C545" s="10" t="s">
        <v>1417</v>
      </c>
      <c r="D545" s="9">
        <v>3000</v>
      </c>
      <c r="E545" s="11">
        <v>3148</v>
      </c>
      <c r="F545" s="9" t="s">
        <v>37</v>
      </c>
      <c r="G545" s="9" t="s">
        <v>45</v>
      </c>
      <c r="H545" s="9" t="s">
        <v>46</v>
      </c>
      <c r="I545" s="9">
        <v>1471977290</v>
      </c>
      <c r="J545" s="9">
        <v>1466793290</v>
      </c>
      <c r="K545" s="9" t="b">
        <v>0</v>
      </c>
      <c r="L545" s="9">
        <v>39</v>
      </c>
      <c r="M545" s="9" t="b">
        <v>1</v>
      </c>
      <c r="N545" s="9" t="s">
        <v>40</v>
      </c>
      <c r="O545" s="9">
        <f>ROUND(E545/D545*100,0)</f>
        <v>105</v>
      </c>
      <c r="P545" s="12">
        <f>IFERROR(ROUND(E545/L545,2),0)</f>
        <v>80.72</v>
      </c>
      <c r="Q545" s="9" t="s">
        <v>41</v>
      </c>
      <c r="R545" s="9" t="s">
        <v>42</v>
      </c>
      <c r="S545" s="13">
        <f>(((J545/60)/60)/24)+DATE(1970,1,1)</f>
        <v>42545.774189814809</v>
      </c>
      <c r="T545" s="13">
        <f>(((I545/60)/60)/24)+DATE(1970,1,1)</f>
        <v>42605.774189814809</v>
      </c>
    </row>
    <row r="546" spans="1:20" ht="192" x14ac:dyDescent="0.2">
      <c r="A546" s="9">
        <v>3625</v>
      </c>
      <c r="B546" s="10" t="s">
        <v>1418</v>
      </c>
      <c r="C546" s="10" t="s">
        <v>1419</v>
      </c>
      <c r="D546" s="9">
        <v>3000</v>
      </c>
      <c r="E546" s="11">
        <v>3080</v>
      </c>
      <c r="F546" s="9" t="s">
        <v>37</v>
      </c>
      <c r="G546" s="9" t="s">
        <v>38</v>
      </c>
      <c r="H546" s="9" t="s">
        <v>39</v>
      </c>
      <c r="I546" s="9">
        <v>1435851577</v>
      </c>
      <c r="J546" s="9">
        <v>1433259577</v>
      </c>
      <c r="K546" s="9" t="b">
        <v>0</v>
      </c>
      <c r="L546" s="9">
        <v>78</v>
      </c>
      <c r="M546" s="9" t="b">
        <v>1</v>
      </c>
      <c r="N546" s="9" t="s">
        <v>40</v>
      </c>
      <c r="O546" s="9">
        <f>ROUND(E546/D546*100,0)</f>
        <v>103</v>
      </c>
      <c r="P546" s="12">
        <f>IFERROR(ROUND(E546/L546,2),0)</f>
        <v>39.49</v>
      </c>
      <c r="Q546" s="9" t="s">
        <v>41</v>
      </c>
      <c r="R546" s="9" t="s">
        <v>42</v>
      </c>
      <c r="S546" s="13">
        <f>(((J546/60)/60)/24)+DATE(1970,1,1)</f>
        <v>42157.652511574073</v>
      </c>
      <c r="T546" s="13">
        <f>(((I546/60)/60)/24)+DATE(1970,1,1)</f>
        <v>42187.652511574073</v>
      </c>
    </row>
    <row r="547" spans="1:20" ht="176" x14ac:dyDescent="0.2">
      <c r="A547" s="9">
        <v>3659</v>
      </c>
      <c r="B547" s="10" t="s">
        <v>1449</v>
      </c>
      <c r="C547" s="10" t="s">
        <v>1450</v>
      </c>
      <c r="D547" s="9">
        <v>3000</v>
      </c>
      <c r="E547" s="11">
        <v>3061</v>
      </c>
      <c r="F547" s="9" t="s">
        <v>37</v>
      </c>
      <c r="G547" s="9" t="s">
        <v>45</v>
      </c>
      <c r="H547" s="9" t="s">
        <v>46</v>
      </c>
      <c r="I547" s="9">
        <v>1426775940</v>
      </c>
      <c r="J547" s="9">
        <v>1424414350</v>
      </c>
      <c r="K547" s="9" t="b">
        <v>0</v>
      </c>
      <c r="L547" s="9">
        <v>13</v>
      </c>
      <c r="M547" s="9" t="b">
        <v>1</v>
      </c>
      <c r="N547" s="9" t="s">
        <v>40</v>
      </c>
      <c r="O547" s="9">
        <f>ROUND(E547/D547*100,0)</f>
        <v>102</v>
      </c>
      <c r="P547" s="12">
        <f>IFERROR(ROUND(E547/L547,2),0)</f>
        <v>235.46</v>
      </c>
      <c r="Q547" s="9" t="s">
        <v>41</v>
      </c>
      <c r="R547" s="9" t="s">
        <v>42</v>
      </c>
      <c r="S547" s="13">
        <f>(((J547/60)/60)/24)+DATE(1970,1,1)</f>
        <v>42055.277199074073</v>
      </c>
      <c r="T547" s="13">
        <f>(((I547/60)/60)/24)+DATE(1970,1,1)</f>
        <v>42082.610416666663</v>
      </c>
    </row>
    <row r="548" spans="1:20" ht="208" x14ac:dyDescent="0.2">
      <c r="A548" s="9">
        <v>3661</v>
      </c>
      <c r="B548" s="10" t="s">
        <v>1453</v>
      </c>
      <c r="C548" s="10" t="s">
        <v>1454</v>
      </c>
      <c r="D548" s="9">
        <v>3000</v>
      </c>
      <c r="E548" s="11">
        <v>3330</v>
      </c>
      <c r="F548" s="9" t="s">
        <v>37</v>
      </c>
      <c r="G548" s="9" t="s">
        <v>45</v>
      </c>
      <c r="H548" s="9" t="s">
        <v>46</v>
      </c>
      <c r="I548" s="9">
        <v>1460260800</v>
      </c>
      <c r="J548" s="9">
        <v>1458336672</v>
      </c>
      <c r="K548" s="9" t="b">
        <v>0</v>
      </c>
      <c r="L548" s="9">
        <v>36</v>
      </c>
      <c r="M548" s="9" t="b">
        <v>1</v>
      </c>
      <c r="N548" s="9" t="s">
        <v>40</v>
      </c>
      <c r="O548" s="9">
        <f>ROUND(E548/D548*100,0)</f>
        <v>111</v>
      </c>
      <c r="P548" s="12">
        <f>IFERROR(ROUND(E548/L548,2),0)</f>
        <v>92.5</v>
      </c>
      <c r="Q548" s="9" t="s">
        <v>41</v>
      </c>
      <c r="R548" s="9" t="s">
        <v>42</v>
      </c>
      <c r="S548" s="13">
        <f>(((J548/60)/60)/24)+DATE(1970,1,1)</f>
        <v>42447.896666666667</v>
      </c>
      <c r="T548" s="13">
        <f>(((I548/60)/60)/24)+DATE(1970,1,1)</f>
        <v>42470.166666666672</v>
      </c>
    </row>
    <row r="549" spans="1:20" ht="176" x14ac:dyDescent="0.2">
      <c r="A549" s="9">
        <v>3667</v>
      </c>
      <c r="B549" s="10" t="s">
        <v>1465</v>
      </c>
      <c r="C549" s="10" t="s">
        <v>1466</v>
      </c>
      <c r="D549" s="9">
        <v>3000</v>
      </c>
      <c r="E549" s="11">
        <v>3095.11</v>
      </c>
      <c r="F549" s="9" t="s">
        <v>37</v>
      </c>
      <c r="G549" s="9" t="s">
        <v>38</v>
      </c>
      <c r="H549" s="9" t="s">
        <v>39</v>
      </c>
      <c r="I549" s="9">
        <v>1437261419</v>
      </c>
      <c r="J549" s="9">
        <v>1434669419</v>
      </c>
      <c r="K549" s="9" t="b">
        <v>0</v>
      </c>
      <c r="L549" s="9">
        <v>58</v>
      </c>
      <c r="M549" s="9" t="b">
        <v>1</v>
      </c>
      <c r="N549" s="9" t="s">
        <v>40</v>
      </c>
      <c r="O549" s="9">
        <f>ROUND(E549/D549*100,0)</f>
        <v>103</v>
      </c>
      <c r="P549" s="12">
        <f>IFERROR(ROUND(E549/L549,2),0)</f>
        <v>53.36</v>
      </c>
      <c r="Q549" s="9" t="s">
        <v>41</v>
      </c>
      <c r="R549" s="9" t="s">
        <v>42</v>
      </c>
      <c r="S549" s="13">
        <f>(((J549/60)/60)/24)+DATE(1970,1,1)</f>
        <v>42173.970127314817</v>
      </c>
      <c r="T549" s="13">
        <f>(((I549/60)/60)/24)+DATE(1970,1,1)</f>
        <v>42203.970127314817</v>
      </c>
    </row>
    <row r="550" spans="1:20" ht="224" x14ac:dyDescent="0.2">
      <c r="A550" s="9">
        <v>3672</v>
      </c>
      <c r="B550" s="10" t="s">
        <v>1475</v>
      </c>
      <c r="C550" s="10" t="s">
        <v>1476</v>
      </c>
      <c r="D550" s="9">
        <v>3000</v>
      </c>
      <c r="E550" s="11">
        <v>3046</v>
      </c>
      <c r="F550" s="9" t="s">
        <v>37</v>
      </c>
      <c r="G550" s="9" t="s">
        <v>38</v>
      </c>
      <c r="H550" s="9" t="s">
        <v>39</v>
      </c>
      <c r="I550" s="9">
        <v>1411771384</v>
      </c>
      <c r="J550" s="9">
        <v>1409179384</v>
      </c>
      <c r="K550" s="9" t="b">
        <v>0</v>
      </c>
      <c r="L550" s="9">
        <v>57</v>
      </c>
      <c r="M550" s="9" t="b">
        <v>1</v>
      </c>
      <c r="N550" s="9" t="s">
        <v>40</v>
      </c>
      <c r="O550" s="9">
        <f>ROUND(E550/D550*100,0)</f>
        <v>102</v>
      </c>
      <c r="P550" s="12">
        <f>IFERROR(ROUND(E550/L550,2),0)</f>
        <v>53.44</v>
      </c>
      <c r="Q550" s="9" t="s">
        <v>41</v>
      </c>
      <c r="R550" s="9" t="s">
        <v>42</v>
      </c>
      <c r="S550" s="13">
        <f>(((J550/60)/60)/24)+DATE(1970,1,1)</f>
        <v>41878.946574074071</v>
      </c>
      <c r="T550" s="13">
        <f>(((I550/60)/60)/24)+DATE(1970,1,1)</f>
        <v>41908.946574074071</v>
      </c>
    </row>
    <row r="551" spans="1:20" ht="160" x14ac:dyDescent="0.2">
      <c r="A551" s="9">
        <v>3680</v>
      </c>
      <c r="B551" s="10" t="s">
        <v>1491</v>
      </c>
      <c r="C551" s="10" t="s">
        <v>1492</v>
      </c>
      <c r="D551" s="9">
        <v>3000</v>
      </c>
      <c r="E551" s="11">
        <v>3383</v>
      </c>
      <c r="F551" s="9" t="s">
        <v>37</v>
      </c>
      <c r="G551" s="9" t="s">
        <v>45</v>
      </c>
      <c r="H551" s="9" t="s">
        <v>46</v>
      </c>
      <c r="I551" s="9">
        <v>1475664834</v>
      </c>
      <c r="J551" s="9">
        <v>1473850434</v>
      </c>
      <c r="K551" s="9" t="b">
        <v>0</v>
      </c>
      <c r="L551" s="9">
        <v>34</v>
      </c>
      <c r="M551" s="9" t="b">
        <v>1</v>
      </c>
      <c r="N551" s="9" t="s">
        <v>40</v>
      </c>
      <c r="O551" s="9">
        <f>ROUND(E551/D551*100,0)</f>
        <v>113</v>
      </c>
      <c r="P551" s="12">
        <f>IFERROR(ROUND(E551/L551,2),0)</f>
        <v>99.5</v>
      </c>
      <c r="Q551" s="9" t="s">
        <v>41</v>
      </c>
      <c r="R551" s="9" t="s">
        <v>42</v>
      </c>
      <c r="S551" s="13">
        <f>(((J551/60)/60)/24)+DATE(1970,1,1)</f>
        <v>42627.454097222217</v>
      </c>
      <c r="T551" s="13">
        <f>(((I551/60)/60)/24)+DATE(1970,1,1)</f>
        <v>42648.454097222217</v>
      </c>
    </row>
    <row r="552" spans="1:20" ht="192" x14ac:dyDescent="0.2">
      <c r="A552" s="9">
        <v>3682</v>
      </c>
      <c r="B552" s="10" t="s">
        <v>1495</v>
      </c>
      <c r="C552" s="10" t="s">
        <v>1496</v>
      </c>
      <c r="D552" s="9">
        <v>3000</v>
      </c>
      <c r="E552" s="11">
        <v>4176</v>
      </c>
      <c r="F552" s="9" t="s">
        <v>37</v>
      </c>
      <c r="G552" s="9" t="s">
        <v>45</v>
      </c>
      <c r="H552" s="9" t="s">
        <v>46</v>
      </c>
      <c r="I552" s="9">
        <v>1402901940</v>
      </c>
      <c r="J552" s="9">
        <v>1399998418</v>
      </c>
      <c r="K552" s="9" t="b">
        <v>0</v>
      </c>
      <c r="L552" s="9">
        <v>67</v>
      </c>
      <c r="M552" s="9" t="b">
        <v>1</v>
      </c>
      <c r="N552" s="9" t="s">
        <v>40</v>
      </c>
      <c r="O552" s="9">
        <f>ROUND(E552/D552*100,0)</f>
        <v>139</v>
      </c>
      <c r="P552" s="12">
        <f>IFERROR(ROUND(E552/L552,2),0)</f>
        <v>62.33</v>
      </c>
      <c r="Q552" s="9" t="s">
        <v>41</v>
      </c>
      <c r="R552" s="9" t="s">
        <v>42</v>
      </c>
      <c r="S552" s="13">
        <f>(((J552/60)/60)/24)+DATE(1970,1,1)</f>
        <v>41772.685393518521</v>
      </c>
      <c r="T552" s="13">
        <f>(((I552/60)/60)/24)+DATE(1970,1,1)</f>
        <v>41806.290972222225</v>
      </c>
    </row>
    <row r="553" spans="1:20" ht="176" x14ac:dyDescent="0.2">
      <c r="A553" s="9">
        <v>3688</v>
      </c>
      <c r="B553" s="10" t="s">
        <v>1507</v>
      </c>
      <c r="C553" s="10" t="s">
        <v>1508</v>
      </c>
      <c r="D553" s="9">
        <v>3000</v>
      </c>
      <c r="E553" s="11">
        <v>3275</v>
      </c>
      <c r="F553" s="9" t="s">
        <v>37</v>
      </c>
      <c r="G553" s="9" t="s">
        <v>38</v>
      </c>
      <c r="H553" s="9" t="s">
        <v>39</v>
      </c>
      <c r="I553" s="9">
        <v>1407524004</v>
      </c>
      <c r="J553" s="9">
        <v>1404932004</v>
      </c>
      <c r="K553" s="9" t="b">
        <v>0</v>
      </c>
      <c r="L553" s="9">
        <v>39</v>
      </c>
      <c r="M553" s="9" t="b">
        <v>1</v>
      </c>
      <c r="N553" s="9" t="s">
        <v>40</v>
      </c>
      <c r="O553" s="9">
        <f>ROUND(E553/D553*100,0)</f>
        <v>109</v>
      </c>
      <c r="P553" s="12">
        <f>IFERROR(ROUND(E553/L553,2),0)</f>
        <v>83.97</v>
      </c>
      <c r="Q553" s="9" t="s">
        <v>41</v>
      </c>
      <c r="R553" s="9" t="s">
        <v>42</v>
      </c>
      <c r="S553" s="13">
        <f>(((J553/60)/60)/24)+DATE(1970,1,1)</f>
        <v>41829.787083333329</v>
      </c>
      <c r="T553" s="13">
        <f>(((I553/60)/60)/24)+DATE(1970,1,1)</f>
        <v>41859.787083333329</v>
      </c>
    </row>
    <row r="554" spans="1:20" ht="208" x14ac:dyDescent="0.2">
      <c r="A554" s="9">
        <v>3689</v>
      </c>
      <c r="B554" s="10" t="s">
        <v>1509</v>
      </c>
      <c r="C554" s="10" t="s">
        <v>1510</v>
      </c>
      <c r="D554" s="9">
        <v>3000</v>
      </c>
      <c r="E554" s="11">
        <v>3550</v>
      </c>
      <c r="F554" s="9" t="s">
        <v>37</v>
      </c>
      <c r="G554" s="9" t="s">
        <v>45</v>
      </c>
      <c r="H554" s="9" t="s">
        <v>46</v>
      </c>
      <c r="I554" s="9">
        <v>1434925500</v>
      </c>
      <c r="J554" s="9">
        <v>1432410639</v>
      </c>
      <c r="K554" s="9" t="b">
        <v>0</v>
      </c>
      <c r="L554" s="9">
        <v>62</v>
      </c>
      <c r="M554" s="9" t="b">
        <v>1</v>
      </c>
      <c r="N554" s="9" t="s">
        <v>40</v>
      </c>
      <c r="O554" s="9">
        <f>ROUND(E554/D554*100,0)</f>
        <v>118</v>
      </c>
      <c r="P554" s="12">
        <f>IFERROR(ROUND(E554/L554,2),0)</f>
        <v>57.26</v>
      </c>
      <c r="Q554" s="9" t="s">
        <v>41</v>
      </c>
      <c r="R554" s="9" t="s">
        <v>42</v>
      </c>
      <c r="S554" s="13">
        <f>(((J554/60)/60)/24)+DATE(1970,1,1)</f>
        <v>42147.826840277776</v>
      </c>
      <c r="T554" s="13">
        <f>(((I554/60)/60)/24)+DATE(1970,1,1)</f>
        <v>42176.934027777781</v>
      </c>
    </row>
    <row r="555" spans="1:20" ht="208" x14ac:dyDescent="0.2">
      <c r="A555" s="9">
        <v>3702</v>
      </c>
      <c r="B555" s="10" t="s">
        <v>1535</v>
      </c>
      <c r="C555" s="10" t="s">
        <v>1536</v>
      </c>
      <c r="D555" s="9">
        <v>3000</v>
      </c>
      <c r="E555" s="11">
        <v>3275</v>
      </c>
      <c r="F555" s="9" t="s">
        <v>37</v>
      </c>
      <c r="G555" s="9" t="s">
        <v>38</v>
      </c>
      <c r="H555" s="9" t="s">
        <v>39</v>
      </c>
      <c r="I555" s="9">
        <v>1468191540</v>
      </c>
      <c r="J555" s="9">
        <v>1464958484</v>
      </c>
      <c r="K555" s="9" t="b">
        <v>0</v>
      </c>
      <c r="L555" s="9">
        <v>21</v>
      </c>
      <c r="M555" s="9" t="b">
        <v>1</v>
      </c>
      <c r="N555" s="9" t="s">
        <v>40</v>
      </c>
      <c r="O555" s="9">
        <f>ROUND(E555/D555*100,0)</f>
        <v>109</v>
      </c>
      <c r="P555" s="12">
        <f>IFERROR(ROUND(E555/L555,2),0)</f>
        <v>155.94999999999999</v>
      </c>
      <c r="Q555" s="9" t="s">
        <v>41</v>
      </c>
      <c r="R555" s="9" t="s">
        <v>42</v>
      </c>
      <c r="S555" s="13">
        <f>(((J555/60)/60)/24)+DATE(1970,1,1)</f>
        <v>42524.53800925926</v>
      </c>
      <c r="T555" s="13">
        <f>(((I555/60)/60)/24)+DATE(1970,1,1)</f>
        <v>42561.957638888889</v>
      </c>
    </row>
    <row r="556" spans="1:20" ht="224" x14ac:dyDescent="0.2">
      <c r="A556" s="9">
        <v>3827</v>
      </c>
      <c r="B556" s="10" t="s">
        <v>1664</v>
      </c>
      <c r="C556" s="10" t="s">
        <v>1665</v>
      </c>
      <c r="D556" s="9">
        <v>3000</v>
      </c>
      <c r="E556" s="11">
        <v>4580</v>
      </c>
      <c r="F556" s="9" t="s">
        <v>37</v>
      </c>
      <c r="G556" s="9" t="s">
        <v>38</v>
      </c>
      <c r="H556" s="9" t="s">
        <v>39</v>
      </c>
      <c r="I556" s="9">
        <v>1427414400</v>
      </c>
      <c r="J556" s="9">
        <v>1422656201</v>
      </c>
      <c r="K556" s="9" t="b">
        <v>0</v>
      </c>
      <c r="L556" s="9">
        <v>65</v>
      </c>
      <c r="M556" s="9" t="b">
        <v>1</v>
      </c>
      <c r="N556" s="9" t="s">
        <v>40</v>
      </c>
      <c r="O556" s="9">
        <f>ROUND(E556/D556*100,0)</f>
        <v>153</v>
      </c>
      <c r="P556" s="12">
        <f>IFERROR(ROUND(E556/L556,2),0)</f>
        <v>70.459999999999994</v>
      </c>
      <c r="Q556" s="9" t="s">
        <v>41</v>
      </c>
      <c r="R556" s="9" t="s">
        <v>42</v>
      </c>
      <c r="S556" s="13">
        <f>(((J556/60)/60)/24)+DATE(1970,1,1)</f>
        <v>42034.928252314814</v>
      </c>
      <c r="T556" s="13">
        <f>(((I556/60)/60)/24)+DATE(1970,1,1)</f>
        <v>42090</v>
      </c>
    </row>
    <row r="557" spans="1:20" ht="224" x14ac:dyDescent="0.2">
      <c r="A557" s="9">
        <v>3834</v>
      </c>
      <c r="B557" s="10" t="s">
        <v>1678</v>
      </c>
      <c r="C557" s="10" t="s">
        <v>1679</v>
      </c>
      <c r="D557" s="9">
        <v>3000</v>
      </c>
      <c r="E557" s="11">
        <v>3271</v>
      </c>
      <c r="F557" s="9" t="s">
        <v>37</v>
      </c>
      <c r="G557" s="9" t="s">
        <v>38</v>
      </c>
      <c r="H557" s="9" t="s">
        <v>39</v>
      </c>
      <c r="I557" s="9">
        <v>1434624067</v>
      </c>
      <c r="J557" s="9">
        <v>1432032067</v>
      </c>
      <c r="K557" s="9" t="b">
        <v>0</v>
      </c>
      <c r="L557" s="9">
        <v>57</v>
      </c>
      <c r="M557" s="9" t="b">
        <v>1</v>
      </c>
      <c r="N557" s="9" t="s">
        <v>40</v>
      </c>
      <c r="O557" s="9">
        <f>ROUND(E557/D557*100,0)</f>
        <v>109</v>
      </c>
      <c r="P557" s="12">
        <f>IFERROR(ROUND(E557/L557,2),0)</f>
        <v>57.39</v>
      </c>
      <c r="Q557" s="9" t="s">
        <v>41</v>
      </c>
      <c r="R557" s="9" t="s">
        <v>42</v>
      </c>
      <c r="S557" s="13">
        <f>(((J557/60)/60)/24)+DATE(1970,1,1)</f>
        <v>42143.445219907408</v>
      </c>
      <c r="T557" s="13">
        <f>(((I557/60)/60)/24)+DATE(1970,1,1)</f>
        <v>42173.445219907408</v>
      </c>
    </row>
    <row r="558" spans="1:20" ht="144" x14ac:dyDescent="0.2">
      <c r="A558" s="9">
        <v>3223</v>
      </c>
      <c r="B558" s="10" t="s">
        <v>608</v>
      </c>
      <c r="C558" s="10" t="s">
        <v>609</v>
      </c>
      <c r="D558" s="9">
        <v>3100</v>
      </c>
      <c r="E558" s="11">
        <v>3395</v>
      </c>
      <c r="F558" s="9" t="s">
        <v>37</v>
      </c>
      <c r="G558" s="9" t="s">
        <v>45</v>
      </c>
      <c r="H558" s="9" t="s">
        <v>46</v>
      </c>
      <c r="I558" s="9">
        <v>1440100976</v>
      </c>
      <c r="J558" s="9">
        <v>1437508976</v>
      </c>
      <c r="K558" s="9" t="b">
        <v>1</v>
      </c>
      <c r="L558" s="9">
        <v>74</v>
      </c>
      <c r="M558" s="9" t="b">
        <v>1</v>
      </c>
      <c r="N558" s="9" t="s">
        <v>40</v>
      </c>
      <c r="O558" s="9">
        <f>ROUND(E558/D558*100,0)</f>
        <v>110</v>
      </c>
      <c r="P558" s="12">
        <f>IFERROR(ROUND(E558/L558,2),0)</f>
        <v>45.88</v>
      </c>
      <c r="Q558" s="9" t="s">
        <v>41</v>
      </c>
      <c r="R558" s="9" t="s">
        <v>42</v>
      </c>
      <c r="S558" s="13">
        <f>(((J558/60)/60)/24)+DATE(1970,1,1)</f>
        <v>42206.835370370376</v>
      </c>
      <c r="T558" s="13">
        <f>(((I558/60)/60)/24)+DATE(1970,1,1)</f>
        <v>42236.835370370376</v>
      </c>
    </row>
    <row r="559" spans="1:20" ht="208" x14ac:dyDescent="0.2">
      <c r="A559" s="9">
        <v>2971</v>
      </c>
      <c r="B559" s="10" t="s">
        <v>436</v>
      </c>
      <c r="C559" s="10" t="s">
        <v>437</v>
      </c>
      <c r="D559" s="9">
        <v>3200</v>
      </c>
      <c r="E559" s="11">
        <v>3205</v>
      </c>
      <c r="F559" s="9" t="s">
        <v>37</v>
      </c>
      <c r="G559" s="9" t="s">
        <v>45</v>
      </c>
      <c r="H559" s="9" t="s">
        <v>46</v>
      </c>
      <c r="I559" s="9">
        <v>1409500078</v>
      </c>
      <c r="J559" s="9">
        <v>1406908078</v>
      </c>
      <c r="K559" s="9" t="b">
        <v>0</v>
      </c>
      <c r="L559" s="9">
        <v>43</v>
      </c>
      <c r="M559" s="9" t="b">
        <v>1</v>
      </c>
      <c r="N559" s="9" t="s">
        <v>40</v>
      </c>
      <c r="O559" s="9">
        <f>ROUND(E559/D559*100,0)</f>
        <v>100</v>
      </c>
      <c r="P559" s="12">
        <f>IFERROR(ROUND(E559/L559,2),0)</f>
        <v>74.53</v>
      </c>
      <c r="Q559" s="9" t="s">
        <v>41</v>
      </c>
      <c r="R559" s="9" t="s">
        <v>42</v>
      </c>
      <c r="S559" s="13">
        <f>(((J559/60)/60)/24)+DATE(1970,1,1)</f>
        <v>41852.658310185187</v>
      </c>
      <c r="T559" s="13">
        <f>(((I559/60)/60)/24)+DATE(1970,1,1)</f>
        <v>41882.658310185187</v>
      </c>
    </row>
    <row r="560" spans="1:20" ht="192" x14ac:dyDescent="0.2">
      <c r="A560" s="9">
        <v>3186</v>
      </c>
      <c r="B560" s="10" t="s">
        <v>574</v>
      </c>
      <c r="C560" s="10" t="s">
        <v>575</v>
      </c>
      <c r="D560" s="9">
        <v>3200</v>
      </c>
      <c r="E560" s="11">
        <v>3270</v>
      </c>
      <c r="F560" s="9" t="s">
        <v>37</v>
      </c>
      <c r="G560" s="9" t="s">
        <v>38</v>
      </c>
      <c r="H560" s="9" t="s">
        <v>39</v>
      </c>
      <c r="I560" s="9">
        <v>1410901200</v>
      </c>
      <c r="J560" s="9">
        <v>1408313438</v>
      </c>
      <c r="K560" s="9" t="b">
        <v>1</v>
      </c>
      <c r="L560" s="9">
        <v>70</v>
      </c>
      <c r="M560" s="9" t="b">
        <v>1</v>
      </c>
      <c r="N560" s="9" t="s">
        <v>40</v>
      </c>
      <c r="O560" s="9">
        <f>ROUND(E560/D560*100,0)</f>
        <v>102</v>
      </c>
      <c r="P560" s="12">
        <f>IFERROR(ROUND(E560/L560,2),0)</f>
        <v>46.71</v>
      </c>
      <c r="Q560" s="9" t="s">
        <v>41</v>
      </c>
      <c r="R560" s="9" t="s">
        <v>42</v>
      </c>
      <c r="S560" s="13">
        <f>(((J560/60)/60)/24)+DATE(1970,1,1)</f>
        <v>41868.924050925925</v>
      </c>
      <c r="T560" s="13">
        <f>(((I560/60)/60)/24)+DATE(1970,1,1)</f>
        <v>41898.875</v>
      </c>
    </row>
    <row r="561" spans="1:20" ht="208" x14ac:dyDescent="0.2">
      <c r="A561" s="9">
        <v>3560</v>
      </c>
      <c r="B561" s="10" t="s">
        <v>1289</v>
      </c>
      <c r="C561" s="10" t="s">
        <v>1290</v>
      </c>
      <c r="D561" s="9">
        <v>3200</v>
      </c>
      <c r="E561" s="11">
        <v>3470</v>
      </c>
      <c r="F561" s="9" t="s">
        <v>37</v>
      </c>
      <c r="G561" s="9" t="s">
        <v>63</v>
      </c>
      <c r="H561" s="9" t="s">
        <v>64</v>
      </c>
      <c r="I561" s="9">
        <v>1432694700</v>
      </c>
      <c r="J561" s="9">
        <v>1429651266</v>
      </c>
      <c r="K561" s="9" t="b">
        <v>0</v>
      </c>
      <c r="L561" s="9">
        <v>74</v>
      </c>
      <c r="M561" s="9" t="b">
        <v>1</v>
      </c>
      <c r="N561" s="9" t="s">
        <v>40</v>
      </c>
      <c r="O561" s="9">
        <f>ROUND(E561/D561*100,0)</f>
        <v>108</v>
      </c>
      <c r="P561" s="12">
        <f>IFERROR(ROUND(E561/L561,2),0)</f>
        <v>46.89</v>
      </c>
      <c r="Q561" s="9" t="s">
        <v>41</v>
      </c>
      <c r="R561" s="9" t="s">
        <v>42</v>
      </c>
      <c r="S561" s="13">
        <f>(((J561/60)/60)/24)+DATE(1970,1,1)</f>
        <v>42115.889652777783</v>
      </c>
      <c r="T561" s="13">
        <f>(((I561/60)/60)/24)+DATE(1970,1,1)</f>
        <v>42151.114583333328</v>
      </c>
    </row>
    <row r="562" spans="1:20" ht="224" x14ac:dyDescent="0.2">
      <c r="A562" s="9">
        <v>536</v>
      </c>
      <c r="B562" s="10" t="s">
        <v>79</v>
      </c>
      <c r="C562" s="10" t="s">
        <v>80</v>
      </c>
      <c r="D562" s="9">
        <v>3300</v>
      </c>
      <c r="E562" s="11">
        <v>3902.5</v>
      </c>
      <c r="F562" s="9" t="s">
        <v>37</v>
      </c>
      <c r="G562" s="9" t="s">
        <v>38</v>
      </c>
      <c r="H562" s="9" t="s">
        <v>39</v>
      </c>
      <c r="I562" s="9">
        <v>1438624800</v>
      </c>
      <c r="J562" s="9">
        <v>1435133807</v>
      </c>
      <c r="K562" s="9" t="b">
        <v>0</v>
      </c>
      <c r="L562" s="9">
        <v>39</v>
      </c>
      <c r="M562" s="9" t="b">
        <v>1</v>
      </c>
      <c r="N562" s="9" t="s">
        <v>40</v>
      </c>
      <c r="O562" s="9">
        <f>ROUND(E562/D562*100,0)</f>
        <v>118</v>
      </c>
      <c r="P562" s="12">
        <f>IFERROR(ROUND(E562/L562,2),0)</f>
        <v>100.06</v>
      </c>
      <c r="Q562" s="9" t="s">
        <v>41</v>
      </c>
      <c r="R562" s="9" t="s">
        <v>42</v>
      </c>
      <c r="S562" s="13">
        <f>(((J562/60)/60)/24)+DATE(1970,1,1)</f>
        <v>42179.344988425932</v>
      </c>
      <c r="T562" s="13">
        <f>(((I562/60)/60)/24)+DATE(1970,1,1)</f>
        <v>42219.75</v>
      </c>
    </row>
    <row r="563" spans="1:20" ht="208" x14ac:dyDescent="0.2">
      <c r="A563" s="9">
        <v>3261</v>
      </c>
      <c r="B563" s="10" t="s">
        <v>684</v>
      </c>
      <c r="C563" s="10" t="s">
        <v>685</v>
      </c>
      <c r="D563" s="9">
        <v>3300</v>
      </c>
      <c r="E563" s="11">
        <v>3315</v>
      </c>
      <c r="F563" s="9" t="s">
        <v>37</v>
      </c>
      <c r="G563" s="9" t="s">
        <v>45</v>
      </c>
      <c r="H563" s="9" t="s">
        <v>46</v>
      </c>
      <c r="I563" s="9">
        <v>1437067476</v>
      </c>
      <c r="J563" s="9">
        <v>1434475476</v>
      </c>
      <c r="K563" s="9" t="b">
        <v>1</v>
      </c>
      <c r="L563" s="9">
        <v>49</v>
      </c>
      <c r="M563" s="9" t="b">
        <v>1</v>
      </c>
      <c r="N563" s="9" t="s">
        <v>40</v>
      </c>
      <c r="O563" s="9">
        <f>ROUND(E563/D563*100,0)</f>
        <v>100</v>
      </c>
      <c r="P563" s="12">
        <f>IFERROR(ROUND(E563/L563,2),0)</f>
        <v>67.650000000000006</v>
      </c>
      <c r="Q563" s="9" t="s">
        <v>41</v>
      </c>
      <c r="R563" s="9" t="s">
        <v>42</v>
      </c>
      <c r="S563" s="13">
        <f>(((J563/60)/60)/24)+DATE(1970,1,1)</f>
        <v>42171.725416666668</v>
      </c>
      <c r="T563" s="13">
        <f>(((I563/60)/60)/24)+DATE(1970,1,1)</f>
        <v>42201.725416666668</v>
      </c>
    </row>
    <row r="564" spans="1:20" ht="192" x14ac:dyDescent="0.2">
      <c r="A564" s="9">
        <v>3322</v>
      </c>
      <c r="B564" s="10" t="s">
        <v>809</v>
      </c>
      <c r="C564" s="10" t="s">
        <v>810</v>
      </c>
      <c r="D564" s="9">
        <v>3300</v>
      </c>
      <c r="E564" s="11">
        <v>3350</v>
      </c>
      <c r="F564" s="9" t="s">
        <v>37</v>
      </c>
      <c r="G564" s="9" t="s">
        <v>45</v>
      </c>
      <c r="H564" s="9" t="s">
        <v>46</v>
      </c>
      <c r="I564" s="9">
        <v>1466567700</v>
      </c>
      <c r="J564" s="9">
        <v>1464653696</v>
      </c>
      <c r="K564" s="9" t="b">
        <v>0</v>
      </c>
      <c r="L564" s="9">
        <v>23</v>
      </c>
      <c r="M564" s="9" t="b">
        <v>1</v>
      </c>
      <c r="N564" s="9" t="s">
        <v>40</v>
      </c>
      <c r="O564" s="9">
        <f>ROUND(E564/D564*100,0)</f>
        <v>102</v>
      </c>
      <c r="P564" s="12">
        <f>IFERROR(ROUND(E564/L564,2),0)</f>
        <v>145.65</v>
      </c>
      <c r="Q564" s="9" t="s">
        <v>41</v>
      </c>
      <c r="R564" s="9" t="s">
        <v>42</v>
      </c>
      <c r="S564" s="13">
        <f>(((J564/60)/60)/24)+DATE(1970,1,1)</f>
        <v>42521.010370370372</v>
      </c>
      <c r="T564" s="13">
        <f>(((I564/60)/60)/24)+DATE(1970,1,1)</f>
        <v>42543.163194444445</v>
      </c>
    </row>
    <row r="565" spans="1:20" ht="192" x14ac:dyDescent="0.2">
      <c r="A565" s="9">
        <v>3526</v>
      </c>
      <c r="B565" s="10" t="s">
        <v>1219</v>
      </c>
      <c r="C565" s="10" t="s">
        <v>1220</v>
      </c>
      <c r="D565" s="9">
        <v>3300</v>
      </c>
      <c r="E565" s="11">
        <v>3366</v>
      </c>
      <c r="F565" s="9" t="s">
        <v>37</v>
      </c>
      <c r="G565" s="9" t="s">
        <v>45</v>
      </c>
      <c r="H565" s="9" t="s">
        <v>46</v>
      </c>
      <c r="I565" s="9">
        <v>1461823140</v>
      </c>
      <c r="J565" s="9">
        <v>1459411371</v>
      </c>
      <c r="K565" s="9" t="b">
        <v>0</v>
      </c>
      <c r="L565" s="9">
        <v>34</v>
      </c>
      <c r="M565" s="9" t="b">
        <v>1</v>
      </c>
      <c r="N565" s="9" t="s">
        <v>40</v>
      </c>
      <c r="O565" s="9">
        <f>ROUND(E565/D565*100,0)</f>
        <v>102</v>
      </c>
      <c r="P565" s="12">
        <f>IFERROR(ROUND(E565/L565,2),0)</f>
        <v>99</v>
      </c>
      <c r="Q565" s="9" t="s">
        <v>41</v>
      </c>
      <c r="R565" s="9" t="s">
        <v>42</v>
      </c>
      <c r="S565" s="13">
        <f>(((J565/60)/60)/24)+DATE(1970,1,1)</f>
        <v>42460.335312499999</v>
      </c>
      <c r="T565" s="13">
        <f>(((I565/60)/60)/24)+DATE(1970,1,1)</f>
        <v>42488.249305555553</v>
      </c>
    </row>
    <row r="566" spans="1:20" ht="112" x14ac:dyDescent="0.2">
      <c r="A566" s="9">
        <v>3720</v>
      </c>
      <c r="B566" s="10" t="s">
        <v>1571</v>
      </c>
      <c r="C566" s="10" t="s">
        <v>1572</v>
      </c>
      <c r="D566" s="9">
        <v>3300</v>
      </c>
      <c r="E566" s="11">
        <v>3449</v>
      </c>
      <c r="F566" s="9" t="s">
        <v>37</v>
      </c>
      <c r="G566" s="9" t="s">
        <v>45</v>
      </c>
      <c r="H566" s="9" t="s">
        <v>46</v>
      </c>
      <c r="I566" s="9">
        <v>1435881006</v>
      </c>
      <c r="J566" s="9">
        <v>1433980206</v>
      </c>
      <c r="K566" s="9" t="b">
        <v>0</v>
      </c>
      <c r="L566" s="9">
        <v>40</v>
      </c>
      <c r="M566" s="9" t="b">
        <v>1</v>
      </c>
      <c r="N566" s="9" t="s">
        <v>40</v>
      </c>
      <c r="O566" s="9">
        <f>ROUND(E566/D566*100,0)</f>
        <v>105</v>
      </c>
      <c r="P566" s="12">
        <f>IFERROR(ROUND(E566/L566,2),0)</f>
        <v>86.23</v>
      </c>
      <c r="Q566" s="9" t="s">
        <v>41</v>
      </c>
      <c r="R566" s="9" t="s">
        <v>42</v>
      </c>
      <c r="S566" s="13">
        <f>(((J566/60)/60)/24)+DATE(1970,1,1)</f>
        <v>42165.993125000001</v>
      </c>
      <c r="T566" s="13">
        <f>(((I566/60)/60)/24)+DATE(1970,1,1)</f>
        <v>42187.993125000001</v>
      </c>
    </row>
    <row r="567" spans="1:20" ht="208" x14ac:dyDescent="0.2">
      <c r="A567" s="9">
        <v>3341</v>
      </c>
      <c r="B567" s="10" t="s">
        <v>847</v>
      </c>
      <c r="C567" s="10" t="s">
        <v>848</v>
      </c>
      <c r="D567" s="9">
        <v>3350</v>
      </c>
      <c r="E567" s="11">
        <v>3350</v>
      </c>
      <c r="F567" s="9" t="s">
        <v>37</v>
      </c>
      <c r="G567" s="9" t="s">
        <v>38</v>
      </c>
      <c r="H567" s="9" t="s">
        <v>39</v>
      </c>
      <c r="I567" s="9">
        <v>1465750800</v>
      </c>
      <c r="J567" s="9">
        <v>1463771421</v>
      </c>
      <c r="K567" s="9" t="b">
        <v>0</v>
      </c>
      <c r="L567" s="9">
        <v>28</v>
      </c>
      <c r="M567" s="9" t="b">
        <v>1</v>
      </c>
      <c r="N567" s="9" t="s">
        <v>40</v>
      </c>
      <c r="O567" s="9">
        <f>ROUND(E567/D567*100,0)</f>
        <v>100</v>
      </c>
      <c r="P567" s="12">
        <f>IFERROR(ROUND(E567/L567,2),0)</f>
        <v>119.64</v>
      </c>
      <c r="Q567" s="9" t="s">
        <v>41</v>
      </c>
      <c r="R567" s="9" t="s">
        <v>42</v>
      </c>
      <c r="S567" s="13">
        <f>(((J567/60)/60)/24)+DATE(1970,1,1)</f>
        <v>42510.798854166671</v>
      </c>
      <c r="T567" s="13">
        <f>(((I567/60)/60)/24)+DATE(1970,1,1)</f>
        <v>42533.708333333328</v>
      </c>
    </row>
    <row r="568" spans="1:20" ht="176" x14ac:dyDescent="0.2">
      <c r="A568" s="9">
        <v>3483</v>
      </c>
      <c r="B568" s="10" t="s">
        <v>1133</v>
      </c>
      <c r="C568" s="10" t="s">
        <v>1134</v>
      </c>
      <c r="D568" s="9">
        <v>3350</v>
      </c>
      <c r="E568" s="11">
        <v>5358</v>
      </c>
      <c r="F568" s="9" t="s">
        <v>37</v>
      </c>
      <c r="G568" s="9" t="s">
        <v>45</v>
      </c>
      <c r="H568" s="9" t="s">
        <v>46</v>
      </c>
      <c r="I568" s="9">
        <v>1404403381</v>
      </c>
      <c r="J568" s="9">
        <v>1401811381</v>
      </c>
      <c r="K568" s="9" t="b">
        <v>0</v>
      </c>
      <c r="L568" s="9">
        <v>133</v>
      </c>
      <c r="M568" s="9" t="b">
        <v>1</v>
      </c>
      <c r="N568" s="9" t="s">
        <v>40</v>
      </c>
      <c r="O568" s="9">
        <f>ROUND(E568/D568*100,0)</f>
        <v>160</v>
      </c>
      <c r="P568" s="12">
        <f>IFERROR(ROUND(E568/L568,2),0)</f>
        <v>40.29</v>
      </c>
      <c r="Q568" s="9" t="s">
        <v>41</v>
      </c>
      <c r="R568" s="9" t="s">
        <v>42</v>
      </c>
      <c r="S568" s="13">
        <f>(((J568/60)/60)/24)+DATE(1970,1,1)</f>
        <v>41793.668761574074</v>
      </c>
      <c r="T568" s="13">
        <f>(((I568/60)/60)/24)+DATE(1970,1,1)</f>
        <v>41823.668761574074</v>
      </c>
    </row>
    <row r="569" spans="1:20" ht="176" x14ac:dyDescent="0.2">
      <c r="A569" s="9">
        <v>3585</v>
      </c>
      <c r="B569" s="10" t="s">
        <v>1339</v>
      </c>
      <c r="C569" s="10" t="s">
        <v>1340</v>
      </c>
      <c r="D569" s="9">
        <v>3400</v>
      </c>
      <c r="E569" s="11">
        <v>4050</v>
      </c>
      <c r="F569" s="9" t="s">
        <v>37</v>
      </c>
      <c r="G569" s="9" t="s">
        <v>45</v>
      </c>
      <c r="H569" s="9" t="s">
        <v>46</v>
      </c>
      <c r="I569" s="9">
        <v>1419181890</v>
      </c>
      <c r="J569" s="9">
        <v>1416589890</v>
      </c>
      <c r="K569" s="9" t="b">
        <v>0</v>
      </c>
      <c r="L569" s="9">
        <v>23</v>
      </c>
      <c r="M569" s="9" t="b">
        <v>1</v>
      </c>
      <c r="N569" s="9" t="s">
        <v>40</v>
      </c>
      <c r="O569" s="9">
        <f>ROUND(E569/D569*100,0)</f>
        <v>119</v>
      </c>
      <c r="P569" s="12">
        <f>IFERROR(ROUND(E569/L569,2),0)</f>
        <v>176.09</v>
      </c>
      <c r="Q569" s="9" t="s">
        <v>41</v>
      </c>
      <c r="R569" s="9" t="s">
        <v>42</v>
      </c>
      <c r="S569" s="13">
        <f>(((J569/60)/60)/24)+DATE(1970,1,1)</f>
        <v>41964.716319444444</v>
      </c>
      <c r="T569" s="13">
        <f>(((I569/60)/60)/24)+DATE(1970,1,1)</f>
        <v>41994.716319444444</v>
      </c>
    </row>
    <row r="570" spans="1:20" ht="224" x14ac:dyDescent="0.2">
      <c r="A570" s="9">
        <v>530</v>
      </c>
      <c r="B570" s="10" t="s">
        <v>65</v>
      </c>
      <c r="C570" s="10" t="s">
        <v>66</v>
      </c>
      <c r="D570" s="9">
        <v>3405</v>
      </c>
      <c r="E570" s="11">
        <v>3670</v>
      </c>
      <c r="F570" s="9" t="s">
        <v>37</v>
      </c>
      <c r="G570" s="9" t="s">
        <v>45</v>
      </c>
      <c r="H570" s="9" t="s">
        <v>46</v>
      </c>
      <c r="I570" s="9">
        <v>1435111200</v>
      </c>
      <c r="J570" s="9">
        <v>1433254268</v>
      </c>
      <c r="K570" s="9" t="b">
        <v>0</v>
      </c>
      <c r="L570" s="9">
        <v>29</v>
      </c>
      <c r="M570" s="9" t="b">
        <v>1</v>
      </c>
      <c r="N570" s="9" t="s">
        <v>40</v>
      </c>
      <c r="O570" s="9">
        <f>ROUND(E570/D570*100,0)</f>
        <v>108</v>
      </c>
      <c r="P570" s="12">
        <f>IFERROR(ROUND(E570/L570,2),0)</f>
        <v>126.55</v>
      </c>
      <c r="Q570" s="9" t="s">
        <v>41</v>
      </c>
      <c r="R570" s="9" t="s">
        <v>42</v>
      </c>
      <c r="S570" s="13">
        <f>(((J570/60)/60)/24)+DATE(1970,1,1)</f>
        <v>42157.591064814813</v>
      </c>
      <c r="T570" s="13">
        <f>(((I570/60)/60)/24)+DATE(1970,1,1)</f>
        <v>42179.083333333328</v>
      </c>
    </row>
    <row r="571" spans="1:20" ht="208" x14ac:dyDescent="0.2">
      <c r="A571" s="9">
        <v>524</v>
      </c>
      <c r="B571" s="10" t="s">
        <v>51</v>
      </c>
      <c r="C571" s="10" t="s">
        <v>52</v>
      </c>
      <c r="D571" s="9">
        <v>3500</v>
      </c>
      <c r="E571" s="11">
        <v>3803.55</v>
      </c>
      <c r="F571" s="9" t="s">
        <v>37</v>
      </c>
      <c r="G571" s="9" t="s">
        <v>38</v>
      </c>
      <c r="H571" s="9" t="s">
        <v>39</v>
      </c>
      <c r="I571" s="9">
        <v>1464801169</v>
      </c>
      <c r="J571" s="9">
        <v>1462209169</v>
      </c>
      <c r="K571" s="9" t="b">
        <v>0</v>
      </c>
      <c r="L571" s="9">
        <v>130</v>
      </c>
      <c r="M571" s="9" t="b">
        <v>1</v>
      </c>
      <c r="N571" s="9" t="s">
        <v>40</v>
      </c>
      <c r="O571" s="9">
        <f>ROUND(E571/D571*100,0)</f>
        <v>109</v>
      </c>
      <c r="P571" s="12">
        <f>IFERROR(ROUND(E571/L571,2),0)</f>
        <v>29.26</v>
      </c>
      <c r="Q571" s="9" t="s">
        <v>41</v>
      </c>
      <c r="R571" s="9" t="s">
        <v>42</v>
      </c>
      <c r="S571" s="13">
        <f>(((J571/60)/60)/24)+DATE(1970,1,1)</f>
        <v>42492.717233796298</v>
      </c>
      <c r="T571" s="13">
        <f>(((I571/60)/60)/24)+DATE(1970,1,1)</f>
        <v>42522.717233796298</v>
      </c>
    </row>
    <row r="572" spans="1:20" ht="80" x14ac:dyDescent="0.2">
      <c r="A572" s="9">
        <v>1290</v>
      </c>
      <c r="B572" s="10" t="s">
        <v>99</v>
      </c>
      <c r="C572" s="10" t="s">
        <v>100</v>
      </c>
      <c r="D572" s="9">
        <v>3500</v>
      </c>
      <c r="E572" s="11">
        <v>3800</v>
      </c>
      <c r="F572" s="9" t="s">
        <v>37</v>
      </c>
      <c r="G572" s="9" t="s">
        <v>45</v>
      </c>
      <c r="H572" s="9" t="s">
        <v>46</v>
      </c>
      <c r="I572" s="9">
        <v>1429772340</v>
      </c>
      <c r="J572" s="9">
        <v>1427121931</v>
      </c>
      <c r="K572" s="9" t="b">
        <v>0</v>
      </c>
      <c r="L572" s="9">
        <v>86</v>
      </c>
      <c r="M572" s="9" t="b">
        <v>1</v>
      </c>
      <c r="N572" s="9" t="s">
        <v>40</v>
      </c>
      <c r="O572" s="9">
        <f>ROUND(E572/D572*100,0)</f>
        <v>109</v>
      </c>
      <c r="P572" s="12">
        <f>IFERROR(ROUND(E572/L572,2),0)</f>
        <v>44.19</v>
      </c>
      <c r="Q572" s="9" t="s">
        <v>41</v>
      </c>
      <c r="R572" s="9" t="s">
        <v>42</v>
      </c>
      <c r="S572" s="13">
        <f>(((J572/60)/60)/24)+DATE(1970,1,1)</f>
        <v>42086.614942129629</v>
      </c>
      <c r="T572" s="13">
        <f>(((I572/60)/60)/24)+DATE(1970,1,1)</f>
        <v>42117.290972222225</v>
      </c>
    </row>
    <row r="573" spans="1:20" ht="160" x14ac:dyDescent="0.2">
      <c r="A573" s="9">
        <v>1299</v>
      </c>
      <c r="B573" s="10" t="s">
        <v>117</v>
      </c>
      <c r="C573" s="10" t="s">
        <v>118</v>
      </c>
      <c r="D573" s="9">
        <v>3500</v>
      </c>
      <c r="E573" s="11">
        <v>4340</v>
      </c>
      <c r="F573" s="9" t="s">
        <v>37</v>
      </c>
      <c r="G573" s="9" t="s">
        <v>45</v>
      </c>
      <c r="H573" s="9" t="s">
        <v>46</v>
      </c>
      <c r="I573" s="9">
        <v>1436902359</v>
      </c>
      <c r="J573" s="9">
        <v>1434310359</v>
      </c>
      <c r="K573" s="9" t="b">
        <v>0</v>
      </c>
      <c r="L573" s="9">
        <v>32</v>
      </c>
      <c r="M573" s="9" t="b">
        <v>1</v>
      </c>
      <c r="N573" s="9" t="s">
        <v>40</v>
      </c>
      <c r="O573" s="9">
        <f>ROUND(E573/D573*100,0)</f>
        <v>124</v>
      </c>
      <c r="P573" s="12">
        <f>IFERROR(ROUND(E573/L573,2),0)</f>
        <v>135.63</v>
      </c>
      <c r="Q573" s="9" t="s">
        <v>41</v>
      </c>
      <c r="R573" s="9" t="s">
        <v>42</v>
      </c>
      <c r="S573" s="13">
        <f>(((J573/60)/60)/24)+DATE(1970,1,1)</f>
        <v>42169.814340277779</v>
      </c>
      <c r="T573" s="13">
        <f>(((I573/60)/60)/24)+DATE(1970,1,1)</f>
        <v>42199.814340277779</v>
      </c>
    </row>
    <row r="574" spans="1:20" ht="96" x14ac:dyDescent="0.2">
      <c r="A574" s="9">
        <v>1303</v>
      </c>
      <c r="B574" s="10" t="s">
        <v>125</v>
      </c>
      <c r="C574" s="10" t="s">
        <v>126</v>
      </c>
      <c r="D574" s="9">
        <v>3500</v>
      </c>
      <c r="E574" s="11">
        <v>4559.13</v>
      </c>
      <c r="F574" s="9" t="s">
        <v>37</v>
      </c>
      <c r="G574" s="9" t="s">
        <v>38</v>
      </c>
      <c r="H574" s="9" t="s">
        <v>39</v>
      </c>
      <c r="I574" s="9">
        <v>1469962800</v>
      </c>
      <c r="J574" s="9">
        <v>1468578920</v>
      </c>
      <c r="K574" s="9" t="b">
        <v>0</v>
      </c>
      <c r="L574" s="9">
        <v>108</v>
      </c>
      <c r="M574" s="9" t="b">
        <v>1</v>
      </c>
      <c r="N574" s="9" t="s">
        <v>40</v>
      </c>
      <c r="O574" s="9">
        <f>ROUND(E574/D574*100,0)</f>
        <v>130</v>
      </c>
      <c r="P574" s="12">
        <f>IFERROR(ROUND(E574/L574,2),0)</f>
        <v>42.21</v>
      </c>
      <c r="Q574" s="9" t="s">
        <v>41</v>
      </c>
      <c r="R574" s="9" t="s">
        <v>42</v>
      </c>
      <c r="S574" s="13">
        <f>(((J574/60)/60)/24)+DATE(1970,1,1)</f>
        <v>42566.441203703704</v>
      </c>
      <c r="T574" s="13">
        <f>(((I574/60)/60)/24)+DATE(1970,1,1)</f>
        <v>42582.458333333328</v>
      </c>
    </row>
    <row r="575" spans="1:20" ht="208" x14ac:dyDescent="0.2">
      <c r="A575" s="9">
        <v>2839</v>
      </c>
      <c r="B575" s="10" t="s">
        <v>245</v>
      </c>
      <c r="C575" s="10" t="s">
        <v>246</v>
      </c>
      <c r="D575" s="9">
        <v>3500</v>
      </c>
      <c r="E575" s="11">
        <v>3900</v>
      </c>
      <c r="F575" s="9" t="s">
        <v>37</v>
      </c>
      <c r="G575" s="9" t="s">
        <v>45</v>
      </c>
      <c r="H575" s="9" t="s">
        <v>46</v>
      </c>
      <c r="I575" s="9">
        <v>1408942740</v>
      </c>
      <c r="J575" s="9">
        <v>1406958354</v>
      </c>
      <c r="K575" s="9" t="b">
        <v>0</v>
      </c>
      <c r="L575" s="9">
        <v>31</v>
      </c>
      <c r="M575" s="9" t="b">
        <v>1</v>
      </c>
      <c r="N575" s="9" t="s">
        <v>40</v>
      </c>
      <c r="O575" s="9">
        <f>ROUND(E575/D575*100,0)</f>
        <v>111</v>
      </c>
      <c r="P575" s="12">
        <f>IFERROR(ROUND(E575/L575,2),0)</f>
        <v>125.81</v>
      </c>
      <c r="Q575" s="9" t="s">
        <v>41</v>
      </c>
      <c r="R575" s="9" t="s">
        <v>42</v>
      </c>
      <c r="S575" s="13">
        <f>(((J575/60)/60)/24)+DATE(1970,1,1)</f>
        <v>41853.240208333329</v>
      </c>
      <c r="T575" s="13">
        <f>(((I575/60)/60)/24)+DATE(1970,1,1)</f>
        <v>41876.207638888889</v>
      </c>
    </row>
    <row r="576" spans="1:20" ht="128" x14ac:dyDescent="0.2">
      <c r="A576" s="9">
        <v>2968</v>
      </c>
      <c r="B576" s="10" t="s">
        <v>430</v>
      </c>
      <c r="C576" s="10" t="s">
        <v>431</v>
      </c>
      <c r="D576" s="9">
        <v>3500</v>
      </c>
      <c r="E576" s="11">
        <v>3710</v>
      </c>
      <c r="F576" s="9" t="s">
        <v>37</v>
      </c>
      <c r="G576" s="9" t="s">
        <v>45</v>
      </c>
      <c r="H576" s="9" t="s">
        <v>46</v>
      </c>
      <c r="I576" s="9">
        <v>1471406340</v>
      </c>
      <c r="J576" s="9">
        <v>1470227660</v>
      </c>
      <c r="K576" s="9" t="b">
        <v>0</v>
      </c>
      <c r="L576" s="9">
        <v>47</v>
      </c>
      <c r="M576" s="9" t="b">
        <v>1</v>
      </c>
      <c r="N576" s="9" t="s">
        <v>40</v>
      </c>
      <c r="O576" s="9">
        <f>ROUND(E576/D576*100,0)</f>
        <v>106</v>
      </c>
      <c r="P576" s="12">
        <f>IFERROR(ROUND(E576/L576,2),0)</f>
        <v>78.94</v>
      </c>
      <c r="Q576" s="9" t="s">
        <v>41</v>
      </c>
      <c r="R576" s="9" t="s">
        <v>42</v>
      </c>
      <c r="S576" s="13">
        <f>(((J576/60)/60)/24)+DATE(1970,1,1)</f>
        <v>42585.523842592593</v>
      </c>
      <c r="T576" s="13">
        <f>(((I576/60)/60)/24)+DATE(1970,1,1)</f>
        <v>42599.165972222225</v>
      </c>
    </row>
    <row r="577" spans="1:20" ht="240" x14ac:dyDescent="0.2">
      <c r="A577" s="9">
        <v>3150</v>
      </c>
      <c r="B577" s="10" t="s">
        <v>502</v>
      </c>
      <c r="C577" s="10" t="s">
        <v>503</v>
      </c>
      <c r="D577" s="9">
        <v>3500</v>
      </c>
      <c r="E577" s="11">
        <v>3535</v>
      </c>
      <c r="F577" s="9" t="s">
        <v>37</v>
      </c>
      <c r="G577" s="9" t="s">
        <v>45</v>
      </c>
      <c r="H577" s="9" t="s">
        <v>46</v>
      </c>
      <c r="I577" s="9">
        <v>1295928000</v>
      </c>
      <c r="J577" s="9">
        <v>1288160403</v>
      </c>
      <c r="K577" s="9" t="b">
        <v>1</v>
      </c>
      <c r="L577" s="9">
        <v>104</v>
      </c>
      <c r="M577" s="9" t="b">
        <v>1</v>
      </c>
      <c r="N577" s="9" t="s">
        <v>40</v>
      </c>
      <c r="O577" s="9">
        <f>ROUND(E577/D577*100,0)</f>
        <v>101</v>
      </c>
      <c r="P577" s="12">
        <f>IFERROR(ROUND(E577/L577,2),0)</f>
        <v>33.99</v>
      </c>
      <c r="Q577" s="9" t="s">
        <v>41</v>
      </c>
      <c r="R577" s="9" t="s">
        <v>42</v>
      </c>
      <c r="S577" s="13">
        <f>(((J577/60)/60)/24)+DATE(1970,1,1)</f>
        <v>40478.263923611114</v>
      </c>
      <c r="T577" s="13">
        <f>(((I577/60)/60)/24)+DATE(1970,1,1)</f>
        <v>40568.166666666664</v>
      </c>
    </row>
    <row r="578" spans="1:20" ht="176" x14ac:dyDescent="0.2">
      <c r="A578" s="9">
        <v>3151</v>
      </c>
      <c r="B578" s="10" t="s">
        <v>504</v>
      </c>
      <c r="C578" s="10" t="s">
        <v>505</v>
      </c>
      <c r="D578" s="9">
        <v>3500</v>
      </c>
      <c r="E578" s="11">
        <v>3514</v>
      </c>
      <c r="F578" s="9" t="s">
        <v>37</v>
      </c>
      <c r="G578" s="9" t="s">
        <v>45</v>
      </c>
      <c r="H578" s="9" t="s">
        <v>46</v>
      </c>
      <c r="I578" s="9">
        <v>1410379774</v>
      </c>
      <c r="J578" s="9">
        <v>1407787774</v>
      </c>
      <c r="K578" s="9" t="b">
        <v>1</v>
      </c>
      <c r="L578" s="9">
        <v>34</v>
      </c>
      <c r="M578" s="9" t="b">
        <v>1</v>
      </c>
      <c r="N578" s="9" t="s">
        <v>40</v>
      </c>
      <c r="O578" s="9">
        <f>ROUND(E578/D578*100,0)</f>
        <v>100</v>
      </c>
      <c r="P578" s="12">
        <f>IFERROR(ROUND(E578/L578,2),0)</f>
        <v>103.35</v>
      </c>
      <c r="Q578" s="9" t="s">
        <v>41</v>
      </c>
      <c r="R578" s="9" t="s">
        <v>42</v>
      </c>
      <c r="S578" s="13">
        <f>(((J578/60)/60)/24)+DATE(1970,1,1)</f>
        <v>41862.83997685185</v>
      </c>
      <c r="T578" s="13">
        <f>(((I578/60)/60)/24)+DATE(1970,1,1)</f>
        <v>41892.83997685185</v>
      </c>
    </row>
    <row r="579" spans="1:20" ht="192" x14ac:dyDescent="0.2">
      <c r="A579" s="9">
        <v>3308</v>
      </c>
      <c r="B579" s="10" t="s">
        <v>781</v>
      </c>
      <c r="C579" s="10" t="s">
        <v>782</v>
      </c>
      <c r="D579" s="9">
        <v>3500</v>
      </c>
      <c r="E579" s="11">
        <v>4280</v>
      </c>
      <c r="F579" s="9" t="s">
        <v>37</v>
      </c>
      <c r="G579" s="9" t="s">
        <v>45</v>
      </c>
      <c r="H579" s="9" t="s">
        <v>46</v>
      </c>
      <c r="I579" s="9">
        <v>1460581365</v>
      </c>
      <c r="J579" s="9">
        <v>1458766965</v>
      </c>
      <c r="K579" s="9" t="b">
        <v>0</v>
      </c>
      <c r="L579" s="9">
        <v>57</v>
      </c>
      <c r="M579" s="9" t="b">
        <v>1</v>
      </c>
      <c r="N579" s="9" t="s">
        <v>40</v>
      </c>
      <c r="O579" s="9">
        <f>ROUND(E579/D579*100,0)</f>
        <v>122</v>
      </c>
      <c r="P579" s="12">
        <f>IFERROR(ROUND(E579/L579,2),0)</f>
        <v>75.09</v>
      </c>
      <c r="Q579" s="9" t="s">
        <v>41</v>
      </c>
      <c r="R579" s="9" t="s">
        <v>42</v>
      </c>
      <c r="S579" s="13">
        <f>(((J579/60)/60)/24)+DATE(1970,1,1)</f>
        <v>42452.876909722225</v>
      </c>
      <c r="T579" s="13">
        <f>(((I579/60)/60)/24)+DATE(1970,1,1)</f>
        <v>42473.876909722225</v>
      </c>
    </row>
    <row r="580" spans="1:20" ht="208" x14ac:dyDescent="0.2">
      <c r="A580" s="9">
        <v>3333</v>
      </c>
      <c r="B580" s="10" t="s">
        <v>831</v>
      </c>
      <c r="C580" s="10" t="s">
        <v>832</v>
      </c>
      <c r="D580" s="9">
        <v>3500</v>
      </c>
      <c r="E580" s="11">
        <v>3660</v>
      </c>
      <c r="F580" s="9" t="s">
        <v>37</v>
      </c>
      <c r="G580" s="9" t="s">
        <v>45</v>
      </c>
      <c r="H580" s="9" t="s">
        <v>46</v>
      </c>
      <c r="I580" s="9">
        <v>1434384880</v>
      </c>
      <c r="J580" s="9">
        <v>1432484080</v>
      </c>
      <c r="K580" s="9" t="b">
        <v>0</v>
      </c>
      <c r="L580" s="9">
        <v>111</v>
      </c>
      <c r="M580" s="9" t="b">
        <v>1</v>
      </c>
      <c r="N580" s="9" t="s">
        <v>40</v>
      </c>
      <c r="O580" s="9">
        <f>ROUND(E580/D580*100,0)</f>
        <v>105</v>
      </c>
      <c r="P580" s="12">
        <f>IFERROR(ROUND(E580/L580,2),0)</f>
        <v>32.97</v>
      </c>
      <c r="Q580" s="9" t="s">
        <v>41</v>
      </c>
      <c r="R580" s="9" t="s">
        <v>42</v>
      </c>
      <c r="S580" s="13">
        <f>(((J580/60)/60)/24)+DATE(1970,1,1)</f>
        <v>42148.676851851851</v>
      </c>
      <c r="T580" s="13">
        <f>(((I580/60)/60)/24)+DATE(1970,1,1)</f>
        <v>42170.676851851851</v>
      </c>
    </row>
    <row r="581" spans="1:20" ht="224" x14ac:dyDescent="0.2">
      <c r="A581" s="9">
        <v>3350</v>
      </c>
      <c r="B581" s="10" t="s">
        <v>864</v>
      </c>
      <c r="C581" s="10" t="s">
        <v>865</v>
      </c>
      <c r="D581" s="9">
        <v>3500</v>
      </c>
      <c r="E581" s="11">
        <v>3655</v>
      </c>
      <c r="F581" s="9" t="s">
        <v>37</v>
      </c>
      <c r="G581" s="9" t="s">
        <v>866</v>
      </c>
      <c r="H581" s="9" t="s">
        <v>259</v>
      </c>
      <c r="I581" s="9">
        <v>1448838000</v>
      </c>
      <c r="J581" s="9">
        <v>1445791811</v>
      </c>
      <c r="K581" s="9" t="b">
        <v>0</v>
      </c>
      <c r="L581" s="9">
        <v>51</v>
      </c>
      <c r="M581" s="9" t="b">
        <v>1</v>
      </c>
      <c r="N581" s="9" t="s">
        <v>40</v>
      </c>
      <c r="O581" s="9">
        <f>ROUND(E581/D581*100,0)</f>
        <v>104</v>
      </c>
      <c r="P581" s="12">
        <f>IFERROR(ROUND(E581/L581,2),0)</f>
        <v>71.67</v>
      </c>
      <c r="Q581" s="9" t="s">
        <v>41</v>
      </c>
      <c r="R581" s="9" t="s">
        <v>42</v>
      </c>
      <c r="S581" s="13">
        <f>(((J581/60)/60)/24)+DATE(1970,1,1)</f>
        <v>42302.701516203699</v>
      </c>
      <c r="T581" s="13">
        <f>(((I581/60)/60)/24)+DATE(1970,1,1)</f>
        <v>42337.958333333328</v>
      </c>
    </row>
    <row r="582" spans="1:20" ht="176" x14ac:dyDescent="0.2">
      <c r="A582" s="9">
        <v>3374</v>
      </c>
      <c r="B582" s="10" t="s">
        <v>915</v>
      </c>
      <c r="C582" s="10" t="s">
        <v>916</v>
      </c>
      <c r="D582" s="9">
        <v>3500</v>
      </c>
      <c r="E582" s="11">
        <v>3730</v>
      </c>
      <c r="F582" s="9" t="s">
        <v>37</v>
      </c>
      <c r="G582" s="9" t="s">
        <v>63</v>
      </c>
      <c r="H582" s="9" t="s">
        <v>64</v>
      </c>
      <c r="I582" s="9">
        <v>1446053616</v>
      </c>
      <c r="J582" s="9">
        <v>1443461616</v>
      </c>
      <c r="K582" s="9" t="b">
        <v>0</v>
      </c>
      <c r="L582" s="9">
        <v>52</v>
      </c>
      <c r="M582" s="9" t="b">
        <v>1</v>
      </c>
      <c r="N582" s="9" t="s">
        <v>40</v>
      </c>
      <c r="O582" s="9">
        <f>ROUND(E582/D582*100,0)</f>
        <v>107</v>
      </c>
      <c r="P582" s="12">
        <f>IFERROR(ROUND(E582/L582,2),0)</f>
        <v>71.73</v>
      </c>
      <c r="Q582" s="9" t="s">
        <v>41</v>
      </c>
      <c r="R582" s="9" t="s">
        <v>42</v>
      </c>
      <c r="S582" s="13">
        <f>(((J582/60)/60)/24)+DATE(1970,1,1)</f>
        <v>42275.731666666667</v>
      </c>
      <c r="T582" s="13">
        <f>(((I582/60)/60)/24)+DATE(1970,1,1)</f>
        <v>42305.731666666667</v>
      </c>
    </row>
    <row r="583" spans="1:20" ht="224" x14ac:dyDescent="0.2">
      <c r="A583" s="9">
        <v>3382</v>
      </c>
      <c r="B583" s="10" t="s">
        <v>931</v>
      </c>
      <c r="C583" s="10" t="s">
        <v>932</v>
      </c>
      <c r="D583" s="9">
        <v>3500</v>
      </c>
      <c r="E583" s="11">
        <v>3526</v>
      </c>
      <c r="F583" s="9" t="s">
        <v>37</v>
      </c>
      <c r="G583" s="9" t="s">
        <v>38</v>
      </c>
      <c r="H583" s="9" t="s">
        <v>39</v>
      </c>
      <c r="I583" s="9">
        <v>1470092340</v>
      </c>
      <c r="J583" s="9">
        <v>1467973256</v>
      </c>
      <c r="K583" s="9" t="b">
        <v>0</v>
      </c>
      <c r="L583" s="9">
        <v>46</v>
      </c>
      <c r="M583" s="9" t="b">
        <v>1</v>
      </c>
      <c r="N583" s="9" t="s">
        <v>40</v>
      </c>
      <c r="O583" s="9">
        <f>ROUND(E583/D583*100,0)</f>
        <v>101</v>
      </c>
      <c r="P583" s="12">
        <f>IFERROR(ROUND(E583/L583,2),0)</f>
        <v>76.650000000000006</v>
      </c>
      <c r="Q583" s="9" t="s">
        <v>41</v>
      </c>
      <c r="R583" s="9" t="s">
        <v>42</v>
      </c>
      <c r="S583" s="13">
        <f>(((J583/60)/60)/24)+DATE(1970,1,1)</f>
        <v>42559.431203703702</v>
      </c>
      <c r="T583" s="13">
        <f>(((I583/60)/60)/24)+DATE(1970,1,1)</f>
        <v>42583.957638888889</v>
      </c>
    </row>
    <row r="584" spans="1:20" ht="176" x14ac:dyDescent="0.2">
      <c r="A584" s="9">
        <v>3466</v>
      </c>
      <c r="B584" s="10" t="s">
        <v>1099</v>
      </c>
      <c r="C584" s="10" t="s">
        <v>1100</v>
      </c>
      <c r="D584" s="9">
        <v>3500</v>
      </c>
      <c r="E584" s="11">
        <v>4450</v>
      </c>
      <c r="F584" s="9" t="s">
        <v>37</v>
      </c>
      <c r="G584" s="9" t="s">
        <v>45</v>
      </c>
      <c r="H584" s="9" t="s">
        <v>46</v>
      </c>
      <c r="I584" s="9">
        <v>1461108450</v>
      </c>
      <c r="J584" s="9">
        <v>1455928050</v>
      </c>
      <c r="K584" s="9" t="b">
        <v>0</v>
      </c>
      <c r="L584" s="9">
        <v>61</v>
      </c>
      <c r="M584" s="9" t="b">
        <v>1</v>
      </c>
      <c r="N584" s="9" t="s">
        <v>40</v>
      </c>
      <c r="O584" s="9">
        <f>ROUND(E584/D584*100,0)</f>
        <v>127</v>
      </c>
      <c r="P584" s="12">
        <f>IFERROR(ROUND(E584/L584,2),0)</f>
        <v>72.95</v>
      </c>
      <c r="Q584" s="9" t="s">
        <v>41</v>
      </c>
      <c r="R584" s="9" t="s">
        <v>42</v>
      </c>
      <c r="S584" s="13">
        <f>(((J584/60)/60)/24)+DATE(1970,1,1)</f>
        <v>42420.019097222219</v>
      </c>
      <c r="T584" s="13">
        <f>(((I584/60)/60)/24)+DATE(1970,1,1)</f>
        <v>42479.977430555555</v>
      </c>
    </row>
    <row r="585" spans="1:20" ht="208" x14ac:dyDescent="0.2">
      <c r="A585" s="9">
        <v>3671</v>
      </c>
      <c r="B585" s="10" t="s">
        <v>1473</v>
      </c>
      <c r="C585" s="10" t="s">
        <v>1474</v>
      </c>
      <c r="D585" s="9">
        <v>3500</v>
      </c>
      <c r="E585" s="11">
        <v>3530</v>
      </c>
      <c r="F585" s="9" t="s">
        <v>37</v>
      </c>
      <c r="G585" s="9" t="s">
        <v>45</v>
      </c>
      <c r="H585" s="9" t="s">
        <v>46</v>
      </c>
      <c r="I585" s="9">
        <v>1405915140</v>
      </c>
      <c r="J585" s="9">
        <v>1404140667</v>
      </c>
      <c r="K585" s="9" t="b">
        <v>0</v>
      </c>
      <c r="L585" s="9">
        <v>40</v>
      </c>
      <c r="M585" s="9" t="b">
        <v>1</v>
      </c>
      <c r="N585" s="9" t="s">
        <v>40</v>
      </c>
      <c r="O585" s="9">
        <f>ROUND(E585/D585*100,0)</f>
        <v>101</v>
      </c>
      <c r="P585" s="12">
        <f>IFERROR(ROUND(E585/L585,2),0)</f>
        <v>88.25</v>
      </c>
      <c r="Q585" s="9" t="s">
        <v>41</v>
      </c>
      <c r="R585" s="9" t="s">
        <v>42</v>
      </c>
      <c r="S585" s="13">
        <f>(((J585/60)/60)/24)+DATE(1970,1,1)</f>
        <v>41820.62809027778</v>
      </c>
      <c r="T585" s="13">
        <f>(((I585/60)/60)/24)+DATE(1970,1,1)</f>
        <v>41841.165972222225</v>
      </c>
    </row>
    <row r="586" spans="1:20" ht="144" x14ac:dyDescent="0.2">
      <c r="A586" s="9">
        <v>3683</v>
      </c>
      <c r="B586" s="10" t="s">
        <v>1497</v>
      </c>
      <c r="C586" s="10" t="s">
        <v>1498</v>
      </c>
      <c r="D586" s="9">
        <v>3500</v>
      </c>
      <c r="E586" s="11">
        <v>3880</v>
      </c>
      <c r="F586" s="9" t="s">
        <v>37</v>
      </c>
      <c r="G586" s="9" t="s">
        <v>45</v>
      </c>
      <c r="H586" s="9" t="s">
        <v>46</v>
      </c>
      <c r="I586" s="9">
        <v>1476931696</v>
      </c>
      <c r="J586" s="9">
        <v>1474339696</v>
      </c>
      <c r="K586" s="9" t="b">
        <v>0</v>
      </c>
      <c r="L586" s="9">
        <v>66</v>
      </c>
      <c r="M586" s="9" t="b">
        <v>1</v>
      </c>
      <c r="N586" s="9" t="s">
        <v>40</v>
      </c>
      <c r="O586" s="9">
        <f>ROUND(E586/D586*100,0)</f>
        <v>111</v>
      </c>
      <c r="P586" s="12">
        <f>IFERROR(ROUND(E586/L586,2),0)</f>
        <v>58.79</v>
      </c>
      <c r="Q586" s="9" t="s">
        <v>41</v>
      </c>
      <c r="R586" s="9" t="s">
        <v>42</v>
      </c>
      <c r="S586" s="13">
        <f>(((J586/60)/60)/24)+DATE(1970,1,1)</f>
        <v>42633.116851851853</v>
      </c>
      <c r="T586" s="13">
        <f>(((I586/60)/60)/24)+DATE(1970,1,1)</f>
        <v>42663.116851851853</v>
      </c>
    </row>
    <row r="587" spans="1:20" ht="176" x14ac:dyDescent="0.2">
      <c r="A587" s="9">
        <v>3694</v>
      </c>
      <c r="B587" s="10" t="s">
        <v>1519</v>
      </c>
      <c r="C587" s="10" t="s">
        <v>1520</v>
      </c>
      <c r="D587" s="9">
        <v>3500</v>
      </c>
      <c r="E587" s="11">
        <v>3760</v>
      </c>
      <c r="F587" s="9" t="s">
        <v>37</v>
      </c>
      <c r="G587" s="9" t="s">
        <v>45</v>
      </c>
      <c r="H587" s="9" t="s">
        <v>46</v>
      </c>
      <c r="I587" s="9">
        <v>1465178400</v>
      </c>
      <c r="J587" s="9">
        <v>1461985967</v>
      </c>
      <c r="K587" s="9" t="b">
        <v>0</v>
      </c>
      <c r="L587" s="9">
        <v>60</v>
      </c>
      <c r="M587" s="9" t="b">
        <v>1</v>
      </c>
      <c r="N587" s="9" t="s">
        <v>40</v>
      </c>
      <c r="O587" s="9">
        <f>ROUND(E587/D587*100,0)</f>
        <v>107</v>
      </c>
      <c r="P587" s="12">
        <f>IFERROR(ROUND(E587/L587,2),0)</f>
        <v>62.67</v>
      </c>
      <c r="Q587" s="9" t="s">
        <v>41</v>
      </c>
      <c r="R587" s="9" t="s">
        <v>42</v>
      </c>
      <c r="S587" s="13">
        <f>(((J587/60)/60)/24)+DATE(1970,1,1)</f>
        <v>42490.133877314816</v>
      </c>
      <c r="T587" s="13">
        <f>(((I587/60)/60)/24)+DATE(1970,1,1)</f>
        <v>42527.083333333328</v>
      </c>
    </row>
    <row r="588" spans="1:20" ht="208" x14ac:dyDescent="0.2">
      <c r="A588" s="9">
        <v>3715</v>
      </c>
      <c r="B588" s="10" t="s">
        <v>1561</v>
      </c>
      <c r="C588" s="10" t="s">
        <v>1562</v>
      </c>
      <c r="D588" s="9">
        <v>3500</v>
      </c>
      <c r="E588" s="11">
        <v>3590</v>
      </c>
      <c r="F588" s="9" t="s">
        <v>37</v>
      </c>
      <c r="G588" s="9" t="s">
        <v>38</v>
      </c>
      <c r="H588" s="9" t="s">
        <v>39</v>
      </c>
      <c r="I588" s="9">
        <v>1427806320</v>
      </c>
      <c r="J588" s="9">
        <v>1422834819</v>
      </c>
      <c r="K588" s="9" t="b">
        <v>0</v>
      </c>
      <c r="L588" s="9">
        <v>27</v>
      </c>
      <c r="M588" s="9" t="b">
        <v>1</v>
      </c>
      <c r="N588" s="9" t="s">
        <v>40</v>
      </c>
      <c r="O588" s="9">
        <f>ROUND(E588/D588*100,0)</f>
        <v>103</v>
      </c>
      <c r="P588" s="12">
        <f>IFERROR(ROUND(E588/L588,2),0)</f>
        <v>132.96</v>
      </c>
      <c r="Q588" s="9" t="s">
        <v>41</v>
      </c>
      <c r="R588" s="9" t="s">
        <v>42</v>
      </c>
      <c r="S588" s="13">
        <f>(((J588/60)/60)/24)+DATE(1970,1,1)</f>
        <v>42036.995590277773</v>
      </c>
      <c r="T588" s="13">
        <f>(((I588/60)/60)/24)+DATE(1970,1,1)</f>
        <v>42094.536111111112</v>
      </c>
    </row>
    <row r="589" spans="1:20" ht="224" x14ac:dyDescent="0.2">
      <c r="A589" s="9">
        <v>3821</v>
      </c>
      <c r="B589" s="10" t="s">
        <v>1652</v>
      </c>
      <c r="C589" s="10" t="s">
        <v>1653</v>
      </c>
      <c r="D589" s="9">
        <v>3500</v>
      </c>
      <c r="E589" s="11">
        <v>3659</v>
      </c>
      <c r="F589" s="9" t="s">
        <v>37</v>
      </c>
      <c r="G589" s="9" t="s">
        <v>45</v>
      </c>
      <c r="H589" s="9" t="s">
        <v>46</v>
      </c>
      <c r="I589" s="9">
        <v>1451881207</v>
      </c>
      <c r="J589" s="9">
        <v>1449116407</v>
      </c>
      <c r="K589" s="9" t="b">
        <v>0</v>
      </c>
      <c r="L589" s="9">
        <v>46</v>
      </c>
      <c r="M589" s="9" t="b">
        <v>1</v>
      </c>
      <c r="N589" s="9" t="s">
        <v>40</v>
      </c>
      <c r="O589" s="9">
        <f>ROUND(E589/D589*100,0)</f>
        <v>105</v>
      </c>
      <c r="P589" s="12">
        <f>IFERROR(ROUND(E589/L589,2),0)</f>
        <v>79.540000000000006</v>
      </c>
      <c r="Q589" s="9" t="s">
        <v>41</v>
      </c>
      <c r="R589" s="9" t="s">
        <v>42</v>
      </c>
      <c r="S589" s="13">
        <f>(((J589/60)/60)/24)+DATE(1970,1,1)</f>
        <v>42341.180636574078</v>
      </c>
      <c r="T589" s="13">
        <f>(((I589/60)/60)/24)+DATE(1970,1,1)</f>
        <v>42373.180636574078</v>
      </c>
    </row>
    <row r="590" spans="1:20" ht="176" x14ac:dyDescent="0.2">
      <c r="A590" s="9">
        <v>3426</v>
      </c>
      <c r="B590" s="10" t="s">
        <v>1019</v>
      </c>
      <c r="C590" s="10" t="s">
        <v>1020</v>
      </c>
      <c r="D590" s="9">
        <v>3750</v>
      </c>
      <c r="E590" s="11">
        <v>4055</v>
      </c>
      <c r="F590" s="9" t="s">
        <v>37</v>
      </c>
      <c r="G590" s="9" t="s">
        <v>45</v>
      </c>
      <c r="H590" s="9" t="s">
        <v>46</v>
      </c>
      <c r="I590" s="9">
        <v>1411264800</v>
      </c>
      <c r="J590" s="9">
        <v>1409620903</v>
      </c>
      <c r="K590" s="9" t="b">
        <v>0</v>
      </c>
      <c r="L590" s="9">
        <v>87</v>
      </c>
      <c r="M590" s="9" t="b">
        <v>1</v>
      </c>
      <c r="N590" s="9" t="s">
        <v>40</v>
      </c>
      <c r="O590" s="9">
        <f>ROUND(E590/D590*100,0)</f>
        <v>108</v>
      </c>
      <c r="P590" s="12">
        <f>IFERROR(ROUND(E590/L590,2),0)</f>
        <v>46.61</v>
      </c>
      <c r="Q590" s="9" t="s">
        <v>41</v>
      </c>
      <c r="R590" s="9" t="s">
        <v>42</v>
      </c>
      <c r="S590" s="13">
        <f>(((J590/60)/60)/24)+DATE(1970,1,1)</f>
        <v>41884.056747685187</v>
      </c>
      <c r="T590" s="13">
        <f>(((I590/60)/60)/24)+DATE(1970,1,1)</f>
        <v>41903.083333333336</v>
      </c>
    </row>
    <row r="591" spans="1:20" ht="192" x14ac:dyDescent="0.2">
      <c r="A591" s="9">
        <v>3492</v>
      </c>
      <c r="B591" s="10" t="s">
        <v>1151</v>
      </c>
      <c r="C591" s="10" t="s">
        <v>1152</v>
      </c>
      <c r="D591" s="9">
        <v>3800</v>
      </c>
      <c r="E591" s="11">
        <v>4000.22</v>
      </c>
      <c r="F591" s="9" t="s">
        <v>37</v>
      </c>
      <c r="G591" s="9" t="s">
        <v>45</v>
      </c>
      <c r="H591" s="9" t="s">
        <v>46</v>
      </c>
      <c r="I591" s="9">
        <v>1445818397</v>
      </c>
      <c r="J591" s="9">
        <v>1442794397</v>
      </c>
      <c r="K591" s="9" t="b">
        <v>0</v>
      </c>
      <c r="L591" s="9">
        <v>35</v>
      </c>
      <c r="M591" s="9" t="b">
        <v>1</v>
      </c>
      <c r="N591" s="9" t="s">
        <v>40</v>
      </c>
      <c r="O591" s="9">
        <f>ROUND(E591/D591*100,0)</f>
        <v>105</v>
      </c>
      <c r="P591" s="12">
        <f>IFERROR(ROUND(E591/L591,2),0)</f>
        <v>114.29</v>
      </c>
      <c r="Q591" s="9" t="s">
        <v>41</v>
      </c>
      <c r="R591" s="9" t="s">
        <v>42</v>
      </c>
      <c r="S591" s="13">
        <f>(((J591/60)/60)/24)+DATE(1970,1,1)</f>
        <v>42268.009224537032</v>
      </c>
      <c r="T591" s="13">
        <f>(((I591/60)/60)/24)+DATE(1970,1,1)</f>
        <v>42303.009224537032</v>
      </c>
    </row>
    <row r="592" spans="1:20" ht="144" x14ac:dyDescent="0.2">
      <c r="A592" s="9">
        <v>3334</v>
      </c>
      <c r="B592" s="10" t="s">
        <v>833</v>
      </c>
      <c r="C592" s="10" t="s">
        <v>834</v>
      </c>
      <c r="D592" s="9">
        <v>3871</v>
      </c>
      <c r="E592" s="11">
        <v>5366</v>
      </c>
      <c r="F592" s="9" t="s">
        <v>37</v>
      </c>
      <c r="G592" s="9" t="s">
        <v>45</v>
      </c>
      <c r="H592" s="9" t="s">
        <v>46</v>
      </c>
      <c r="I592" s="9">
        <v>1438259422</v>
      </c>
      <c r="J592" s="9">
        <v>1435667422</v>
      </c>
      <c r="K592" s="9" t="b">
        <v>0</v>
      </c>
      <c r="L592" s="9">
        <v>46</v>
      </c>
      <c r="M592" s="9" t="b">
        <v>1</v>
      </c>
      <c r="N592" s="9" t="s">
        <v>40</v>
      </c>
      <c r="O592" s="9">
        <f>ROUND(E592/D592*100,0)</f>
        <v>139</v>
      </c>
      <c r="P592" s="12">
        <f>IFERROR(ROUND(E592/L592,2),0)</f>
        <v>116.65</v>
      </c>
      <c r="Q592" s="9" t="s">
        <v>41</v>
      </c>
      <c r="R592" s="9" t="s">
        <v>42</v>
      </c>
      <c r="S592" s="13">
        <f>(((J592/60)/60)/24)+DATE(1970,1,1)</f>
        <v>42185.521087962959</v>
      </c>
      <c r="T592" s="13">
        <f>(((I592/60)/60)/24)+DATE(1970,1,1)</f>
        <v>42215.521087962959</v>
      </c>
    </row>
    <row r="593" spans="1:20" ht="240" x14ac:dyDescent="0.2">
      <c r="A593" s="9">
        <v>531</v>
      </c>
      <c r="B593" s="10" t="s">
        <v>67</v>
      </c>
      <c r="C593" s="10" t="s">
        <v>68</v>
      </c>
      <c r="D593" s="9">
        <v>4000</v>
      </c>
      <c r="E593" s="11">
        <v>4000</v>
      </c>
      <c r="F593" s="9" t="s">
        <v>37</v>
      </c>
      <c r="G593" s="9" t="s">
        <v>45</v>
      </c>
      <c r="H593" s="9" t="s">
        <v>46</v>
      </c>
      <c r="I593" s="9">
        <v>1481957940</v>
      </c>
      <c r="J593" s="9">
        <v>1478050429</v>
      </c>
      <c r="K593" s="9" t="b">
        <v>0</v>
      </c>
      <c r="L593" s="9">
        <v>31</v>
      </c>
      <c r="M593" s="9" t="b">
        <v>1</v>
      </c>
      <c r="N593" s="9" t="s">
        <v>40</v>
      </c>
      <c r="O593" s="9">
        <f>ROUND(E593/D593*100,0)</f>
        <v>100</v>
      </c>
      <c r="P593" s="12">
        <f>IFERROR(ROUND(E593/L593,2),0)</f>
        <v>129.03</v>
      </c>
      <c r="Q593" s="9" t="s">
        <v>41</v>
      </c>
      <c r="R593" s="9" t="s">
        <v>42</v>
      </c>
      <c r="S593" s="13">
        <f>(((J593/60)/60)/24)+DATE(1970,1,1)</f>
        <v>42676.065150462964</v>
      </c>
      <c r="T593" s="13">
        <f>(((I593/60)/60)/24)+DATE(1970,1,1)</f>
        <v>42721.290972222225</v>
      </c>
    </row>
    <row r="594" spans="1:20" ht="208" x14ac:dyDescent="0.2">
      <c r="A594" s="9">
        <v>1288</v>
      </c>
      <c r="B594" s="10" t="s">
        <v>95</v>
      </c>
      <c r="C594" s="10" t="s">
        <v>96</v>
      </c>
      <c r="D594" s="9">
        <v>4000</v>
      </c>
      <c r="E594" s="11">
        <v>4018</v>
      </c>
      <c r="F594" s="9" t="s">
        <v>37</v>
      </c>
      <c r="G594" s="9" t="s">
        <v>45</v>
      </c>
      <c r="H594" s="9" t="s">
        <v>46</v>
      </c>
      <c r="I594" s="9">
        <v>1470801600</v>
      </c>
      <c r="J594" s="9">
        <v>1468122163</v>
      </c>
      <c r="K594" s="9" t="b">
        <v>0</v>
      </c>
      <c r="L594" s="9">
        <v>61</v>
      </c>
      <c r="M594" s="9" t="b">
        <v>1</v>
      </c>
      <c r="N594" s="9" t="s">
        <v>40</v>
      </c>
      <c r="O594" s="9">
        <f>ROUND(E594/D594*100,0)</f>
        <v>100</v>
      </c>
      <c r="P594" s="12">
        <f>IFERROR(ROUND(E594/L594,2),0)</f>
        <v>65.87</v>
      </c>
      <c r="Q594" s="9" t="s">
        <v>41</v>
      </c>
      <c r="R594" s="9" t="s">
        <v>42</v>
      </c>
      <c r="S594" s="13">
        <f>(((J594/60)/60)/24)+DATE(1970,1,1)</f>
        <v>42561.154664351852</v>
      </c>
      <c r="T594" s="13">
        <f>(((I594/60)/60)/24)+DATE(1970,1,1)</f>
        <v>42592.166666666672</v>
      </c>
    </row>
    <row r="595" spans="1:20" ht="96" x14ac:dyDescent="0.2">
      <c r="A595" s="9">
        <v>3157</v>
      </c>
      <c r="B595" s="10" t="s">
        <v>516</v>
      </c>
      <c r="C595" s="10" t="s">
        <v>517</v>
      </c>
      <c r="D595" s="9">
        <v>4000</v>
      </c>
      <c r="E595" s="11">
        <v>4040</v>
      </c>
      <c r="F595" s="9" t="s">
        <v>37</v>
      </c>
      <c r="G595" s="9" t="s">
        <v>45</v>
      </c>
      <c r="H595" s="9" t="s">
        <v>46</v>
      </c>
      <c r="I595" s="9">
        <v>1405746000</v>
      </c>
      <c r="J595" s="9">
        <v>1404932105</v>
      </c>
      <c r="K595" s="9" t="b">
        <v>1</v>
      </c>
      <c r="L595" s="9">
        <v>41</v>
      </c>
      <c r="M595" s="9" t="b">
        <v>1</v>
      </c>
      <c r="N595" s="9" t="s">
        <v>40</v>
      </c>
      <c r="O595" s="9">
        <f>ROUND(E595/D595*100,0)</f>
        <v>101</v>
      </c>
      <c r="P595" s="12">
        <f>IFERROR(ROUND(E595/L595,2),0)</f>
        <v>98.54</v>
      </c>
      <c r="Q595" s="9" t="s">
        <v>41</v>
      </c>
      <c r="R595" s="9" t="s">
        <v>42</v>
      </c>
      <c r="S595" s="13">
        <f>(((J595/60)/60)/24)+DATE(1970,1,1)</f>
        <v>41829.788252314815</v>
      </c>
      <c r="T595" s="13">
        <f>(((I595/60)/60)/24)+DATE(1970,1,1)</f>
        <v>41839.208333333336</v>
      </c>
    </row>
    <row r="596" spans="1:20" ht="224" x14ac:dyDescent="0.2">
      <c r="A596" s="9">
        <v>3162</v>
      </c>
      <c r="B596" s="10" t="s">
        <v>526</v>
      </c>
      <c r="C596" s="10" t="s">
        <v>527</v>
      </c>
      <c r="D596" s="9">
        <v>4000</v>
      </c>
      <c r="E596" s="11">
        <v>5086</v>
      </c>
      <c r="F596" s="9" t="s">
        <v>37</v>
      </c>
      <c r="G596" s="9" t="s">
        <v>45</v>
      </c>
      <c r="H596" s="9" t="s">
        <v>46</v>
      </c>
      <c r="I596" s="9">
        <v>1404698400</v>
      </c>
      <c r="J596" s="9">
        <v>1402331262</v>
      </c>
      <c r="K596" s="9" t="b">
        <v>1</v>
      </c>
      <c r="L596" s="9">
        <v>63</v>
      </c>
      <c r="M596" s="9" t="b">
        <v>1</v>
      </c>
      <c r="N596" s="9" t="s">
        <v>40</v>
      </c>
      <c r="O596" s="9">
        <f>ROUND(E596/D596*100,0)</f>
        <v>127</v>
      </c>
      <c r="P596" s="12">
        <f>IFERROR(ROUND(E596/L596,2),0)</f>
        <v>80.73</v>
      </c>
      <c r="Q596" s="9" t="s">
        <v>41</v>
      </c>
      <c r="R596" s="9" t="s">
        <v>42</v>
      </c>
      <c r="S596" s="13">
        <f>(((J596/60)/60)/24)+DATE(1970,1,1)</f>
        <v>41799.685902777775</v>
      </c>
      <c r="T596" s="13">
        <f>(((I596/60)/60)/24)+DATE(1970,1,1)</f>
        <v>41827.083333333336</v>
      </c>
    </row>
    <row r="597" spans="1:20" ht="128" x14ac:dyDescent="0.2">
      <c r="A597" s="9">
        <v>3212</v>
      </c>
      <c r="B597" s="10" t="s">
        <v>586</v>
      </c>
      <c r="C597" s="10" t="s">
        <v>587</v>
      </c>
      <c r="D597" s="9">
        <v>4000</v>
      </c>
      <c r="E597" s="11">
        <v>5050</v>
      </c>
      <c r="F597" s="9" t="s">
        <v>37</v>
      </c>
      <c r="G597" s="9" t="s">
        <v>45</v>
      </c>
      <c r="H597" s="9" t="s">
        <v>46</v>
      </c>
      <c r="I597" s="9">
        <v>1407524751</v>
      </c>
      <c r="J597" s="9">
        <v>1404932751</v>
      </c>
      <c r="K597" s="9" t="b">
        <v>1</v>
      </c>
      <c r="L597" s="9">
        <v>94</v>
      </c>
      <c r="M597" s="9" t="b">
        <v>1</v>
      </c>
      <c r="N597" s="9" t="s">
        <v>40</v>
      </c>
      <c r="O597" s="9">
        <f>ROUND(E597/D597*100,0)</f>
        <v>126</v>
      </c>
      <c r="P597" s="12">
        <f>IFERROR(ROUND(E597/L597,2),0)</f>
        <v>53.72</v>
      </c>
      <c r="Q597" s="9" t="s">
        <v>41</v>
      </c>
      <c r="R597" s="9" t="s">
        <v>42</v>
      </c>
      <c r="S597" s="13">
        <f>(((J597/60)/60)/24)+DATE(1970,1,1)</f>
        <v>41829.795729166668</v>
      </c>
      <c r="T597" s="13">
        <f>(((I597/60)/60)/24)+DATE(1970,1,1)</f>
        <v>41859.795729166668</v>
      </c>
    </row>
    <row r="598" spans="1:20" ht="224" x14ac:dyDescent="0.2">
      <c r="A598" s="9">
        <v>3221</v>
      </c>
      <c r="B598" s="10" t="s">
        <v>604</v>
      </c>
      <c r="C598" s="10" t="s">
        <v>605</v>
      </c>
      <c r="D598" s="9">
        <v>4000</v>
      </c>
      <c r="E598" s="11">
        <v>4137</v>
      </c>
      <c r="F598" s="9" t="s">
        <v>37</v>
      </c>
      <c r="G598" s="9" t="s">
        <v>38</v>
      </c>
      <c r="H598" s="9" t="s">
        <v>39</v>
      </c>
      <c r="I598" s="9">
        <v>1436114603</v>
      </c>
      <c r="J598" s="9">
        <v>1433090603</v>
      </c>
      <c r="K598" s="9" t="b">
        <v>1</v>
      </c>
      <c r="L598" s="9">
        <v>113</v>
      </c>
      <c r="M598" s="9" t="b">
        <v>1</v>
      </c>
      <c r="N598" s="9" t="s">
        <v>40</v>
      </c>
      <c r="O598" s="9">
        <f>ROUND(E598/D598*100,0)</f>
        <v>103</v>
      </c>
      <c r="P598" s="12">
        <f>IFERROR(ROUND(E598/L598,2),0)</f>
        <v>36.61</v>
      </c>
      <c r="Q598" s="9" t="s">
        <v>41</v>
      </c>
      <c r="R598" s="9" t="s">
        <v>42</v>
      </c>
      <c r="S598" s="13">
        <f>(((J598/60)/60)/24)+DATE(1970,1,1)</f>
        <v>42155.696793981479</v>
      </c>
      <c r="T598" s="13">
        <f>(((I598/60)/60)/24)+DATE(1970,1,1)</f>
        <v>42190.696793981479</v>
      </c>
    </row>
    <row r="599" spans="1:20" ht="208" x14ac:dyDescent="0.2">
      <c r="A599" s="9">
        <v>3234</v>
      </c>
      <c r="B599" s="10" t="s">
        <v>630</v>
      </c>
      <c r="C599" s="10" t="s">
        <v>631</v>
      </c>
      <c r="D599" s="9">
        <v>4000</v>
      </c>
      <c r="E599" s="11">
        <v>4015.71</v>
      </c>
      <c r="F599" s="9" t="s">
        <v>37</v>
      </c>
      <c r="G599" s="9" t="s">
        <v>38</v>
      </c>
      <c r="H599" s="9" t="s">
        <v>39</v>
      </c>
      <c r="I599" s="9">
        <v>1485991860</v>
      </c>
      <c r="J599" s="9">
        <v>1483124208</v>
      </c>
      <c r="K599" s="9" t="b">
        <v>0</v>
      </c>
      <c r="L599" s="9">
        <v>115</v>
      </c>
      <c r="M599" s="9" t="b">
        <v>1</v>
      </c>
      <c r="N599" s="9" t="s">
        <v>40</v>
      </c>
      <c r="O599" s="9">
        <f>ROUND(E599/D599*100,0)</f>
        <v>100</v>
      </c>
      <c r="P599" s="12">
        <f>IFERROR(ROUND(E599/L599,2),0)</f>
        <v>34.92</v>
      </c>
      <c r="Q599" s="9" t="s">
        <v>41</v>
      </c>
      <c r="R599" s="9" t="s">
        <v>42</v>
      </c>
      <c r="S599" s="13">
        <f>(((J599/60)/60)/24)+DATE(1970,1,1)</f>
        <v>42734.789444444439</v>
      </c>
      <c r="T599" s="13">
        <f>(((I599/60)/60)/24)+DATE(1970,1,1)</f>
        <v>42767.979861111111</v>
      </c>
    </row>
    <row r="600" spans="1:20" ht="208" x14ac:dyDescent="0.2">
      <c r="A600" s="9">
        <v>3273</v>
      </c>
      <c r="B600" s="10" t="s">
        <v>708</v>
      </c>
      <c r="C600" s="10" t="s">
        <v>709</v>
      </c>
      <c r="D600" s="9">
        <v>4000</v>
      </c>
      <c r="E600" s="11">
        <v>4296</v>
      </c>
      <c r="F600" s="9" t="s">
        <v>37</v>
      </c>
      <c r="G600" s="9" t="s">
        <v>45</v>
      </c>
      <c r="H600" s="9" t="s">
        <v>46</v>
      </c>
      <c r="I600" s="9">
        <v>1473879600</v>
      </c>
      <c r="J600" s="9">
        <v>1472498042</v>
      </c>
      <c r="K600" s="9" t="b">
        <v>1</v>
      </c>
      <c r="L600" s="9">
        <v>21</v>
      </c>
      <c r="M600" s="9" t="b">
        <v>1</v>
      </c>
      <c r="N600" s="9" t="s">
        <v>40</v>
      </c>
      <c r="O600" s="9">
        <f>ROUND(E600/D600*100,0)</f>
        <v>107</v>
      </c>
      <c r="P600" s="12">
        <f>IFERROR(ROUND(E600/L600,2),0)</f>
        <v>204.57</v>
      </c>
      <c r="Q600" s="9" t="s">
        <v>41</v>
      </c>
      <c r="R600" s="9" t="s">
        <v>42</v>
      </c>
      <c r="S600" s="13">
        <f>(((J600/60)/60)/24)+DATE(1970,1,1)</f>
        <v>42611.801412037035</v>
      </c>
      <c r="T600" s="13">
        <f>(((I600/60)/60)/24)+DATE(1970,1,1)</f>
        <v>42627.791666666672</v>
      </c>
    </row>
    <row r="601" spans="1:20" ht="192" x14ac:dyDescent="0.2">
      <c r="A601" s="9">
        <v>3305</v>
      </c>
      <c r="B601" s="10" t="s">
        <v>775</v>
      </c>
      <c r="C601" s="10" t="s">
        <v>776</v>
      </c>
      <c r="D601" s="9">
        <v>4000</v>
      </c>
      <c r="E601" s="11">
        <v>4081</v>
      </c>
      <c r="F601" s="9" t="s">
        <v>37</v>
      </c>
      <c r="G601" s="9" t="s">
        <v>45</v>
      </c>
      <c r="H601" s="9" t="s">
        <v>46</v>
      </c>
      <c r="I601" s="9">
        <v>1438374748</v>
      </c>
      <c r="J601" s="9">
        <v>1435782748</v>
      </c>
      <c r="K601" s="9" t="b">
        <v>0</v>
      </c>
      <c r="L601" s="9">
        <v>20</v>
      </c>
      <c r="M601" s="9" t="b">
        <v>1</v>
      </c>
      <c r="N601" s="9" t="s">
        <v>40</v>
      </c>
      <c r="O601" s="9">
        <f>ROUND(E601/D601*100,0)</f>
        <v>102</v>
      </c>
      <c r="P601" s="12">
        <f>IFERROR(ROUND(E601/L601,2),0)</f>
        <v>204.05</v>
      </c>
      <c r="Q601" s="9" t="s">
        <v>41</v>
      </c>
      <c r="R601" s="9" t="s">
        <v>42</v>
      </c>
      <c r="S601" s="13">
        <f>(((J601/60)/60)/24)+DATE(1970,1,1)</f>
        <v>42186.855879629627</v>
      </c>
      <c r="T601" s="13">
        <f>(((I601/60)/60)/24)+DATE(1970,1,1)</f>
        <v>42216.855879629627</v>
      </c>
    </row>
    <row r="602" spans="1:20" ht="176" x14ac:dyDescent="0.2">
      <c r="A602" s="9">
        <v>3315</v>
      </c>
      <c r="B602" s="10" t="s">
        <v>795</v>
      </c>
      <c r="C602" s="10" t="s">
        <v>796</v>
      </c>
      <c r="D602" s="9">
        <v>4000</v>
      </c>
      <c r="E602" s="11">
        <v>4400</v>
      </c>
      <c r="F602" s="9" t="s">
        <v>37</v>
      </c>
      <c r="G602" s="9" t="s">
        <v>38</v>
      </c>
      <c r="H602" s="9" t="s">
        <v>39</v>
      </c>
      <c r="I602" s="9">
        <v>1462519041</v>
      </c>
      <c r="J602" s="9">
        <v>1459927041</v>
      </c>
      <c r="K602" s="9" t="b">
        <v>0</v>
      </c>
      <c r="L602" s="9">
        <v>89</v>
      </c>
      <c r="M602" s="9" t="b">
        <v>1</v>
      </c>
      <c r="N602" s="9" t="s">
        <v>40</v>
      </c>
      <c r="O602" s="9">
        <f>ROUND(E602/D602*100,0)</f>
        <v>110</v>
      </c>
      <c r="P602" s="12">
        <f>IFERROR(ROUND(E602/L602,2),0)</f>
        <v>49.44</v>
      </c>
      <c r="Q602" s="9" t="s">
        <v>41</v>
      </c>
      <c r="R602" s="9" t="s">
        <v>42</v>
      </c>
      <c r="S602" s="13">
        <f>(((J602/60)/60)/24)+DATE(1970,1,1)</f>
        <v>42466.303715277783</v>
      </c>
      <c r="T602" s="13">
        <f>(((I602/60)/60)/24)+DATE(1970,1,1)</f>
        <v>42496.303715277783</v>
      </c>
    </row>
    <row r="603" spans="1:20" ht="128" x14ac:dyDescent="0.2">
      <c r="A603" s="9">
        <v>3359</v>
      </c>
      <c r="B603" s="10" t="s">
        <v>883</v>
      </c>
      <c r="C603" s="10" t="s">
        <v>884</v>
      </c>
      <c r="D603" s="9">
        <v>4000</v>
      </c>
      <c r="E603" s="11">
        <v>4250</v>
      </c>
      <c r="F603" s="9" t="s">
        <v>37</v>
      </c>
      <c r="G603" s="9" t="s">
        <v>45</v>
      </c>
      <c r="H603" s="9" t="s">
        <v>46</v>
      </c>
      <c r="I603" s="9">
        <v>1487985734</v>
      </c>
      <c r="J603" s="9">
        <v>1484097734</v>
      </c>
      <c r="K603" s="9" t="b">
        <v>0</v>
      </c>
      <c r="L603" s="9">
        <v>23</v>
      </c>
      <c r="M603" s="9" t="b">
        <v>1</v>
      </c>
      <c r="N603" s="9" t="s">
        <v>40</v>
      </c>
      <c r="O603" s="9">
        <f>ROUND(E603/D603*100,0)</f>
        <v>106</v>
      </c>
      <c r="P603" s="12">
        <f>IFERROR(ROUND(E603/L603,2),0)</f>
        <v>184.78</v>
      </c>
      <c r="Q603" s="9" t="s">
        <v>41</v>
      </c>
      <c r="R603" s="9" t="s">
        <v>42</v>
      </c>
      <c r="S603" s="13">
        <f>(((J603/60)/60)/24)+DATE(1970,1,1)</f>
        <v>42746.057106481487</v>
      </c>
      <c r="T603" s="13">
        <f>(((I603/60)/60)/24)+DATE(1970,1,1)</f>
        <v>42791.057106481487</v>
      </c>
    </row>
    <row r="604" spans="1:20" ht="208" x14ac:dyDescent="0.2">
      <c r="A604" s="9">
        <v>3381</v>
      </c>
      <c r="B604" s="10" t="s">
        <v>929</v>
      </c>
      <c r="C604" s="10" t="s">
        <v>930</v>
      </c>
      <c r="D604" s="9">
        <v>4000</v>
      </c>
      <c r="E604" s="11">
        <v>4090</v>
      </c>
      <c r="F604" s="9" t="s">
        <v>37</v>
      </c>
      <c r="G604" s="9" t="s">
        <v>45</v>
      </c>
      <c r="H604" s="9" t="s">
        <v>46</v>
      </c>
      <c r="I604" s="9">
        <v>1426044383</v>
      </c>
      <c r="J604" s="9">
        <v>1423455983</v>
      </c>
      <c r="K604" s="9" t="b">
        <v>0</v>
      </c>
      <c r="L604" s="9">
        <v>48</v>
      </c>
      <c r="M604" s="9" t="b">
        <v>1</v>
      </c>
      <c r="N604" s="9" t="s">
        <v>40</v>
      </c>
      <c r="O604" s="9">
        <f>ROUND(E604/D604*100,0)</f>
        <v>102</v>
      </c>
      <c r="P604" s="12">
        <f>IFERROR(ROUND(E604/L604,2),0)</f>
        <v>85.21</v>
      </c>
      <c r="Q604" s="9" t="s">
        <v>41</v>
      </c>
      <c r="R604" s="9" t="s">
        <v>42</v>
      </c>
      <c r="S604" s="13">
        <f>(((J604/60)/60)/24)+DATE(1970,1,1)</f>
        <v>42044.184988425928</v>
      </c>
      <c r="T604" s="13">
        <f>(((I604/60)/60)/24)+DATE(1970,1,1)</f>
        <v>42074.143321759257</v>
      </c>
    </row>
    <row r="605" spans="1:20" ht="224" x14ac:dyDescent="0.2">
      <c r="A605" s="9">
        <v>3398</v>
      </c>
      <c r="B605" s="10" t="s">
        <v>963</v>
      </c>
      <c r="C605" s="10" t="s">
        <v>964</v>
      </c>
      <c r="D605" s="9">
        <v>4000</v>
      </c>
      <c r="E605" s="11">
        <v>4443</v>
      </c>
      <c r="F605" s="9" t="s">
        <v>37</v>
      </c>
      <c r="G605" s="9" t="s">
        <v>45</v>
      </c>
      <c r="H605" s="9" t="s">
        <v>46</v>
      </c>
      <c r="I605" s="9">
        <v>1416589200</v>
      </c>
      <c r="J605" s="9">
        <v>1414605776</v>
      </c>
      <c r="K605" s="9" t="b">
        <v>0</v>
      </c>
      <c r="L605" s="9">
        <v>65</v>
      </c>
      <c r="M605" s="9" t="b">
        <v>1</v>
      </c>
      <c r="N605" s="9" t="s">
        <v>40</v>
      </c>
      <c r="O605" s="9">
        <f>ROUND(E605/D605*100,0)</f>
        <v>111</v>
      </c>
      <c r="P605" s="12">
        <f>IFERROR(ROUND(E605/L605,2),0)</f>
        <v>68.349999999999994</v>
      </c>
      <c r="Q605" s="9" t="s">
        <v>41</v>
      </c>
      <c r="R605" s="9" t="s">
        <v>42</v>
      </c>
      <c r="S605" s="13">
        <f>(((J605/60)/60)/24)+DATE(1970,1,1)</f>
        <v>41941.75203703704</v>
      </c>
      <c r="T605" s="13">
        <f>(((I605/60)/60)/24)+DATE(1970,1,1)</f>
        <v>41964.708333333328</v>
      </c>
    </row>
    <row r="606" spans="1:20" ht="224" x14ac:dyDescent="0.2">
      <c r="A606" s="9">
        <v>3416</v>
      </c>
      <c r="B606" s="10" t="s">
        <v>999</v>
      </c>
      <c r="C606" s="10" t="s">
        <v>1000</v>
      </c>
      <c r="D606" s="9">
        <v>4000</v>
      </c>
      <c r="E606" s="11">
        <v>4784</v>
      </c>
      <c r="F606" s="9" t="s">
        <v>37</v>
      </c>
      <c r="G606" s="9" t="s">
        <v>38</v>
      </c>
      <c r="H606" s="9" t="s">
        <v>39</v>
      </c>
      <c r="I606" s="9">
        <v>1429813800</v>
      </c>
      <c r="J606" s="9">
        <v>1427363645</v>
      </c>
      <c r="K606" s="9" t="b">
        <v>0</v>
      </c>
      <c r="L606" s="9">
        <v>30</v>
      </c>
      <c r="M606" s="9" t="b">
        <v>1</v>
      </c>
      <c r="N606" s="9" t="s">
        <v>40</v>
      </c>
      <c r="O606" s="9">
        <f>ROUND(E606/D606*100,0)</f>
        <v>120</v>
      </c>
      <c r="P606" s="12">
        <f>IFERROR(ROUND(E606/L606,2),0)</f>
        <v>159.47</v>
      </c>
      <c r="Q606" s="9" t="s">
        <v>41</v>
      </c>
      <c r="R606" s="9" t="s">
        <v>42</v>
      </c>
      <c r="S606" s="13">
        <f>(((J606/60)/60)/24)+DATE(1970,1,1)</f>
        <v>42089.412557870368</v>
      </c>
      <c r="T606" s="13">
        <f>(((I606/60)/60)/24)+DATE(1970,1,1)</f>
        <v>42117.770833333328</v>
      </c>
    </row>
    <row r="607" spans="1:20" ht="224" x14ac:dyDescent="0.2">
      <c r="A607" s="9">
        <v>3418</v>
      </c>
      <c r="B607" s="10" t="s">
        <v>1003</v>
      </c>
      <c r="C607" s="10" t="s">
        <v>1004</v>
      </c>
      <c r="D607" s="9">
        <v>4000</v>
      </c>
      <c r="E607" s="11">
        <v>4035</v>
      </c>
      <c r="F607" s="9" t="s">
        <v>37</v>
      </c>
      <c r="G607" s="9" t="s">
        <v>45</v>
      </c>
      <c r="H607" s="9" t="s">
        <v>46</v>
      </c>
      <c r="I607" s="9">
        <v>1400875307</v>
      </c>
      <c r="J607" s="9">
        <v>1398283307</v>
      </c>
      <c r="K607" s="9" t="b">
        <v>0</v>
      </c>
      <c r="L607" s="9">
        <v>56</v>
      </c>
      <c r="M607" s="9" t="b">
        <v>1</v>
      </c>
      <c r="N607" s="9" t="s">
        <v>40</v>
      </c>
      <c r="O607" s="9">
        <f>ROUND(E607/D607*100,0)</f>
        <v>101</v>
      </c>
      <c r="P607" s="12">
        <f>IFERROR(ROUND(E607/L607,2),0)</f>
        <v>72.05</v>
      </c>
      <c r="Q607" s="9" t="s">
        <v>41</v>
      </c>
      <c r="R607" s="9" t="s">
        <v>42</v>
      </c>
      <c r="S607" s="13">
        <f>(((J607/60)/60)/24)+DATE(1970,1,1)</f>
        <v>41752.83457175926</v>
      </c>
      <c r="T607" s="13">
        <f>(((I607/60)/60)/24)+DATE(1970,1,1)</f>
        <v>41782.83457175926</v>
      </c>
    </row>
    <row r="608" spans="1:20" ht="192" x14ac:dyDescent="0.2">
      <c r="A608" s="9">
        <v>3502</v>
      </c>
      <c r="B608" s="10" t="s">
        <v>1171</v>
      </c>
      <c r="C608" s="10" t="s">
        <v>1172</v>
      </c>
      <c r="D608" s="9">
        <v>4000</v>
      </c>
      <c r="E608" s="11">
        <v>4216</v>
      </c>
      <c r="F608" s="9" t="s">
        <v>37</v>
      </c>
      <c r="G608" s="9" t="s">
        <v>45</v>
      </c>
      <c r="H608" s="9" t="s">
        <v>46</v>
      </c>
      <c r="I608" s="9">
        <v>1458100740</v>
      </c>
      <c r="J608" s="9">
        <v>1456862924</v>
      </c>
      <c r="K608" s="9" t="b">
        <v>0</v>
      </c>
      <c r="L608" s="9">
        <v>31</v>
      </c>
      <c r="M608" s="9" t="b">
        <v>1</v>
      </c>
      <c r="N608" s="9" t="s">
        <v>40</v>
      </c>
      <c r="O608" s="9">
        <f>ROUND(E608/D608*100,0)</f>
        <v>105</v>
      </c>
      <c r="P608" s="12">
        <f>IFERROR(ROUND(E608/L608,2),0)</f>
        <v>136</v>
      </c>
      <c r="Q608" s="9" t="s">
        <v>41</v>
      </c>
      <c r="R608" s="9" t="s">
        <v>42</v>
      </c>
      <c r="S608" s="13">
        <f>(((J608/60)/60)/24)+DATE(1970,1,1)</f>
        <v>42430.839398148149</v>
      </c>
      <c r="T608" s="13">
        <f>(((I608/60)/60)/24)+DATE(1970,1,1)</f>
        <v>42445.165972222225</v>
      </c>
    </row>
    <row r="609" spans="1:20" ht="176" x14ac:dyDescent="0.2">
      <c r="A609" s="9">
        <v>3517</v>
      </c>
      <c r="B609" s="10" t="s">
        <v>1201</v>
      </c>
      <c r="C609" s="10" t="s">
        <v>1202</v>
      </c>
      <c r="D609" s="9">
        <v>4000</v>
      </c>
      <c r="E609" s="11">
        <v>4000</v>
      </c>
      <c r="F609" s="9" t="s">
        <v>37</v>
      </c>
      <c r="G609" s="9" t="s">
        <v>38</v>
      </c>
      <c r="H609" s="9" t="s">
        <v>39</v>
      </c>
      <c r="I609" s="9">
        <v>1404471600</v>
      </c>
      <c r="J609" s="9">
        <v>1401910634</v>
      </c>
      <c r="K609" s="9" t="b">
        <v>0</v>
      </c>
      <c r="L609" s="9">
        <v>13</v>
      </c>
      <c r="M609" s="9" t="b">
        <v>1</v>
      </c>
      <c r="N609" s="9" t="s">
        <v>40</v>
      </c>
      <c r="O609" s="9">
        <f>ROUND(E609/D609*100,0)</f>
        <v>100</v>
      </c>
      <c r="P609" s="12">
        <f>IFERROR(ROUND(E609/L609,2),0)</f>
        <v>307.69</v>
      </c>
      <c r="Q609" s="9" t="s">
        <v>41</v>
      </c>
      <c r="R609" s="9" t="s">
        <v>42</v>
      </c>
      <c r="S609" s="13">
        <f>(((J609/60)/60)/24)+DATE(1970,1,1)</f>
        <v>41794.817523148151</v>
      </c>
      <c r="T609" s="13">
        <f>(((I609/60)/60)/24)+DATE(1970,1,1)</f>
        <v>41824.458333333336</v>
      </c>
    </row>
    <row r="610" spans="1:20" ht="192" x14ac:dyDescent="0.2">
      <c r="A610" s="9">
        <v>3523</v>
      </c>
      <c r="B610" s="10" t="s">
        <v>1213</v>
      </c>
      <c r="C610" s="10" t="s">
        <v>1214</v>
      </c>
      <c r="D610" s="9">
        <v>4000</v>
      </c>
      <c r="E610" s="11">
        <v>4546</v>
      </c>
      <c r="F610" s="9" t="s">
        <v>37</v>
      </c>
      <c r="G610" s="9" t="s">
        <v>38</v>
      </c>
      <c r="H610" s="9" t="s">
        <v>39</v>
      </c>
      <c r="I610" s="9">
        <v>1474844400</v>
      </c>
      <c r="J610" s="9">
        <v>1469871148</v>
      </c>
      <c r="K610" s="9" t="b">
        <v>0</v>
      </c>
      <c r="L610" s="9">
        <v>80</v>
      </c>
      <c r="M610" s="9" t="b">
        <v>1</v>
      </c>
      <c r="N610" s="9" t="s">
        <v>40</v>
      </c>
      <c r="O610" s="9">
        <f>ROUND(E610/D610*100,0)</f>
        <v>114</v>
      </c>
      <c r="P610" s="12">
        <f>IFERROR(ROUND(E610/L610,2),0)</f>
        <v>56.83</v>
      </c>
      <c r="Q610" s="9" t="s">
        <v>41</v>
      </c>
      <c r="R610" s="9" t="s">
        <v>42</v>
      </c>
      <c r="S610" s="13">
        <f>(((J610/60)/60)/24)+DATE(1970,1,1)</f>
        <v>42581.397546296299</v>
      </c>
      <c r="T610" s="13">
        <f>(((I610/60)/60)/24)+DATE(1970,1,1)</f>
        <v>42638.958333333328</v>
      </c>
    </row>
    <row r="611" spans="1:20" ht="192" x14ac:dyDescent="0.2">
      <c r="A611" s="9">
        <v>3589</v>
      </c>
      <c r="B611" s="10" t="s">
        <v>1347</v>
      </c>
      <c r="C611" s="10" t="s">
        <v>1348</v>
      </c>
      <c r="D611" s="9">
        <v>4000</v>
      </c>
      <c r="E611" s="11">
        <v>5100</v>
      </c>
      <c r="F611" s="9" t="s">
        <v>37</v>
      </c>
      <c r="G611" s="9" t="s">
        <v>45</v>
      </c>
      <c r="H611" s="9" t="s">
        <v>46</v>
      </c>
      <c r="I611" s="9">
        <v>1432654347</v>
      </c>
      <c r="J611" s="9">
        <v>1430494347</v>
      </c>
      <c r="K611" s="9" t="b">
        <v>0</v>
      </c>
      <c r="L611" s="9">
        <v>62</v>
      </c>
      <c r="M611" s="9" t="b">
        <v>1</v>
      </c>
      <c r="N611" s="9" t="s">
        <v>40</v>
      </c>
      <c r="O611" s="9">
        <f>ROUND(E611/D611*100,0)</f>
        <v>128</v>
      </c>
      <c r="P611" s="12">
        <f>IFERROR(ROUND(E611/L611,2),0)</f>
        <v>82.26</v>
      </c>
      <c r="Q611" s="9" t="s">
        <v>41</v>
      </c>
      <c r="R611" s="9" t="s">
        <v>42</v>
      </c>
      <c r="S611" s="13">
        <f>(((J611/60)/60)/24)+DATE(1970,1,1)</f>
        <v>42125.647534722222</v>
      </c>
      <c r="T611" s="13">
        <f>(((I611/60)/60)/24)+DATE(1970,1,1)</f>
        <v>42150.647534722222</v>
      </c>
    </row>
    <row r="612" spans="1:20" ht="208" x14ac:dyDescent="0.2">
      <c r="A612" s="9">
        <v>3602</v>
      </c>
      <c r="B612" s="10" t="s">
        <v>1373</v>
      </c>
      <c r="C612" s="10" t="s">
        <v>1374</v>
      </c>
      <c r="D612" s="9">
        <v>4000</v>
      </c>
      <c r="E612" s="11">
        <v>4002</v>
      </c>
      <c r="F612" s="9" t="s">
        <v>37</v>
      </c>
      <c r="G612" s="9" t="s">
        <v>45</v>
      </c>
      <c r="H612" s="9" t="s">
        <v>46</v>
      </c>
      <c r="I612" s="9">
        <v>1463520479</v>
      </c>
      <c r="J612" s="9">
        <v>1458336479</v>
      </c>
      <c r="K612" s="9" t="b">
        <v>0</v>
      </c>
      <c r="L612" s="9">
        <v>49</v>
      </c>
      <c r="M612" s="9" t="b">
        <v>1</v>
      </c>
      <c r="N612" s="9" t="s">
        <v>40</v>
      </c>
      <c r="O612" s="9">
        <f>ROUND(E612/D612*100,0)</f>
        <v>100</v>
      </c>
      <c r="P612" s="12">
        <f>IFERROR(ROUND(E612/L612,2),0)</f>
        <v>81.67</v>
      </c>
      <c r="Q612" s="9" t="s">
        <v>41</v>
      </c>
      <c r="R612" s="9" t="s">
        <v>42</v>
      </c>
      <c r="S612" s="13">
        <f>(((J612/60)/60)/24)+DATE(1970,1,1)</f>
        <v>42447.894432870366</v>
      </c>
      <c r="T612" s="13">
        <f>(((I612/60)/60)/24)+DATE(1970,1,1)</f>
        <v>42507.894432870366</v>
      </c>
    </row>
    <row r="613" spans="1:20" ht="224" x14ac:dyDescent="0.2">
      <c r="A613" s="9">
        <v>3626</v>
      </c>
      <c r="B613" s="10" t="s">
        <v>1420</v>
      </c>
      <c r="C613" s="10" t="s">
        <v>1421</v>
      </c>
      <c r="D613" s="9">
        <v>4000</v>
      </c>
      <c r="E613" s="11">
        <v>4073</v>
      </c>
      <c r="F613" s="9" t="s">
        <v>37</v>
      </c>
      <c r="G613" s="9" t="s">
        <v>38</v>
      </c>
      <c r="H613" s="9" t="s">
        <v>39</v>
      </c>
      <c r="I613" s="9">
        <v>1408204857</v>
      </c>
      <c r="J613" s="9">
        <v>1406390457</v>
      </c>
      <c r="K613" s="9" t="b">
        <v>0</v>
      </c>
      <c r="L613" s="9">
        <v>48</v>
      </c>
      <c r="M613" s="9" t="b">
        <v>1</v>
      </c>
      <c r="N613" s="9" t="s">
        <v>40</v>
      </c>
      <c r="O613" s="9">
        <f>ROUND(E613/D613*100,0)</f>
        <v>102</v>
      </c>
      <c r="P613" s="12">
        <f>IFERROR(ROUND(E613/L613,2),0)</f>
        <v>84.85</v>
      </c>
      <c r="Q613" s="9" t="s">
        <v>41</v>
      </c>
      <c r="R613" s="9" t="s">
        <v>42</v>
      </c>
      <c r="S613" s="13">
        <f>(((J613/60)/60)/24)+DATE(1970,1,1)</f>
        <v>41846.667326388888</v>
      </c>
      <c r="T613" s="13">
        <f>(((I613/60)/60)/24)+DATE(1970,1,1)</f>
        <v>41867.667326388888</v>
      </c>
    </row>
    <row r="614" spans="1:20" ht="176" x14ac:dyDescent="0.2">
      <c r="A614" s="9">
        <v>3673</v>
      </c>
      <c r="B614" s="10" t="s">
        <v>1477</v>
      </c>
      <c r="C614" s="10" t="s">
        <v>1478</v>
      </c>
      <c r="D614" s="9">
        <v>4000</v>
      </c>
      <c r="E614" s="11">
        <v>4545</v>
      </c>
      <c r="F614" s="9" t="s">
        <v>37</v>
      </c>
      <c r="G614" s="9" t="s">
        <v>38</v>
      </c>
      <c r="H614" s="9" t="s">
        <v>39</v>
      </c>
      <c r="I614" s="9">
        <v>1415191920</v>
      </c>
      <c r="J614" s="9">
        <v>1412233497</v>
      </c>
      <c r="K614" s="9" t="b">
        <v>0</v>
      </c>
      <c r="L614" s="9">
        <v>114</v>
      </c>
      <c r="M614" s="9" t="b">
        <v>1</v>
      </c>
      <c r="N614" s="9" t="s">
        <v>40</v>
      </c>
      <c r="O614" s="9">
        <f>ROUND(E614/D614*100,0)</f>
        <v>114</v>
      </c>
      <c r="P614" s="12">
        <f>IFERROR(ROUND(E614/L614,2),0)</f>
        <v>39.869999999999997</v>
      </c>
      <c r="Q614" s="9" t="s">
        <v>41</v>
      </c>
      <c r="R614" s="9" t="s">
        <v>42</v>
      </c>
      <c r="S614" s="13">
        <f>(((J614/60)/60)/24)+DATE(1970,1,1)</f>
        <v>41914.295104166667</v>
      </c>
      <c r="T614" s="13">
        <f>(((I614/60)/60)/24)+DATE(1970,1,1)</f>
        <v>41948.536111111112</v>
      </c>
    </row>
    <row r="615" spans="1:20" ht="208" x14ac:dyDescent="0.2">
      <c r="A615" s="9">
        <v>3695</v>
      </c>
      <c r="B615" s="10" t="s">
        <v>1521</v>
      </c>
      <c r="C615" s="10" t="s">
        <v>1522</v>
      </c>
      <c r="D615" s="9">
        <v>4000</v>
      </c>
      <c r="E615" s="11">
        <v>4005</v>
      </c>
      <c r="F615" s="9" t="s">
        <v>37</v>
      </c>
      <c r="G615" s="9" t="s">
        <v>45</v>
      </c>
      <c r="H615" s="9" t="s">
        <v>46</v>
      </c>
      <c r="I615" s="9">
        <v>1421009610</v>
      </c>
      <c r="J615" s="9">
        <v>1419281610</v>
      </c>
      <c r="K615" s="9" t="b">
        <v>0</v>
      </c>
      <c r="L615" s="9">
        <v>33</v>
      </c>
      <c r="M615" s="9" t="b">
        <v>1</v>
      </c>
      <c r="N615" s="9" t="s">
        <v>40</v>
      </c>
      <c r="O615" s="9">
        <f>ROUND(E615/D615*100,0)</f>
        <v>100</v>
      </c>
      <c r="P615" s="12">
        <f>IFERROR(ROUND(E615/L615,2),0)</f>
        <v>121.36</v>
      </c>
      <c r="Q615" s="9" t="s">
        <v>41</v>
      </c>
      <c r="R615" s="9" t="s">
        <v>42</v>
      </c>
      <c r="S615" s="13">
        <f>(((J615/60)/60)/24)+DATE(1970,1,1)</f>
        <v>41995.870486111111</v>
      </c>
      <c r="T615" s="13">
        <f>(((I615/60)/60)/24)+DATE(1970,1,1)</f>
        <v>42015.870486111111</v>
      </c>
    </row>
    <row r="616" spans="1:20" ht="176" x14ac:dyDescent="0.2">
      <c r="A616" s="9">
        <v>3717</v>
      </c>
      <c r="B616" s="10" t="s">
        <v>1565</v>
      </c>
      <c r="C616" s="10" t="s">
        <v>1566</v>
      </c>
      <c r="D616" s="9">
        <v>4000</v>
      </c>
      <c r="E616" s="11">
        <v>4030</v>
      </c>
      <c r="F616" s="9" t="s">
        <v>37</v>
      </c>
      <c r="G616" s="9" t="s">
        <v>38</v>
      </c>
      <c r="H616" s="9" t="s">
        <v>39</v>
      </c>
      <c r="I616" s="9">
        <v>1431204449</v>
      </c>
      <c r="J616" s="9">
        <v>1428526049</v>
      </c>
      <c r="K616" s="9" t="b">
        <v>0</v>
      </c>
      <c r="L616" s="9">
        <v>13</v>
      </c>
      <c r="M616" s="9" t="b">
        <v>1</v>
      </c>
      <c r="N616" s="9" t="s">
        <v>40</v>
      </c>
      <c r="O616" s="9">
        <f>ROUND(E616/D616*100,0)</f>
        <v>101</v>
      </c>
      <c r="P616" s="12">
        <f>IFERROR(ROUND(E616/L616,2),0)</f>
        <v>310</v>
      </c>
      <c r="Q616" s="9" t="s">
        <v>41</v>
      </c>
      <c r="R616" s="9" t="s">
        <v>42</v>
      </c>
      <c r="S616" s="13">
        <f>(((J616/60)/60)/24)+DATE(1970,1,1)</f>
        <v>42102.866307870368</v>
      </c>
      <c r="T616" s="13">
        <f>(((I616/60)/60)/24)+DATE(1970,1,1)</f>
        <v>42133.866307870368</v>
      </c>
    </row>
    <row r="617" spans="1:20" ht="160" x14ac:dyDescent="0.2">
      <c r="A617" s="9">
        <v>3179</v>
      </c>
      <c r="B617" s="10" t="s">
        <v>560</v>
      </c>
      <c r="C617" s="10" t="s">
        <v>561</v>
      </c>
      <c r="D617" s="9">
        <v>4200</v>
      </c>
      <c r="E617" s="11">
        <v>4794.82</v>
      </c>
      <c r="F617" s="9" t="s">
        <v>37</v>
      </c>
      <c r="G617" s="9" t="s">
        <v>45</v>
      </c>
      <c r="H617" s="9" t="s">
        <v>46</v>
      </c>
      <c r="I617" s="9">
        <v>1367859071</v>
      </c>
      <c r="J617" s="9">
        <v>1365699071</v>
      </c>
      <c r="K617" s="9" t="b">
        <v>1</v>
      </c>
      <c r="L617" s="9">
        <v>62</v>
      </c>
      <c r="M617" s="9" t="b">
        <v>1</v>
      </c>
      <c r="N617" s="9" t="s">
        <v>40</v>
      </c>
      <c r="O617" s="9">
        <f>ROUND(E617/D617*100,0)</f>
        <v>114</v>
      </c>
      <c r="P617" s="12">
        <f>IFERROR(ROUND(E617/L617,2),0)</f>
        <v>77.34</v>
      </c>
      <c r="Q617" s="9" t="s">
        <v>41</v>
      </c>
      <c r="R617" s="9" t="s">
        <v>42</v>
      </c>
      <c r="S617" s="13">
        <f>(((J617/60)/60)/24)+DATE(1970,1,1)</f>
        <v>41375.702210648145</v>
      </c>
      <c r="T617" s="13">
        <f>(((I617/60)/60)/24)+DATE(1970,1,1)</f>
        <v>41400.702210648145</v>
      </c>
    </row>
    <row r="618" spans="1:20" ht="160" x14ac:dyDescent="0.2">
      <c r="A618" s="9">
        <v>3184</v>
      </c>
      <c r="B618" s="10" t="s">
        <v>570</v>
      </c>
      <c r="C618" s="10" t="s">
        <v>571</v>
      </c>
      <c r="D618" s="9">
        <v>4300</v>
      </c>
      <c r="E618" s="11">
        <v>4610</v>
      </c>
      <c r="F618" s="9" t="s">
        <v>37</v>
      </c>
      <c r="G618" s="9" t="s">
        <v>45</v>
      </c>
      <c r="H618" s="9" t="s">
        <v>46</v>
      </c>
      <c r="I618" s="9">
        <v>1404258631</v>
      </c>
      <c r="J618" s="9">
        <v>1401666631</v>
      </c>
      <c r="K618" s="9" t="b">
        <v>1</v>
      </c>
      <c r="L618" s="9">
        <v>46</v>
      </c>
      <c r="M618" s="9" t="b">
        <v>1</v>
      </c>
      <c r="N618" s="9" t="s">
        <v>40</v>
      </c>
      <c r="O618" s="9">
        <f>ROUND(E618/D618*100,0)</f>
        <v>107</v>
      </c>
      <c r="P618" s="12">
        <f>IFERROR(ROUND(E618/L618,2),0)</f>
        <v>100.22</v>
      </c>
      <c r="Q618" s="9" t="s">
        <v>41</v>
      </c>
      <c r="R618" s="9" t="s">
        <v>42</v>
      </c>
      <c r="S618" s="13">
        <f>(((J618/60)/60)/24)+DATE(1970,1,1)</f>
        <v>41791.993414351848</v>
      </c>
      <c r="T618" s="13">
        <f>(((I618/60)/60)/24)+DATE(1970,1,1)</f>
        <v>41821.993414351848</v>
      </c>
    </row>
    <row r="619" spans="1:20" ht="240" x14ac:dyDescent="0.2">
      <c r="A619" s="9">
        <v>3724</v>
      </c>
      <c r="B619" s="10" t="s">
        <v>1579</v>
      </c>
      <c r="C619" s="10" t="s">
        <v>1580</v>
      </c>
      <c r="D619" s="9">
        <v>4300</v>
      </c>
      <c r="E619" s="11">
        <v>4409.55</v>
      </c>
      <c r="F619" s="9" t="s">
        <v>37</v>
      </c>
      <c r="G619" s="9" t="s">
        <v>38</v>
      </c>
      <c r="H619" s="9" t="s">
        <v>39</v>
      </c>
      <c r="I619" s="9">
        <v>1462402800</v>
      </c>
      <c r="J619" s="9">
        <v>1459856860</v>
      </c>
      <c r="K619" s="9" t="b">
        <v>0</v>
      </c>
      <c r="L619" s="9">
        <v>89</v>
      </c>
      <c r="M619" s="9" t="b">
        <v>1</v>
      </c>
      <c r="N619" s="9" t="s">
        <v>40</v>
      </c>
      <c r="O619" s="9">
        <f>ROUND(E619/D619*100,0)</f>
        <v>103</v>
      </c>
      <c r="P619" s="12">
        <f>IFERROR(ROUND(E619/L619,2),0)</f>
        <v>49.55</v>
      </c>
      <c r="Q619" s="9" t="s">
        <v>41</v>
      </c>
      <c r="R619" s="9" t="s">
        <v>42</v>
      </c>
      <c r="S619" s="13">
        <f>(((J619/60)/60)/24)+DATE(1970,1,1)</f>
        <v>42465.491435185191</v>
      </c>
      <c r="T619" s="13">
        <f>(((I619/60)/60)/24)+DATE(1970,1,1)</f>
        <v>42494.958333333328</v>
      </c>
    </row>
    <row r="620" spans="1:20" ht="208" x14ac:dyDescent="0.2">
      <c r="A620" s="9">
        <v>2808</v>
      </c>
      <c r="B620" s="10" t="s">
        <v>183</v>
      </c>
      <c r="C620" s="10" t="s">
        <v>184</v>
      </c>
      <c r="D620" s="9">
        <v>4500</v>
      </c>
      <c r="E620" s="11">
        <v>4511</v>
      </c>
      <c r="F620" s="9" t="s">
        <v>37</v>
      </c>
      <c r="G620" s="9" t="s">
        <v>45</v>
      </c>
      <c r="H620" s="9" t="s">
        <v>46</v>
      </c>
      <c r="I620" s="9">
        <v>1440274735</v>
      </c>
      <c r="J620" s="9">
        <v>1437682735</v>
      </c>
      <c r="K620" s="9" t="b">
        <v>0</v>
      </c>
      <c r="L620" s="9">
        <v>69</v>
      </c>
      <c r="M620" s="9" t="b">
        <v>1</v>
      </c>
      <c r="N620" s="9" t="s">
        <v>40</v>
      </c>
      <c r="O620" s="9">
        <f>ROUND(E620/D620*100,0)</f>
        <v>100</v>
      </c>
      <c r="P620" s="12">
        <f>IFERROR(ROUND(E620/L620,2),0)</f>
        <v>65.38</v>
      </c>
      <c r="Q620" s="9" t="s">
        <v>41</v>
      </c>
      <c r="R620" s="9" t="s">
        <v>42</v>
      </c>
      <c r="S620" s="13">
        <f>(((J620/60)/60)/24)+DATE(1970,1,1)</f>
        <v>42208.84646990741</v>
      </c>
      <c r="T620" s="13">
        <f>(((I620/60)/60)/24)+DATE(1970,1,1)</f>
        <v>42238.84646990741</v>
      </c>
    </row>
    <row r="621" spans="1:20" ht="208" x14ac:dyDescent="0.2">
      <c r="A621" s="9">
        <v>3160</v>
      </c>
      <c r="B621" s="10" t="s">
        <v>522</v>
      </c>
      <c r="C621" s="10" t="s">
        <v>523</v>
      </c>
      <c r="D621" s="9">
        <v>4500</v>
      </c>
      <c r="E621" s="11">
        <v>4569</v>
      </c>
      <c r="F621" s="9" t="s">
        <v>37</v>
      </c>
      <c r="G621" s="9" t="s">
        <v>45</v>
      </c>
      <c r="H621" s="9" t="s">
        <v>46</v>
      </c>
      <c r="I621" s="9">
        <v>1407905940</v>
      </c>
      <c r="J621" s="9">
        <v>1405923687</v>
      </c>
      <c r="K621" s="9" t="b">
        <v>1</v>
      </c>
      <c r="L621" s="9">
        <v>57</v>
      </c>
      <c r="M621" s="9" t="b">
        <v>1</v>
      </c>
      <c r="N621" s="9" t="s">
        <v>40</v>
      </c>
      <c r="O621" s="9">
        <f>ROUND(E621/D621*100,0)</f>
        <v>102</v>
      </c>
      <c r="P621" s="12">
        <f>IFERROR(ROUND(E621/L621,2),0)</f>
        <v>80.16</v>
      </c>
      <c r="Q621" s="9" t="s">
        <v>41</v>
      </c>
      <c r="R621" s="9" t="s">
        <v>42</v>
      </c>
      <c r="S621" s="13">
        <f>(((J621/60)/60)/24)+DATE(1970,1,1)</f>
        <v>41841.26489583333</v>
      </c>
      <c r="T621" s="13">
        <f>(((I621/60)/60)/24)+DATE(1970,1,1)</f>
        <v>41864.207638888889</v>
      </c>
    </row>
    <row r="622" spans="1:20" ht="160" x14ac:dyDescent="0.2">
      <c r="A622" s="9">
        <v>3217</v>
      </c>
      <c r="B622" s="10" t="s">
        <v>596</v>
      </c>
      <c r="C622" s="10" t="s">
        <v>597</v>
      </c>
      <c r="D622" s="9">
        <v>4500</v>
      </c>
      <c r="E622" s="11">
        <v>5221</v>
      </c>
      <c r="F622" s="9" t="s">
        <v>37</v>
      </c>
      <c r="G622" s="9" t="s">
        <v>45</v>
      </c>
      <c r="H622" s="9" t="s">
        <v>46</v>
      </c>
      <c r="I622" s="9">
        <v>1478264784</v>
      </c>
      <c r="J622" s="9">
        <v>1475672784</v>
      </c>
      <c r="K622" s="9" t="b">
        <v>1</v>
      </c>
      <c r="L622" s="9">
        <v>104</v>
      </c>
      <c r="M622" s="9" t="b">
        <v>1</v>
      </c>
      <c r="N622" s="9" t="s">
        <v>40</v>
      </c>
      <c r="O622" s="9">
        <f>ROUND(E622/D622*100,0)</f>
        <v>116</v>
      </c>
      <c r="P622" s="12">
        <f>IFERROR(ROUND(E622/L622,2),0)</f>
        <v>50.2</v>
      </c>
      <c r="Q622" s="9" t="s">
        <v>41</v>
      </c>
      <c r="R622" s="9" t="s">
        <v>42</v>
      </c>
      <c r="S622" s="13">
        <f>(((J622/60)/60)/24)+DATE(1970,1,1)</f>
        <v>42648.546111111107</v>
      </c>
      <c r="T622" s="13">
        <f>(((I622/60)/60)/24)+DATE(1970,1,1)</f>
        <v>42678.546111111107</v>
      </c>
    </row>
    <row r="623" spans="1:20" ht="208" x14ac:dyDescent="0.2">
      <c r="A623" s="9">
        <v>3276</v>
      </c>
      <c r="B623" s="10" t="s">
        <v>714</v>
      </c>
      <c r="C623" s="10" t="s">
        <v>715</v>
      </c>
      <c r="D623" s="9">
        <v>4500</v>
      </c>
      <c r="E623" s="11">
        <v>5258</v>
      </c>
      <c r="F623" s="9" t="s">
        <v>37</v>
      </c>
      <c r="G623" s="9" t="s">
        <v>63</v>
      </c>
      <c r="H623" s="9" t="s">
        <v>64</v>
      </c>
      <c r="I623" s="9">
        <v>1459483140</v>
      </c>
      <c r="J623" s="9">
        <v>1456526879</v>
      </c>
      <c r="K623" s="9" t="b">
        <v>1</v>
      </c>
      <c r="L623" s="9">
        <v>100</v>
      </c>
      <c r="M623" s="9" t="b">
        <v>1</v>
      </c>
      <c r="N623" s="9" t="s">
        <v>40</v>
      </c>
      <c r="O623" s="9">
        <f>ROUND(E623/D623*100,0)</f>
        <v>117</v>
      </c>
      <c r="P623" s="12">
        <f>IFERROR(ROUND(E623/L623,2),0)</f>
        <v>52.58</v>
      </c>
      <c r="Q623" s="9" t="s">
        <v>41</v>
      </c>
      <c r="R623" s="9" t="s">
        <v>42</v>
      </c>
      <c r="S623" s="13">
        <f>(((J623/60)/60)/24)+DATE(1970,1,1)</f>
        <v>42426.949988425928</v>
      </c>
      <c r="T623" s="13">
        <f>(((I623/60)/60)/24)+DATE(1970,1,1)</f>
        <v>42461.165972222225</v>
      </c>
    </row>
    <row r="624" spans="1:20" ht="224" x14ac:dyDescent="0.2">
      <c r="A624" s="9">
        <v>3293</v>
      </c>
      <c r="B624" s="10" t="s">
        <v>748</v>
      </c>
      <c r="C624" s="10" t="s">
        <v>749</v>
      </c>
      <c r="D624" s="9">
        <v>4500</v>
      </c>
      <c r="E624" s="11">
        <v>7670</v>
      </c>
      <c r="F624" s="9" t="s">
        <v>37</v>
      </c>
      <c r="G624" s="9" t="s">
        <v>750</v>
      </c>
      <c r="H624" s="9" t="s">
        <v>751</v>
      </c>
      <c r="I624" s="9">
        <v>1488622352</v>
      </c>
      <c r="J624" s="9">
        <v>1486030352</v>
      </c>
      <c r="K624" s="9" t="b">
        <v>0</v>
      </c>
      <c r="L624" s="9">
        <v>91</v>
      </c>
      <c r="M624" s="9" t="b">
        <v>1</v>
      </c>
      <c r="N624" s="9" t="s">
        <v>40</v>
      </c>
      <c r="O624" s="9">
        <f>ROUND(E624/D624*100,0)</f>
        <v>170</v>
      </c>
      <c r="P624" s="12">
        <f>IFERROR(ROUND(E624/L624,2),0)</f>
        <v>84.29</v>
      </c>
      <c r="Q624" s="9" t="s">
        <v>41</v>
      </c>
      <c r="R624" s="9" t="s">
        <v>42</v>
      </c>
      <c r="S624" s="13">
        <f>(((J624/60)/60)/24)+DATE(1970,1,1)</f>
        <v>42768.425370370373</v>
      </c>
      <c r="T624" s="13">
        <f>(((I624/60)/60)/24)+DATE(1970,1,1)</f>
        <v>42798.425370370373</v>
      </c>
    </row>
    <row r="625" spans="1:20" ht="224" x14ac:dyDescent="0.2">
      <c r="A625" s="9">
        <v>3344</v>
      </c>
      <c r="B625" s="10" t="s">
        <v>853</v>
      </c>
      <c r="C625" s="10" t="s">
        <v>854</v>
      </c>
      <c r="D625" s="9">
        <v>4500</v>
      </c>
      <c r="E625" s="11">
        <v>4565</v>
      </c>
      <c r="F625" s="9" t="s">
        <v>37</v>
      </c>
      <c r="G625" s="9" t="s">
        <v>45</v>
      </c>
      <c r="H625" s="9" t="s">
        <v>46</v>
      </c>
      <c r="I625" s="9">
        <v>1409374093</v>
      </c>
      <c r="J625" s="9">
        <v>1406782093</v>
      </c>
      <c r="K625" s="9" t="b">
        <v>0</v>
      </c>
      <c r="L625" s="9">
        <v>40</v>
      </c>
      <c r="M625" s="9" t="b">
        <v>1</v>
      </c>
      <c r="N625" s="9" t="s">
        <v>40</v>
      </c>
      <c r="O625" s="9">
        <f>ROUND(E625/D625*100,0)</f>
        <v>101</v>
      </c>
      <c r="P625" s="12">
        <f>IFERROR(ROUND(E625/L625,2),0)</f>
        <v>114.13</v>
      </c>
      <c r="Q625" s="9" t="s">
        <v>41</v>
      </c>
      <c r="R625" s="9" t="s">
        <v>42</v>
      </c>
      <c r="S625" s="13">
        <f>(((J625/60)/60)/24)+DATE(1970,1,1)</f>
        <v>41851.200150462959</v>
      </c>
      <c r="T625" s="13">
        <f>(((I625/60)/60)/24)+DATE(1970,1,1)</f>
        <v>41881.200150462959</v>
      </c>
    </row>
    <row r="626" spans="1:20" ht="224" x14ac:dyDescent="0.2">
      <c r="A626" s="9">
        <v>3674</v>
      </c>
      <c r="B626" s="10" t="s">
        <v>1479</v>
      </c>
      <c r="C626" s="10" t="s">
        <v>1480</v>
      </c>
      <c r="D626" s="9">
        <v>4500</v>
      </c>
      <c r="E626" s="11">
        <v>4500</v>
      </c>
      <c r="F626" s="9" t="s">
        <v>37</v>
      </c>
      <c r="G626" s="9" t="s">
        <v>1255</v>
      </c>
      <c r="H626" s="9" t="s">
        <v>259</v>
      </c>
      <c r="I626" s="9">
        <v>1472936229</v>
      </c>
      <c r="J626" s="9">
        <v>1467752229</v>
      </c>
      <c r="K626" s="9" t="b">
        <v>0</v>
      </c>
      <c r="L626" s="9">
        <v>31</v>
      </c>
      <c r="M626" s="9" t="b">
        <v>1</v>
      </c>
      <c r="N626" s="9" t="s">
        <v>40</v>
      </c>
      <c r="O626" s="9">
        <f>ROUND(E626/D626*100,0)</f>
        <v>100</v>
      </c>
      <c r="P626" s="12">
        <f>IFERROR(ROUND(E626/L626,2),0)</f>
        <v>145.16</v>
      </c>
      <c r="Q626" s="9" t="s">
        <v>41</v>
      </c>
      <c r="R626" s="9" t="s">
        <v>42</v>
      </c>
      <c r="S626" s="13">
        <f>(((J626/60)/60)/24)+DATE(1970,1,1)</f>
        <v>42556.873020833329</v>
      </c>
      <c r="T626" s="13">
        <f>(((I626/60)/60)/24)+DATE(1970,1,1)</f>
        <v>42616.873020833329</v>
      </c>
    </row>
    <row r="627" spans="1:20" ht="96" x14ac:dyDescent="0.2">
      <c r="A627" s="9">
        <v>3723</v>
      </c>
      <c r="B627" s="10" t="s">
        <v>1577</v>
      </c>
      <c r="C627" s="10" t="s">
        <v>1578</v>
      </c>
      <c r="D627" s="9">
        <v>4500</v>
      </c>
      <c r="E627" s="11">
        <v>4592</v>
      </c>
      <c r="F627" s="9" t="s">
        <v>37</v>
      </c>
      <c r="G627" s="9" t="s">
        <v>38</v>
      </c>
      <c r="H627" s="9" t="s">
        <v>39</v>
      </c>
      <c r="I627" s="9">
        <v>1417374262</v>
      </c>
      <c r="J627" s="9">
        <v>1414778662</v>
      </c>
      <c r="K627" s="9" t="b">
        <v>0</v>
      </c>
      <c r="L627" s="9">
        <v>63</v>
      </c>
      <c r="M627" s="9" t="b">
        <v>1</v>
      </c>
      <c r="N627" s="9" t="s">
        <v>40</v>
      </c>
      <c r="O627" s="9">
        <f>ROUND(E627/D627*100,0)</f>
        <v>102</v>
      </c>
      <c r="P627" s="12">
        <f>IFERROR(ROUND(E627/L627,2),0)</f>
        <v>72.89</v>
      </c>
      <c r="Q627" s="9" t="s">
        <v>41</v>
      </c>
      <c r="R627" s="9" t="s">
        <v>42</v>
      </c>
      <c r="S627" s="13">
        <f>(((J627/60)/60)/24)+DATE(1970,1,1)</f>
        <v>41943.753032407411</v>
      </c>
      <c r="T627" s="13">
        <f>(((I627/60)/60)/24)+DATE(1970,1,1)</f>
        <v>41973.794699074075</v>
      </c>
    </row>
    <row r="628" spans="1:20" ht="208" x14ac:dyDescent="0.2">
      <c r="A628" s="9">
        <v>3473</v>
      </c>
      <c r="B628" s="10" t="s">
        <v>1113</v>
      </c>
      <c r="C628" s="10" t="s">
        <v>1114</v>
      </c>
      <c r="D628" s="9">
        <v>4900</v>
      </c>
      <c r="E628" s="11">
        <v>4900</v>
      </c>
      <c r="F628" s="9" t="s">
        <v>37</v>
      </c>
      <c r="G628" s="9" t="s">
        <v>45</v>
      </c>
      <c r="H628" s="9" t="s">
        <v>46</v>
      </c>
      <c r="I628" s="9">
        <v>1426883220</v>
      </c>
      <c r="J628" s="9">
        <v>1425067296</v>
      </c>
      <c r="K628" s="9" t="b">
        <v>0</v>
      </c>
      <c r="L628" s="9">
        <v>33</v>
      </c>
      <c r="M628" s="9" t="b">
        <v>1</v>
      </c>
      <c r="N628" s="9" t="s">
        <v>40</v>
      </c>
      <c r="O628" s="9">
        <f>ROUND(E628/D628*100,0)</f>
        <v>100</v>
      </c>
      <c r="P628" s="12">
        <f>IFERROR(ROUND(E628/L628,2),0)</f>
        <v>148.47999999999999</v>
      </c>
      <c r="Q628" s="9" t="s">
        <v>41</v>
      </c>
      <c r="R628" s="9" t="s">
        <v>42</v>
      </c>
      <c r="S628" s="13">
        <f>(((J628/60)/60)/24)+DATE(1970,1,1)</f>
        <v>42062.834444444445</v>
      </c>
      <c r="T628" s="13">
        <f>(((I628/60)/60)/24)+DATE(1970,1,1)</f>
        <v>42083.852083333331</v>
      </c>
    </row>
    <row r="629" spans="1:20" ht="48" x14ac:dyDescent="0.2">
      <c r="A629" s="9">
        <v>3285</v>
      </c>
      <c r="B629" s="10" t="s">
        <v>732</v>
      </c>
      <c r="C629" s="10" t="s">
        <v>733</v>
      </c>
      <c r="D629" s="9">
        <v>4999</v>
      </c>
      <c r="E629" s="11">
        <v>5604</v>
      </c>
      <c r="F629" s="9" t="s">
        <v>37</v>
      </c>
      <c r="G629" s="9" t="s">
        <v>45</v>
      </c>
      <c r="H629" s="9" t="s">
        <v>46</v>
      </c>
      <c r="I629" s="9">
        <v>1488258000</v>
      </c>
      <c r="J629" s="9">
        <v>1485556626</v>
      </c>
      <c r="K629" s="9" t="b">
        <v>0</v>
      </c>
      <c r="L629" s="9">
        <v>81</v>
      </c>
      <c r="M629" s="9" t="b">
        <v>1</v>
      </c>
      <c r="N629" s="9" t="s">
        <v>40</v>
      </c>
      <c r="O629" s="9">
        <f>ROUND(E629/D629*100,0)</f>
        <v>112</v>
      </c>
      <c r="P629" s="12">
        <f>IFERROR(ROUND(E629/L629,2),0)</f>
        <v>69.19</v>
      </c>
      <c r="Q629" s="9" t="s">
        <v>41</v>
      </c>
      <c r="R629" s="9" t="s">
        <v>42</v>
      </c>
      <c r="S629" s="13">
        <f>(((J629/60)/60)/24)+DATE(1970,1,1)</f>
        <v>42762.942430555559</v>
      </c>
      <c r="T629" s="13">
        <f>(((I629/60)/60)/24)+DATE(1970,1,1)</f>
        <v>42794.208333333328</v>
      </c>
    </row>
    <row r="630" spans="1:20" ht="224" x14ac:dyDescent="0.2">
      <c r="A630" s="9">
        <v>520</v>
      </c>
      <c r="B630" s="10" t="s">
        <v>35</v>
      </c>
      <c r="C630" s="10" t="s">
        <v>36</v>
      </c>
      <c r="D630" s="9">
        <v>5000</v>
      </c>
      <c r="E630" s="11">
        <v>5105</v>
      </c>
      <c r="F630" s="9" t="s">
        <v>37</v>
      </c>
      <c r="G630" s="9" t="s">
        <v>38</v>
      </c>
      <c r="H630" s="9" t="s">
        <v>39</v>
      </c>
      <c r="I630" s="9">
        <v>1449766261</v>
      </c>
      <c r="J630" s="9">
        <v>1447174261</v>
      </c>
      <c r="K630" s="9" t="b">
        <v>0</v>
      </c>
      <c r="L630" s="9">
        <v>34</v>
      </c>
      <c r="M630" s="9" t="b">
        <v>1</v>
      </c>
      <c r="N630" s="9" t="s">
        <v>40</v>
      </c>
      <c r="O630" s="9">
        <f>ROUND(E630/D630*100,0)</f>
        <v>102</v>
      </c>
      <c r="P630" s="12">
        <f>IFERROR(ROUND(E630/L630,2),0)</f>
        <v>150.15</v>
      </c>
      <c r="Q630" s="9" t="s">
        <v>41</v>
      </c>
      <c r="R630" s="9" t="s">
        <v>42</v>
      </c>
      <c r="S630" s="13">
        <f>(((J630/60)/60)/24)+DATE(1970,1,1)</f>
        <v>42318.702094907407</v>
      </c>
      <c r="T630" s="13">
        <f>(((I630/60)/60)/24)+DATE(1970,1,1)</f>
        <v>42348.702094907407</v>
      </c>
    </row>
    <row r="631" spans="1:20" ht="224" x14ac:dyDescent="0.2">
      <c r="A631" s="9">
        <v>521</v>
      </c>
      <c r="B631" s="10" t="s">
        <v>43</v>
      </c>
      <c r="C631" s="10" t="s">
        <v>44</v>
      </c>
      <c r="D631" s="9">
        <v>5000</v>
      </c>
      <c r="E631" s="11">
        <v>5232</v>
      </c>
      <c r="F631" s="9" t="s">
        <v>37</v>
      </c>
      <c r="G631" s="9" t="s">
        <v>45</v>
      </c>
      <c r="H631" s="9" t="s">
        <v>46</v>
      </c>
      <c r="I631" s="9">
        <v>1477976340</v>
      </c>
      <c r="J631" s="9">
        <v>1475460819</v>
      </c>
      <c r="K631" s="9" t="b">
        <v>0</v>
      </c>
      <c r="L631" s="9">
        <v>56</v>
      </c>
      <c r="M631" s="9" t="b">
        <v>1</v>
      </c>
      <c r="N631" s="9" t="s">
        <v>40</v>
      </c>
      <c r="O631" s="9">
        <f>ROUND(E631/D631*100,0)</f>
        <v>105</v>
      </c>
      <c r="P631" s="12">
        <f>IFERROR(ROUND(E631/L631,2),0)</f>
        <v>93.43</v>
      </c>
      <c r="Q631" s="9" t="s">
        <v>41</v>
      </c>
      <c r="R631" s="9" t="s">
        <v>42</v>
      </c>
      <c r="S631" s="13">
        <f>(((J631/60)/60)/24)+DATE(1970,1,1)</f>
        <v>42646.092812499999</v>
      </c>
      <c r="T631" s="13">
        <f>(((I631/60)/60)/24)+DATE(1970,1,1)</f>
        <v>42675.207638888889</v>
      </c>
    </row>
    <row r="632" spans="1:20" ht="192" x14ac:dyDescent="0.2">
      <c r="A632" s="9">
        <v>523</v>
      </c>
      <c r="B632" s="10" t="s">
        <v>49</v>
      </c>
      <c r="C632" s="10" t="s">
        <v>50</v>
      </c>
      <c r="D632" s="9">
        <v>5000</v>
      </c>
      <c r="E632" s="11">
        <v>6030</v>
      </c>
      <c r="F632" s="9" t="s">
        <v>37</v>
      </c>
      <c r="G632" s="9" t="s">
        <v>45</v>
      </c>
      <c r="H632" s="9" t="s">
        <v>46</v>
      </c>
      <c r="I632" s="9">
        <v>1442805076</v>
      </c>
      <c r="J632" s="9">
        <v>1440213076</v>
      </c>
      <c r="K632" s="9" t="b">
        <v>0</v>
      </c>
      <c r="L632" s="9">
        <v>84</v>
      </c>
      <c r="M632" s="9" t="b">
        <v>1</v>
      </c>
      <c r="N632" s="9" t="s">
        <v>40</v>
      </c>
      <c r="O632" s="9">
        <f>ROUND(E632/D632*100,0)</f>
        <v>121</v>
      </c>
      <c r="P632" s="12">
        <f>IFERROR(ROUND(E632/L632,2),0)</f>
        <v>71.790000000000006</v>
      </c>
      <c r="Q632" s="9" t="s">
        <v>41</v>
      </c>
      <c r="R632" s="9" t="s">
        <v>42</v>
      </c>
      <c r="S632" s="13">
        <f>(((J632/60)/60)/24)+DATE(1970,1,1)</f>
        <v>42238.13282407407</v>
      </c>
      <c r="T632" s="13">
        <f>(((I632/60)/60)/24)+DATE(1970,1,1)</f>
        <v>42268.13282407407</v>
      </c>
    </row>
    <row r="633" spans="1:20" ht="224" x14ac:dyDescent="0.2">
      <c r="A633" s="9">
        <v>538</v>
      </c>
      <c r="B633" s="10" t="s">
        <v>83</v>
      </c>
      <c r="C633" s="10" t="s">
        <v>84</v>
      </c>
      <c r="D633" s="9">
        <v>5000</v>
      </c>
      <c r="E633" s="11">
        <v>15121</v>
      </c>
      <c r="F633" s="9" t="s">
        <v>37</v>
      </c>
      <c r="G633" s="9" t="s">
        <v>45</v>
      </c>
      <c r="H633" s="9" t="s">
        <v>46</v>
      </c>
      <c r="I633" s="9">
        <v>1463166263</v>
      </c>
      <c r="J633" s="9">
        <v>1460574263</v>
      </c>
      <c r="K633" s="9" t="b">
        <v>0</v>
      </c>
      <c r="L633" s="9">
        <v>60</v>
      </c>
      <c r="M633" s="9" t="b">
        <v>1</v>
      </c>
      <c r="N633" s="9" t="s">
        <v>40</v>
      </c>
      <c r="O633" s="9">
        <f>ROUND(E633/D633*100,0)</f>
        <v>302</v>
      </c>
      <c r="P633" s="12">
        <f>IFERROR(ROUND(E633/L633,2),0)</f>
        <v>252.02</v>
      </c>
      <c r="Q633" s="9" t="s">
        <v>41</v>
      </c>
      <c r="R633" s="9" t="s">
        <v>42</v>
      </c>
      <c r="S633" s="13">
        <f>(((J633/60)/60)/24)+DATE(1970,1,1)</f>
        <v>42473.794710648144</v>
      </c>
      <c r="T633" s="13">
        <f>(((I633/60)/60)/24)+DATE(1970,1,1)</f>
        <v>42503.794710648144</v>
      </c>
    </row>
    <row r="634" spans="1:20" ht="160" x14ac:dyDescent="0.2">
      <c r="A634" s="9">
        <v>2785</v>
      </c>
      <c r="B634" s="10" t="s">
        <v>135</v>
      </c>
      <c r="C634" s="10" t="s">
        <v>136</v>
      </c>
      <c r="D634" s="9">
        <v>5000</v>
      </c>
      <c r="E634" s="11">
        <v>5234</v>
      </c>
      <c r="F634" s="9" t="s">
        <v>37</v>
      </c>
      <c r="G634" s="9" t="s">
        <v>45</v>
      </c>
      <c r="H634" s="9" t="s">
        <v>46</v>
      </c>
      <c r="I634" s="9">
        <v>1470430800</v>
      </c>
      <c r="J634" s="9">
        <v>1467865967</v>
      </c>
      <c r="K634" s="9" t="b">
        <v>0</v>
      </c>
      <c r="L634" s="9">
        <v>142</v>
      </c>
      <c r="M634" s="9" t="b">
        <v>1</v>
      </c>
      <c r="N634" s="9" t="s">
        <v>40</v>
      </c>
      <c r="O634" s="9">
        <f>ROUND(E634/D634*100,0)</f>
        <v>105</v>
      </c>
      <c r="P634" s="12">
        <f>IFERROR(ROUND(E634/L634,2),0)</f>
        <v>36.86</v>
      </c>
      <c r="Q634" s="9" t="s">
        <v>41</v>
      </c>
      <c r="R634" s="9" t="s">
        <v>42</v>
      </c>
      <c r="S634" s="13">
        <f>(((J634/60)/60)/24)+DATE(1970,1,1)</f>
        <v>42558.189432870371</v>
      </c>
      <c r="T634" s="13">
        <f>(((I634/60)/60)/24)+DATE(1970,1,1)</f>
        <v>42587.875</v>
      </c>
    </row>
    <row r="635" spans="1:20" ht="224" x14ac:dyDescent="0.2">
      <c r="A635" s="9">
        <v>2798</v>
      </c>
      <c r="B635" s="10" t="s">
        <v>163</v>
      </c>
      <c r="C635" s="10" t="s">
        <v>164</v>
      </c>
      <c r="D635" s="9">
        <v>5000</v>
      </c>
      <c r="E635" s="11">
        <v>5070</v>
      </c>
      <c r="F635" s="9" t="s">
        <v>37</v>
      </c>
      <c r="G635" s="9" t="s">
        <v>38</v>
      </c>
      <c r="H635" s="9" t="s">
        <v>39</v>
      </c>
      <c r="I635" s="9">
        <v>1438358400</v>
      </c>
      <c r="J635" s="9">
        <v>1437063121</v>
      </c>
      <c r="K635" s="9" t="b">
        <v>0</v>
      </c>
      <c r="L635" s="9">
        <v>139</v>
      </c>
      <c r="M635" s="9" t="b">
        <v>1</v>
      </c>
      <c r="N635" s="9" t="s">
        <v>40</v>
      </c>
      <c r="O635" s="9">
        <f>ROUND(E635/D635*100,0)</f>
        <v>101</v>
      </c>
      <c r="P635" s="12">
        <f>IFERROR(ROUND(E635/L635,2),0)</f>
        <v>36.47</v>
      </c>
      <c r="Q635" s="9" t="s">
        <v>41</v>
      </c>
      <c r="R635" s="9" t="s">
        <v>42</v>
      </c>
      <c r="S635" s="13">
        <f>(((J635/60)/60)/24)+DATE(1970,1,1)</f>
        <v>42201.675011574072</v>
      </c>
      <c r="T635" s="13">
        <f>(((I635/60)/60)/24)+DATE(1970,1,1)</f>
        <v>42216.666666666672</v>
      </c>
    </row>
    <row r="636" spans="1:20" ht="224" x14ac:dyDescent="0.2">
      <c r="A636" s="9">
        <v>2799</v>
      </c>
      <c r="B636" s="10" t="s">
        <v>165</v>
      </c>
      <c r="C636" s="10" t="s">
        <v>166</v>
      </c>
      <c r="D636" s="9">
        <v>5000</v>
      </c>
      <c r="E636" s="11">
        <v>5831.74</v>
      </c>
      <c r="F636" s="9" t="s">
        <v>37</v>
      </c>
      <c r="G636" s="9" t="s">
        <v>38</v>
      </c>
      <c r="H636" s="9" t="s">
        <v>39</v>
      </c>
      <c r="I636" s="9">
        <v>1466179200</v>
      </c>
      <c r="J636" s="9">
        <v>1463466070</v>
      </c>
      <c r="K636" s="9" t="b">
        <v>0</v>
      </c>
      <c r="L636" s="9">
        <v>130</v>
      </c>
      <c r="M636" s="9" t="b">
        <v>1</v>
      </c>
      <c r="N636" s="9" t="s">
        <v>40</v>
      </c>
      <c r="O636" s="9">
        <f>ROUND(E636/D636*100,0)</f>
        <v>117</v>
      </c>
      <c r="P636" s="12">
        <f>IFERROR(ROUND(E636/L636,2),0)</f>
        <v>44.86</v>
      </c>
      <c r="Q636" s="9" t="s">
        <v>41</v>
      </c>
      <c r="R636" s="9" t="s">
        <v>42</v>
      </c>
      <c r="S636" s="13">
        <f>(((J636/60)/60)/24)+DATE(1970,1,1)</f>
        <v>42507.264699074076</v>
      </c>
      <c r="T636" s="13">
        <f>(((I636/60)/60)/24)+DATE(1970,1,1)</f>
        <v>42538.666666666672</v>
      </c>
    </row>
    <row r="637" spans="1:20" ht="64" x14ac:dyDescent="0.2">
      <c r="A637" s="9">
        <v>2807</v>
      </c>
      <c r="B637" s="10" t="s">
        <v>181</v>
      </c>
      <c r="C637" s="10" t="s">
        <v>182</v>
      </c>
      <c r="D637" s="9">
        <v>5000</v>
      </c>
      <c r="E637" s="11">
        <v>6300</v>
      </c>
      <c r="F637" s="9" t="s">
        <v>37</v>
      </c>
      <c r="G637" s="9" t="s">
        <v>45</v>
      </c>
      <c r="H637" s="9" t="s">
        <v>46</v>
      </c>
      <c r="I637" s="9">
        <v>1435611438</v>
      </c>
      <c r="J637" s="9">
        <v>1433019438</v>
      </c>
      <c r="K637" s="9" t="b">
        <v>0</v>
      </c>
      <c r="L637" s="9">
        <v>93</v>
      </c>
      <c r="M637" s="9" t="b">
        <v>1</v>
      </c>
      <c r="N637" s="9" t="s">
        <v>40</v>
      </c>
      <c r="O637" s="9">
        <f>ROUND(E637/D637*100,0)</f>
        <v>126</v>
      </c>
      <c r="P637" s="12">
        <f>IFERROR(ROUND(E637/L637,2),0)</f>
        <v>67.739999999999995</v>
      </c>
      <c r="Q637" s="9" t="s">
        <v>41</v>
      </c>
      <c r="R637" s="9" t="s">
        <v>42</v>
      </c>
      <c r="S637" s="13">
        <f>(((J637/60)/60)/24)+DATE(1970,1,1)</f>
        <v>42154.873124999998</v>
      </c>
      <c r="T637" s="13">
        <f>(((I637/60)/60)/24)+DATE(1970,1,1)</f>
        <v>42184.873124999998</v>
      </c>
    </row>
    <row r="638" spans="1:20" ht="144" x14ac:dyDescent="0.2">
      <c r="A638" s="9">
        <v>2812</v>
      </c>
      <c r="B638" s="10" t="s">
        <v>191</v>
      </c>
      <c r="C638" s="10" t="s">
        <v>192</v>
      </c>
      <c r="D638" s="9">
        <v>5000</v>
      </c>
      <c r="E638" s="11">
        <v>5665</v>
      </c>
      <c r="F638" s="9" t="s">
        <v>37</v>
      </c>
      <c r="G638" s="9" t="s">
        <v>63</v>
      </c>
      <c r="H638" s="9" t="s">
        <v>64</v>
      </c>
      <c r="I638" s="9">
        <v>1428292800</v>
      </c>
      <c r="J638" s="9">
        <v>1424368298</v>
      </c>
      <c r="K638" s="9" t="b">
        <v>0</v>
      </c>
      <c r="L638" s="9">
        <v>83</v>
      </c>
      <c r="M638" s="9" t="b">
        <v>1</v>
      </c>
      <c r="N638" s="9" t="s">
        <v>40</v>
      </c>
      <c r="O638" s="9">
        <f>ROUND(E638/D638*100,0)</f>
        <v>113</v>
      </c>
      <c r="P638" s="12">
        <f>IFERROR(ROUND(E638/L638,2),0)</f>
        <v>68.25</v>
      </c>
      <c r="Q638" s="9" t="s">
        <v>41</v>
      </c>
      <c r="R638" s="9" t="s">
        <v>42</v>
      </c>
      <c r="S638" s="13">
        <f>(((J638/60)/60)/24)+DATE(1970,1,1)</f>
        <v>42054.74418981481</v>
      </c>
      <c r="T638" s="13">
        <f>(((I638/60)/60)/24)+DATE(1970,1,1)</f>
        <v>42100.166666666672</v>
      </c>
    </row>
    <row r="639" spans="1:20" ht="192" x14ac:dyDescent="0.2">
      <c r="A639" s="9">
        <v>2819</v>
      </c>
      <c r="B639" s="10" t="s">
        <v>205</v>
      </c>
      <c r="C639" s="10" t="s">
        <v>206</v>
      </c>
      <c r="D639" s="9">
        <v>5000</v>
      </c>
      <c r="E639" s="11">
        <v>5240</v>
      </c>
      <c r="F639" s="9" t="s">
        <v>37</v>
      </c>
      <c r="G639" s="9" t="s">
        <v>38</v>
      </c>
      <c r="H639" s="9" t="s">
        <v>39</v>
      </c>
      <c r="I639" s="9">
        <v>1434285409</v>
      </c>
      <c r="J639" s="9">
        <v>1431693409</v>
      </c>
      <c r="K639" s="9" t="b">
        <v>0</v>
      </c>
      <c r="L639" s="9">
        <v>104</v>
      </c>
      <c r="M639" s="9" t="b">
        <v>1</v>
      </c>
      <c r="N639" s="9" t="s">
        <v>40</v>
      </c>
      <c r="O639" s="9">
        <f>ROUND(E639/D639*100,0)</f>
        <v>105</v>
      </c>
      <c r="P639" s="12">
        <f>IFERROR(ROUND(E639/L639,2),0)</f>
        <v>50.38</v>
      </c>
      <c r="Q639" s="9" t="s">
        <v>41</v>
      </c>
      <c r="R639" s="9" t="s">
        <v>42</v>
      </c>
      <c r="S639" s="13">
        <f>(((J639/60)/60)/24)+DATE(1970,1,1)</f>
        <v>42139.525567129633</v>
      </c>
      <c r="T639" s="13">
        <f>(((I639/60)/60)/24)+DATE(1970,1,1)</f>
        <v>42169.525567129633</v>
      </c>
    </row>
    <row r="640" spans="1:20" ht="208" x14ac:dyDescent="0.2">
      <c r="A640" s="9">
        <v>2961</v>
      </c>
      <c r="B640" s="10" t="s">
        <v>416</v>
      </c>
      <c r="C640" s="10" t="s">
        <v>417</v>
      </c>
      <c r="D640" s="9">
        <v>5000</v>
      </c>
      <c r="E640" s="11">
        <v>5481</v>
      </c>
      <c r="F640" s="9" t="s">
        <v>37</v>
      </c>
      <c r="G640" s="9" t="s">
        <v>45</v>
      </c>
      <c r="H640" s="9" t="s">
        <v>46</v>
      </c>
      <c r="I640" s="9">
        <v>1427342400</v>
      </c>
      <c r="J640" s="9">
        <v>1424927159</v>
      </c>
      <c r="K640" s="9" t="b">
        <v>0</v>
      </c>
      <c r="L640" s="9">
        <v>108</v>
      </c>
      <c r="M640" s="9" t="b">
        <v>1</v>
      </c>
      <c r="N640" s="9" t="s">
        <v>40</v>
      </c>
      <c r="O640" s="9">
        <f>ROUND(E640/D640*100,0)</f>
        <v>110</v>
      </c>
      <c r="P640" s="12">
        <f>IFERROR(ROUND(E640/L640,2),0)</f>
        <v>50.75</v>
      </c>
      <c r="Q640" s="9" t="s">
        <v>41</v>
      </c>
      <c r="R640" s="9" t="s">
        <v>42</v>
      </c>
      <c r="S640" s="13">
        <f>(((J640/60)/60)/24)+DATE(1970,1,1)</f>
        <v>42061.212488425925</v>
      </c>
      <c r="T640" s="13">
        <f>(((I640/60)/60)/24)+DATE(1970,1,1)</f>
        <v>42089.166666666672</v>
      </c>
    </row>
    <row r="641" spans="1:20" ht="192" x14ac:dyDescent="0.2">
      <c r="A641" s="9">
        <v>2964</v>
      </c>
      <c r="B641" s="10" t="s">
        <v>422</v>
      </c>
      <c r="C641" s="10" t="s">
        <v>423</v>
      </c>
      <c r="D641" s="9">
        <v>5000</v>
      </c>
      <c r="E641" s="11">
        <v>5035.6899999999996</v>
      </c>
      <c r="F641" s="9" t="s">
        <v>37</v>
      </c>
      <c r="G641" s="9" t="s">
        <v>45</v>
      </c>
      <c r="H641" s="9" t="s">
        <v>46</v>
      </c>
      <c r="I641" s="9">
        <v>1407360720</v>
      </c>
      <c r="J641" s="9">
        <v>1404769819</v>
      </c>
      <c r="K641" s="9" t="b">
        <v>0</v>
      </c>
      <c r="L641" s="9">
        <v>196</v>
      </c>
      <c r="M641" s="9" t="b">
        <v>1</v>
      </c>
      <c r="N641" s="9" t="s">
        <v>40</v>
      </c>
      <c r="O641" s="9">
        <f>ROUND(E641/D641*100,0)</f>
        <v>101</v>
      </c>
      <c r="P641" s="12">
        <f>IFERROR(ROUND(E641/L641,2),0)</f>
        <v>25.69</v>
      </c>
      <c r="Q641" s="9" t="s">
        <v>41</v>
      </c>
      <c r="R641" s="9" t="s">
        <v>42</v>
      </c>
      <c r="S641" s="13">
        <f>(((J641/60)/60)/24)+DATE(1970,1,1)</f>
        <v>41827.909942129627</v>
      </c>
      <c r="T641" s="13">
        <f>(((I641/60)/60)/24)+DATE(1970,1,1)</f>
        <v>41857.897222222222</v>
      </c>
    </row>
    <row r="642" spans="1:20" ht="160" x14ac:dyDescent="0.2">
      <c r="A642" s="9">
        <v>2967</v>
      </c>
      <c r="B642" s="10" t="s">
        <v>428</v>
      </c>
      <c r="C642" s="10" t="s">
        <v>429</v>
      </c>
      <c r="D642" s="9">
        <v>5000</v>
      </c>
      <c r="E642" s="11">
        <v>5696</v>
      </c>
      <c r="F642" s="9" t="s">
        <v>37</v>
      </c>
      <c r="G642" s="9" t="s">
        <v>45</v>
      </c>
      <c r="H642" s="9" t="s">
        <v>46</v>
      </c>
      <c r="I642" s="9">
        <v>1425872692</v>
      </c>
      <c r="J642" s="9">
        <v>1423284292</v>
      </c>
      <c r="K642" s="9" t="b">
        <v>0</v>
      </c>
      <c r="L642" s="9">
        <v>71</v>
      </c>
      <c r="M642" s="9" t="b">
        <v>1</v>
      </c>
      <c r="N642" s="9" t="s">
        <v>40</v>
      </c>
      <c r="O642" s="9">
        <f>ROUND(E642/D642*100,0)</f>
        <v>114</v>
      </c>
      <c r="P642" s="12">
        <f>IFERROR(ROUND(E642/L642,2),0)</f>
        <v>80.23</v>
      </c>
      <c r="Q642" s="9" t="s">
        <v>41</v>
      </c>
      <c r="R642" s="9" t="s">
        <v>42</v>
      </c>
      <c r="S642" s="13">
        <f>(((J642/60)/60)/24)+DATE(1970,1,1)</f>
        <v>42042.197824074072</v>
      </c>
      <c r="T642" s="13">
        <f>(((I642/60)/60)/24)+DATE(1970,1,1)</f>
        <v>42072.156157407408</v>
      </c>
    </row>
    <row r="643" spans="1:20" ht="192" x14ac:dyDescent="0.2">
      <c r="A643" s="9">
        <v>2973</v>
      </c>
      <c r="B643" s="10" t="s">
        <v>440</v>
      </c>
      <c r="C643" s="10" t="s">
        <v>441</v>
      </c>
      <c r="D643" s="9">
        <v>5000</v>
      </c>
      <c r="E643" s="11">
        <v>8740</v>
      </c>
      <c r="F643" s="9" t="s">
        <v>37</v>
      </c>
      <c r="G643" s="9" t="s">
        <v>45</v>
      </c>
      <c r="H643" s="9" t="s">
        <v>46</v>
      </c>
      <c r="I643" s="9">
        <v>1451620800</v>
      </c>
      <c r="J643" s="9">
        <v>1449171508</v>
      </c>
      <c r="K643" s="9" t="b">
        <v>0</v>
      </c>
      <c r="L643" s="9">
        <v>33</v>
      </c>
      <c r="M643" s="9" t="b">
        <v>1</v>
      </c>
      <c r="N643" s="9" t="s">
        <v>40</v>
      </c>
      <c r="O643" s="9">
        <f>ROUND(E643/D643*100,0)</f>
        <v>175</v>
      </c>
      <c r="P643" s="12">
        <f>IFERROR(ROUND(E643/L643,2),0)</f>
        <v>264.85000000000002</v>
      </c>
      <c r="Q643" s="9" t="s">
        <v>41</v>
      </c>
      <c r="R643" s="9" t="s">
        <v>42</v>
      </c>
      <c r="S643" s="13">
        <f>(((J643/60)/60)/24)+DATE(1970,1,1)</f>
        <v>42341.818379629629</v>
      </c>
      <c r="T643" s="13">
        <f>(((I643/60)/60)/24)+DATE(1970,1,1)</f>
        <v>42370.166666666672</v>
      </c>
    </row>
    <row r="644" spans="1:20" ht="208" x14ac:dyDescent="0.2">
      <c r="A644" s="9">
        <v>2974</v>
      </c>
      <c r="B644" s="10" t="s">
        <v>442</v>
      </c>
      <c r="C644" s="10" t="s">
        <v>443</v>
      </c>
      <c r="D644" s="9">
        <v>5000</v>
      </c>
      <c r="E644" s="11">
        <v>5100</v>
      </c>
      <c r="F644" s="9" t="s">
        <v>37</v>
      </c>
      <c r="G644" s="9" t="s">
        <v>45</v>
      </c>
      <c r="H644" s="9" t="s">
        <v>46</v>
      </c>
      <c r="I644" s="9">
        <v>1411695300</v>
      </c>
      <c r="J644" s="9">
        <v>1409275671</v>
      </c>
      <c r="K644" s="9" t="b">
        <v>0</v>
      </c>
      <c r="L644" s="9">
        <v>87</v>
      </c>
      <c r="M644" s="9" t="b">
        <v>1</v>
      </c>
      <c r="N644" s="9" t="s">
        <v>40</v>
      </c>
      <c r="O644" s="9">
        <f>ROUND(E644/D644*100,0)</f>
        <v>102</v>
      </c>
      <c r="P644" s="12">
        <f>IFERROR(ROUND(E644/L644,2),0)</f>
        <v>58.62</v>
      </c>
      <c r="Q644" s="9" t="s">
        <v>41</v>
      </c>
      <c r="R644" s="9" t="s">
        <v>42</v>
      </c>
      <c r="S644" s="13">
        <f>(((J644/60)/60)/24)+DATE(1970,1,1)</f>
        <v>41880.061006944445</v>
      </c>
      <c r="T644" s="13">
        <f>(((I644/60)/60)/24)+DATE(1970,1,1)</f>
        <v>41908.065972222219</v>
      </c>
    </row>
    <row r="645" spans="1:20" ht="208" x14ac:dyDescent="0.2">
      <c r="A645" s="9">
        <v>2979</v>
      </c>
      <c r="B645" s="10" t="s">
        <v>452</v>
      </c>
      <c r="C645" s="10" t="s">
        <v>453</v>
      </c>
      <c r="D645" s="9">
        <v>5000</v>
      </c>
      <c r="E645" s="11">
        <v>5070</v>
      </c>
      <c r="F645" s="9" t="s">
        <v>37</v>
      </c>
      <c r="G645" s="9" t="s">
        <v>45</v>
      </c>
      <c r="H645" s="9" t="s">
        <v>46</v>
      </c>
      <c r="I645" s="9">
        <v>1420524000</v>
      </c>
      <c r="J645" s="9">
        <v>1419104823</v>
      </c>
      <c r="K645" s="9" t="b">
        <v>0</v>
      </c>
      <c r="L645" s="9">
        <v>46</v>
      </c>
      <c r="M645" s="9" t="b">
        <v>1</v>
      </c>
      <c r="N645" s="9" t="s">
        <v>40</v>
      </c>
      <c r="O645" s="9">
        <f>ROUND(E645/D645*100,0)</f>
        <v>101</v>
      </c>
      <c r="P645" s="12">
        <f>IFERROR(ROUND(E645/L645,2),0)</f>
        <v>110.22</v>
      </c>
      <c r="Q645" s="9" t="s">
        <v>41</v>
      </c>
      <c r="R645" s="9" t="s">
        <v>42</v>
      </c>
      <c r="S645" s="13">
        <f>(((J645/60)/60)/24)+DATE(1970,1,1)</f>
        <v>41993.824340277773</v>
      </c>
      <c r="T645" s="13">
        <f>(((I645/60)/60)/24)+DATE(1970,1,1)</f>
        <v>42010.25</v>
      </c>
    </row>
    <row r="646" spans="1:20" ht="192" x14ac:dyDescent="0.2">
      <c r="A646" s="9">
        <v>3155</v>
      </c>
      <c r="B646" s="10" t="s">
        <v>512</v>
      </c>
      <c r="C646" s="10" t="s">
        <v>513</v>
      </c>
      <c r="D646" s="9">
        <v>5000</v>
      </c>
      <c r="E646" s="11">
        <v>9425.23</v>
      </c>
      <c r="F646" s="9" t="s">
        <v>37</v>
      </c>
      <c r="G646" s="9" t="s">
        <v>38</v>
      </c>
      <c r="H646" s="9" t="s">
        <v>39</v>
      </c>
      <c r="I646" s="9">
        <v>1356004725</v>
      </c>
      <c r="J646" s="9">
        <v>1353412725</v>
      </c>
      <c r="K646" s="9" t="b">
        <v>1</v>
      </c>
      <c r="L646" s="9">
        <v>302</v>
      </c>
      <c r="M646" s="9" t="b">
        <v>1</v>
      </c>
      <c r="N646" s="9" t="s">
        <v>40</v>
      </c>
      <c r="O646" s="9">
        <f>ROUND(E646/D646*100,0)</f>
        <v>189</v>
      </c>
      <c r="P646" s="12">
        <f>IFERROR(ROUND(E646/L646,2),0)</f>
        <v>31.21</v>
      </c>
      <c r="Q646" s="9" t="s">
        <v>41</v>
      </c>
      <c r="R646" s="9" t="s">
        <v>42</v>
      </c>
      <c r="S646" s="13">
        <f>(((J646/60)/60)/24)+DATE(1970,1,1)</f>
        <v>41233.499131944445</v>
      </c>
      <c r="T646" s="13">
        <f>(((I646/60)/60)/24)+DATE(1970,1,1)</f>
        <v>41263.499131944445</v>
      </c>
    </row>
    <row r="647" spans="1:20" ht="96" x14ac:dyDescent="0.2">
      <c r="A647" s="9">
        <v>3158</v>
      </c>
      <c r="B647" s="10" t="s">
        <v>518</v>
      </c>
      <c r="C647" s="10" t="s">
        <v>519</v>
      </c>
      <c r="D647" s="9">
        <v>5000</v>
      </c>
      <c r="E647" s="11">
        <v>5700</v>
      </c>
      <c r="F647" s="9" t="s">
        <v>37</v>
      </c>
      <c r="G647" s="9" t="s">
        <v>45</v>
      </c>
      <c r="H647" s="9" t="s">
        <v>46</v>
      </c>
      <c r="I647" s="9">
        <v>1374523752</v>
      </c>
      <c r="J647" s="9">
        <v>1371931752</v>
      </c>
      <c r="K647" s="9" t="b">
        <v>1</v>
      </c>
      <c r="L647" s="9">
        <v>69</v>
      </c>
      <c r="M647" s="9" t="b">
        <v>1</v>
      </c>
      <c r="N647" s="9" t="s">
        <v>40</v>
      </c>
      <c r="O647" s="9">
        <f>ROUND(E647/D647*100,0)</f>
        <v>114</v>
      </c>
      <c r="P647" s="12">
        <f>IFERROR(ROUND(E647/L647,2),0)</f>
        <v>82.61</v>
      </c>
      <c r="Q647" s="9" t="s">
        <v>41</v>
      </c>
      <c r="R647" s="9" t="s">
        <v>42</v>
      </c>
      <c r="S647" s="13">
        <f>(((J647/60)/60)/24)+DATE(1970,1,1)</f>
        <v>41447.839722222219</v>
      </c>
      <c r="T647" s="13">
        <f>(((I647/60)/60)/24)+DATE(1970,1,1)</f>
        <v>41477.839722222219</v>
      </c>
    </row>
    <row r="648" spans="1:20" ht="256" x14ac:dyDescent="0.2">
      <c r="A648" s="9">
        <v>3175</v>
      </c>
      <c r="B648" s="10" t="s">
        <v>552</v>
      </c>
      <c r="C648" s="10" t="s">
        <v>553</v>
      </c>
      <c r="D648" s="9">
        <v>5000</v>
      </c>
      <c r="E648" s="11">
        <v>5478</v>
      </c>
      <c r="F648" s="9" t="s">
        <v>37</v>
      </c>
      <c r="G648" s="9" t="s">
        <v>45</v>
      </c>
      <c r="H648" s="9" t="s">
        <v>46</v>
      </c>
      <c r="I648" s="9">
        <v>1297977427</v>
      </c>
      <c r="J648" s="9">
        <v>1292793427</v>
      </c>
      <c r="K648" s="9" t="b">
        <v>1</v>
      </c>
      <c r="L648" s="9">
        <v>60</v>
      </c>
      <c r="M648" s="9" t="b">
        <v>1</v>
      </c>
      <c r="N648" s="9" t="s">
        <v>40</v>
      </c>
      <c r="O648" s="9">
        <f>ROUND(E648/D648*100,0)</f>
        <v>110</v>
      </c>
      <c r="P648" s="12">
        <f>IFERROR(ROUND(E648/L648,2),0)</f>
        <v>91.3</v>
      </c>
      <c r="Q648" s="9" t="s">
        <v>41</v>
      </c>
      <c r="R648" s="9" t="s">
        <v>42</v>
      </c>
      <c r="S648" s="13">
        <f>(((J648/60)/60)/24)+DATE(1970,1,1)</f>
        <v>40531.886886574073</v>
      </c>
      <c r="T648" s="13">
        <f>(((I648/60)/60)/24)+DATE(1970,1,1)</f>
        <v>40591.886886574073</v>
      </c>
    </row>
    <row r="649" spans="1:20" ht="192" x14ac:dyDescent="0.2">
      <c r="A649" s="9">
        <v>3208</v>
      </c>
      <c r="B649" s="10" t="s">
        <v>578</v>
      </c>
      <c r="C649" s="10" t="s">
        <v>579</v>
      </c>
      <c r="D649" s="9">
        <v>5000</v>
      </c>
      <c r="E649" s="11">
        <v>5175</v>
      </c>
      <c r="F649" s="9" t="s">
        <v>37</v>
      </c>
      <c r="G649" s="9" t="s">
        <v>45</v>
      </c>
      <c r="H649" s="9" t="s">
        <v>46</v>
      </c>
      <c r="I649" s="9">
        <v>1406557877</v>
      </c>
      <c r="J649" s="9">
        <v>1404743477</v>
      </c>
      <c r="K649" s="9" t="b">
        <v>1</v>
      </c>
      <c r="L649" s="9">
        <v>82</v>
      </c>
      <c r="M649" s="9" t="b">
        <v>1</v>
      </c>
      <c r="N649" s="9" t="s">
        <v>40</v>
      </c>
      <c r="O649" s="9">
        <f>ROUND(E649/D649*100,0)</f>
        <v>104</v>
      </c>
      <c r="P649" s="12">
        <f>IFERROR(ROUND(E649/L649,2),0)</f>
        <v>63.11</v>
      </c>
      <c r="Q649" s="9" t="s">
        <v>41</v>
      </c>
      <c r="R649" s="9" t="s">
        <v>42</v>
      </c>
      <c r="S649" s="13">
        <f>(((J649/60)/60)/24)+DATE(1970,1,1)</f>
        <v>41827.605057870373</v>
      </c>
      <c r="T649" s="13">
        <f>(((I649/60)/60)/24)+DATE(1970,1,1)</f>
        <v>41848.605057870373</v>
      </c>
    </row>
    <row r="650" spans="1:20" ht="208" x14ac:dyDescent="0.2">
      <c r="A650" s="9">
        <v>3233</v>
      </c>
      <c r="B650" s="10" t="s">
        <v>628</v>
      </c>
      <c r="C650" s="10" t="s">
        <v>629</v>
      </c>
      <c r="D650" s="9">
        <v>5000</v>
      </c>
      <c r="E650" s="11">
        <v>5940</v>
      </c>
      <c r="F650" s="9" t="s">
        <v>37</v>
      </c>
      <c r="G650" s="9" t="s">
        <v>45</v>
      </c>
      <c r="H650" s="9" t="s">
        <v>46</v>
      </c>
      <c r="I650" s="9">
        <v>1488482355</v>
      </c>
      <c r="J650" s="9">
        <v>1485890355</v>
      </c>
      <c r="K650" s="9" t="b">
        <v>0</v>
      </c>
      <c r="L650" s="9">
        <v>61</v>
      </c>
      <c r="M650" s="9" t="b">
        <v>1</v>
      </c>
      <c r="N650" s="9" t="s">
        <v>40</v>
      </c>
      <c r="O650" s="9">
        <f>ROUND(E650/D650*100,0)</f>
        <v>119</v>
      </c>
      <c r="P650" s="12">
        <f>IFERROR(ROUND(E650/L650,2),0)</f>
        <v>97.38</v>
      </c>
      <c r="Q650" s="9" t="s">
        <v>41</v>
      </c>
      <c r="R650" s="9" t="s">
        <v>42</v>
      </c>
      <c r="S650" s="13">
        <f>(((J650/60)/60)/24)+DATE(1970,1,1)</f>
        <v>42766.805034722223</v>
      </c>
      <c r="T650" s="13">
        <f>(((I650/60)/60)/24)+DATE(1970,1,1)</f>
        <v>42796.805034722223</v>
      </c>
    </row>
    <row r="651" spans="1:20" ht="160" x14ac:dyDescent="0.2">
      <c r="A651" s="9">
        <v>3260</v>
      </c>
      <c r="B651" s="10" t="s">
        <v>682</v>
      </c>
      <c r="C651" s="10" t="s">
        <v>683</v>
      </c>
      <c r="D651" s="9">
        <v>5000</v>
      </c>
      <c r="E651" s="11">
        <v>5462</v>
      </c>
      <c r="F651" s="9" t="s">
        <v>37</v>
      </c>
      <c r="G651" s="9" t="s">
        <v>45</v>
      </c>
      <c r="H651" s="9" t="s">
        <v>46</v>
      </c>
      <c r="I651" s="9">
        <v>1448903318</v>
      </c>
      <c r="J651" s="9">
        <v>1445875718</v>
      </c>
      <c r="K651" s="9" t="b">
        <v>1</v>
      </c>
      <c r="L651" s="9">
        <v>73</v>
      </c>
      <c r="M651" s="9" t="b">
        <v>1</v>
      </c>
      <c r="N651" s="9" t="s">
        <v>40</v>
      </c>
      <c r="O651" s="9">
        <f>ROUND(E651/D651*100,0)</f>
        <v>109</v>
      </c>
      <c r="P651" s="12">
        <f>IFERROR(ROUND(E651/L651,2),0)</f>
        <v>74.819999999999993</v>
      </c>
      <c r="Q651" s="9" t="s">
        <v>41</v>
      </c>
      <c r="R651" s="9" t="s">
        <v>42</v>
      </c>
      <c r="S651" s="13">
        <f>(((J651/60)/60)/24)+DATE(1970,1,1)</f>
        <v>42303.672662037032</v>
      </c>
      <c r="T651" s="13">
        <f>(((I651/60)/60)/24)+DATE(1970,1,1)</f>
        <v>42338.714328703703</v>
      </c>
    </row>
    <row r="652" spans="1:20" ht="208" x14ac:dyDescent="0.2">
      <c r="A652" s="9">
        <v>3277</v>
      </c>
      <c r="B652" s="10" t="s">
        <v>716</v>
      </c>
      <c r="C652" s="10" t="s">
        <v>717</v>
      </c>
      <c r="D652" s="9">
        <v>5000</v>
      </c>
      <c r="E652" s="11">
        <v>5430</v>
      </c>
      <c r="F652" s="9" t="s">
        <v>37</v>
      </c>
      <c r="G652" s="9" t="s">
        <v>38</v>
      </c>
      <c r="H652" s="9" t="s">
        <v>39</v>
      </c>
      <c r="I652" s="9">
        <v>1416331406</v>
      </c>
      <c r="J652" s="9">
        <v>1413735806</v>
      </c>
      <c r="K652" s="9" t="b">
        <v>1</v>
      </c>
      <c r="L652" s="9">
        <v>100</v>
      </c>
      <c r="M652" s="9" t="b">
        <v>1</v>
      </c>
      <c r="N652" s="9" t="s">
        <v>40</v>
      </c>
      <c r="O652" s="9">
        <f>ROUND(E652/D652*100,0)</f>
        <v>109</v>
      </c>
      <c r="P652" s="12">
        <f>IFERROR(ROUND(E652/L652,2),0)</f>
        <v>54.3</v>
      </c>
      <c r="Q652" s="9" t="s">
        <v>41</v>
      </c>
      <c r="R652" s="9" t="s">
        <v>42</v>
      </c>
      <c r="S652" s="13">
        <f>(((J652/60)/60)/24)+DATE(1970,1,1)</f>
        <v>41931.682939814818</v>
      </c>
      <c r="T652" s="13">
        <f>(((I652/60)/60)/24)+DATE(1970,1,1)</f>
        <v>41961.724606481483</v>
      </c>
    </row>
    <row r="653" spans="1:20" ht="176" x14ac:dyDescent="0.2">
      <c r="A653" s="9">
        <v>3281</v>
      </c>
      <c r="B653" s="10" t="s">
        <v>724</v>
      </c>
      <c r="C653" s="10" t="s">
        <v>725</v>
      </c>
      <c r="D653" s="9">
        <v>5000</v>
      </c>
      <c r="E653" s="11">
        <v>6080</v>
      </c>
      <c r="F653" s="9" t="s">
        <v>37</v>
      </c>
      <c r="G653" s="9" t="s">
        <v>45</v>
      </c>
      <c r="H653" s="9" t="s">
        <v>46</v>
      </c>
      <c r="I653" s="9">
        <v>1441153705</v>
      </c>
      <c r="J653" s="9">
        <v>1438561705</v>
      </c>
      <c r="K653" s="9" t="b">
        <v>0</v>
      </c>
      <c r="L653" s="9">
        <v>47</v>
      </c>
      <c r="M653" s="9" t="b">
        <v>1</v>
      </c>
      <c r="N653" s="9" t="s">
        <v>40</v>
      </c>
      <c r="O653" s="9">
        <f>ROUND(E653/D653*100,0)</f>
        <v>122</v>
      </c>
      <c r="P653" s="12">
        <f>IFERROR(ROUND(E653/L653,2),0)</f>
        <v>129.36000000000001</v>
      </c>
      <c r="Q653" s="9" t="s">
        <v>41</v>
      </c>
      <c r="R653" s="9" t="s">
        <v>42</v>
      </c>
      <c r="S653" s="13">
        <f>(((J653/60)/60)/24)+DATE(1970,1,1)</f>
        <v>42219.019733796296</v>
      </c>
      <c r="T653" s="13">
        <f>(((I653/60)/60)/24)+DATE(1970,1,1)</f>
        <v>42249.019733796296</v>
      </c>
    </row>
    <row r="654" spans="1:20" ht="192" x14ac:dyDescent="0.2">
      <c r="A654" s="9">
        <v>3331</v>
      </c>
      <c r="B654" s="10" t="s">
        <v>827</v>
      </c>
      <c r="C654" s="10" t="s">
        <v>828</v>
      </c>
      <c r="D654" s="9">
        <v>5000</v>
      </c>
      <c r="E654" s="11">
        <v>5226</v>
      </c>
      <c r="F654" s="9" t="s">
        <v>37</v>
      </c>
      <c r="G654" s="9" t="s">
        <v>45</v>
      </c>
      <c r="H654" s="9" t="s">
        <v>46</v>
      </c>
      <c r="I654" s="9">
        <v>1444149886</v>
      </c>
      <c r="J654" s="9">
        <v>1441125886</v>
      </c>
      <c r="K654" s="9" t="b">
        <v>0</v>
      </c>
      <c r="L654" s="9">
        <v>65</v>
      </c>
      <c r="M654" s="9" t="b">
        <v>1</v>
      </c>
      <c r="N654" s="9" t="s">
        <v>40</v>
      </c>
      <c r="O654" s="9">
        <f>ROUND(E654/D654*100,0)</f>
        <v>105</v>
      </c>
      <c r="P654" s="12">
        <f>IFERROR(ROUND(E654/L654,2),0)</f>
        <v>80.400000000000006</v>
      </c>
      <c r="Q654" s="9" t="s">
        <v>41</v>
      </c>
      <c r="R654" s="9" t="s">
        <v>42</v>
      </c>
      <c r="S654" s="13">
        <f>(((J654/60)/60)/24)+DATE(1970,1,1)</f>
        <v>42248.697754629626</v>
      </c>
      <c r="T654" s="13">
        <f>(((I654/60)/60)/24)+DATE(1970,1,1)</f>
        <v>42283.697754629626</v>
      </c>
    </row>
    <row r="655" spans="1:20" ht="224" x14ac:dyDescent="0.2">
      <c r="A655" s="9">
        <v>3335</v>
      </c>
      <c r="B655" s="10" t="s">
        <v>835</v>
      </c>
      <c r="C655" s="10" t="s">
        <v>836</v>
      </c>
      <c r="D655" s="9">
        <v>5000</v>
      </c>
      <c r="E655" s="11">
        <v>5016</v>
      </c>
      <c r="F655" s="9" t="s">
        <v>37</v>
      </c>
      <c r="G655" s="9" t="s">
        <v>38</v>
      </c>
      <c r="H655" s="9" t="s">
        <v>39</v>
      </c>
      <c r="I655" s="9">
        <v>1407106800</v>
      </c>
      <c r="J655" s="9">
        <v>1404749446</v>
      </c>
      <c r="K655" s="9" t="b">
        <v>0</v>
      </c>
      <c r="L655" s="9">
        <v>63</v>
      </c>
      <c r="M655" s="9" t="b">
        <v>1</v>
      </c>
      <c r="N655" s="9" t="s">
        <v>40</v>
      </c>
      <c r="O655" s="9">
        <f>ROUND(E655/D655*100,0)</f>
        <v>100</v>
      </c>
      <c r="P655" s="12">
        <f>IFERROR(ROUND(E655/L655,2),0)</f>
        <v>79.62</v>
      </c>
      <c r="Q655" s="9" t="s">
        <v>41</v>
      </c>
      <c r="R655" s="9" t="s">
        <v>42</v>
      </c>
      <c r="S655" s="13">
        <f>(((J655/60)/60)/24)+DATE(1970,1,1)</f>
        <v>41827.674143518518</v>
      </c>
      <c r="T655" s="13">
        <f>(((I655/60)/60)/24)+DATE(1970,1,1)</f>
        <v>41854.958333333336</v>
      </c>
    </row>
    <row r="656" spans="1:20" ht="208" x14ac:dyDescent="0.2">
      <c r="A656" s="9">
        <v>3351</v>
      </c>
      <c r="B656" s="10" t="s">
        <v>867</v>
      </c>
      <c r="C656" s="10" t="s">
        <v>868</v>
      </c>
      <c r="D656" s="9">
        <v>5000</v>
      </c>
      <c r="E656" s="11">
        <v>5055</v>
      </c>
      <c r="F656" s="9" t="s">
        <v>37</v>
      </c>
      <c r="G656" s="9" t="s">
        <v>38</v>
      </c>
      <c r="H656" s="9" t="s">
        <v>39</v>
      </c>
      <c r="I656" s="9">
        <v>1406113200</v>
      </c>
      <c r="J656" s="9">
        <v>1402910965</v>
      </c>
      <c r="K656" s="9" t="b">
        <v>0</v>
      </c>
      <c r="L656" s="9">
        <v>54</v>
      </c>
      <c r="M656" s="9" t="b">
        <v>1</v>
      </c>
      <c r="N656" s="9" t="s">
        <v>40</v>
      </c>
      <c r="O656" s="9">
        <f>ROUND(E656/D656*100,0)</f>
        <v>101</v>
      </c>
      <c r="P656" s="12">
        <f>IFERROR(ROUND(E656/L656,2),0)</f>
        <v>93.61</v>
      </c>
      <c r="Q656" s="9" t="s">
        <v>41</v>
      </c>
      <c r="R656" s="9" t="s">
        <v>42</v>
      </c>
      <c r="S656" s="13">
        <f>(((J656/60)/60)/24)+DATE(1970,1,1)</f>
        <v>41806.395428240743</v>
      </c>
      <c r="T656" s="13">
        <f>(((I656/60)/60)/24)+DATE(1970,1,1)</f>
        <v>41843.458333333336</v>
      </c>
    </row>
    <row r="657" spans="1:20" ht="224" x14ac:dyDescent="0.2">
      <c r="A657" s="9">
        <v>3352</v>
      </c>
      <c r="B657" s="10" t="s">
        <v>869</v>
      </c>
      <c r="C657" s="10" t="s">
        <v>870</v>
      </c>
      <c r="D657" s="9">
        <v>5000</v>
      </c>
      <c r="E657" s="11">
        <v>5376</v>
      </c>
      <c r="F657" s="9" t="s">
        <v>37</v>
      </c>
      <c r="G657" s="9" t="s">
        <v>38</v>
      </c>
      <c r="H657" s="9" t="s">
        <v>39</v>
      </c>
      <c r="I657" s="9">
        <v>1467414000</v>
      </c>
      <c r="J657" s="9">
        <v>1462492178</v>
      </c>
      <c r="K657" s="9" t="b">
        <v>0</v>
      </c>
      <c r="L657" s="9">
        <v>70</v>
      </c>
      <c r="M657" s="9" t="b">
        <v>1</v>
      </c>
      <c r="N657" s="9" t="s">
        <v>40</v>
      </c>
      <c r="O657" s="9">
        <f>ROUND(E657/D657*100,0)</f>
        <v>108</v>
      </c>
      <c r="P657" s="12">
        <f>IFERROR(ROUND(E657/L657,2),0)</f>
        <v>76.8</v>
      </c>
      <c r="Q657" s="9" t="s">
        <v>41</v>
      </c>
      <c r="R657" s="9" t="s">
        <v>42</v>
      </c>
      <c r="S657" s="13">
        <f>(((J657/60)/60)/24)+DATE(1970,1,1)</f>
        <v>42495.992800925931</v>
      </c>
      <c r="T657" s="13">
        <f>(((I657/60)/60)/24)+DATE(1970,1,1)</f>
        <v>42552.958333333328</v>
      </c>
    </row>
    <row r="658" spans="1:20" ht="208" x14ac:dyDescent="0.2">
      <c r="A658" s="9">
        <v>3361</v>
      </c>
      <c r="B658" s="10" t="s">
        <v>889</v>
      </c>
      <c r="C658" s="10" t="s">
        <v>890</v>
      </c>
      <c r="D658" s="9">
        <v>5000</v>
      </c>
      <c r="E658" s="11">
        <v>5673</v>
      </c>
      <c r="F658" s="9" t="s">
        <v>37</v>
      </c>
      <c r="G658" s="9" t="s">
        <v>45</v>
      </c>
      <c r="H658" s="9" t="s">
        <v>46</v>
      </c>
      <c r="I658" s="9">
        <v>1409587140</v>
      </c>
      <c r="J658" s="9">
        <v>1408062990</v>
      </c>
      <c r="K658" s="9" t="b">
        <v>0</v>
      </c>
      <c r="L658" s="9">
        <v>68</v>
      </c>
      <c r="M658" s="9" t="b">
        <v>1</v>
      </c>
      <c r="N658" s="9" t="s">
        <v>40</v>
      </c>
      <c r="O658" s="9">
        <f>ROUND(E658/D658*100,0)</f>
        <v>113</v>
      </c>
      <c r="P658" s="12">
        <f>IFERROR(ROUND(E658/L658,2),0)</f>
        <v>83.43</v>
      </c>
      <c r="Q658" s="9" t="s">
        <v>41</v>
      </c>
      <c r="R658" s="9" t="s">
        <v>42</v>
      </c>
      <c r="S658" s="13">
        <f>(((J658/60)/60)/24)+DATE(1970,1,1)</f>
        <v>41866.025347222225</v>
      </c>
      <c r="T658" s="13">
        <f>(((I658/60)/60)/24)+DATE(1970,1,1)</f>
        <v>41883.665972222225</v>
      </c>
    </row>
    <row r="659" spans="1:20" ht="160" x14ac:dyDescent="0.2">
      <c r="A659" s="9">
        <v>3369</v>
      </c>
      <c r="B659" s="10" t="s">
        <v>905</v>
      </c>
      <c r="C659" s="10" t="s">
        <v>906</v>
      </c>
      <c r="D659" s="9">
        <v>5000</v>
      </c>
      <c r="E659" s="11">
        <v>5195</v>
      </c>
      <c r="F659" s="9" t="s">
        <v>37</v>
      </c>
      <c r="G659" s="9" t="s">
        <v>274</v>
      </c>
      <c r="H659" s="9" t="s">
        <v>259</v>
      </c>
      <c r="I659" s="9">
        <v>1484441980</v>
      </c>
      <c r="J659" s="9">
        <v>1479257980</v>
      </c>
      <c r="K659" s="9" t="b">
        <v>0</v>
      </c>
      <c r="L659" s="9">
        <v>54</v>
      </c>
      <c r="M659" s="9" t="b">
        <v>1</v>
      </c>
      <c r="N659" s="9" t="s">
        <v>40</v>
      </c>
      <c r="O659" s="9">
        <f>ROUND(E659/D659*100,0)</f>
        <v>104</v>
      </c>
      <c r="P659" s="12">
        <f>IFERROR(ROUND(E659/L659,2),0)</f>
        <v>96.2</v>
      </c>
      <c r="Q659" s="9" t="s">
        <v>41</v>
      </c>
      <c r="R659" s="9" t="s">
        <v>42</v>
      </c>
      <c r="S659" s="13">
        <f>(((J659/60)/60)/24)+DATE(1970,1,1)</f>
        <v>42690.041435185187</v>
      </c>
      <c r="T659" s="13">
        <f>(((I659/60)/60)/24)+DATE(1970,1,1)</f>
        <v>42750.041435185187</v>
      </c>
    </row>
    <row r="660" spans="1:20" ht="208" x14ac:dyDescent="0.2">
      <c r="A660" s="9">
        <v>3436</v>
      </c>
      <c r="B660" s="10" t="s">
        <v>1039</v>
      </c>
      <c r="C660" s="10" t="s">
        <v>1040</v>
      </c>
      <c r="D660" s="9">
        <v>5000</v>
      </c>
      <c r="E660" s="11">
        <v>5295</v>
      </c>
      <c r="F660" s="9" t="s">
        <v>37</v>
      </c>
      <c r="G660" s="9" t="s">
        <v>45</v>
      </c>
      <c r="H660" s="9" t="s">
        <v>46</v>
      </c>
      <c r="I660" s="9">
        <v>1408638480</v>
      </c>
      <c r="J660" s="9">
        <v>1406811593</v>
      </c>
      <c r="K660" s="9" t="b">
        <v>0</v>
      </c>
      <c r="L660" s="9">
        <v>37</v>
      </c>
      <c r="M660" s="9" t="b">
        <v>1</v>
      </c>
      <c r="N660" s="9" t="s">
        <v>40</v>
      </c>
      <c r="O660" s="9">
        <f>ROUND(E660/D660*100,0)</f>
        <v>106</v>
      </c>
      <c r="P660" s="12">
        <f>IFERROR(ROUND(E660/L660,2),0)</f>
        <v>143.11000000000001</v>
      </c>
      <c r="Q660" s="9" t="s">
        <v>41</v>
      </c>
      <c r="R660" s="9" t="s">
        <v>42</v>
      </c>
      <c r="S660" s="13">
        <f>(((J660/60)/60)/24)+DATE(1970,1,1)</f>
        <v>41851.541585648149</v>
      </c>
      <c r="T660" s="13">
        <f>(((I660/60)/60)/24)+DATE(1970,1,1)</f>
        <v>41872.686111111114</v>
      </c>
    </row>
    <row r="661" spans="1:20" ht="208" x14ac:dyDescent="0.2">
      <c r="A661" s="9">
        <v>3440</v>
      </c>
      <c r="B661" s="10" t="s">
        <v>1047</v>
      </c>
      <c r="C661" s="10" t="s">
        <v>1048</v>
      </c>
      <c r="D661" s="9">
        <v>5000</v>
      </c>
      <c r="E661" s="11">
        <v>5260.92</v>
      </c>
      <c r="F661" s="9" t="s">
        <v>37</v>
      </c>
      <c r="G661" s="9" t="s">
        <v>45</v>
      </c>
      <c r="H661" s="9" t="s">
        <v>46</v>
      </c>
      <c r="I661" s="9">
        <v>1405095300</v>
      </c>
      <c r="J661" s="9">
        <v>1403146628</v>
      </c>
      <c r="K661" s="9" t="b">
        <v>0</v>
      </c>
      <c r="L661" s="9">
        <v>82</v>
      </c>
      <c r="M661" s="9" t="b">
        <v>1</v>
      </c>
      <c r="N661" s="9" t="s">
        <v>40</v>
      </c>
      <c r="O661" s="9">
        <f>ROUND(E661/D661*100,0)</f>
        <v>105</v>
      </c>
      <c r="P661" s="12">
        <f>IFERROR(ROUND(E661/L661,2),0)</f>
        <v>64.16</v>
      </c>
      <c r="Q661" s="9" t="s">
        <v>41</v>
      </c>
      <c r="R661" s="9" t="s">
        <v>42</v>
      </c>
      <c r="S661" s="13">
        <f>(((J661/60)/60)/24)+DATE(1970,1,1)</f>
        <v>41809.12300925926</v>
      </c>
      <c r="T661" s="13">
        <f>(((I661/60)/60)/24)+DATE(1970,1,1)</f>
        <v>41831.677083333336</v>
      </c>
    </row>
    <row r="662" spans="1:20" ht="224" x14ac:dyDescent="0.2">
      <c r="A662" s="9">
        <v>3464</v>
      </c>
      <c r="B662" s="10" t="s">
        <v>1095</v>
      </c>
      <c r="C662" s="10" t="s">
        <v>1096</v>
      </c>
      <c r="D662" s="9">
        <v>5000</v>
      </c>
      <c r="E662" s="11">
        <v>5116.18</v>
      </c>
      <c r="F662" s="9" t="s">
        <v>37</v>
      </c>
      <c r="G662" s="9" t="s">
        <v>45</v>
      </c>
      <c r="H662" s="9" t="s">
        <v>46</v>
      </c>
      <c r="I662" s="9">
        <v>1471921637</v>
      </c>
      <c r="J662" s="9">
        <v>1469329637</v>
      </c>
      <c r="K662" s="9" t="b">
        <v>0</v>
      </c>
      <c r="L662" s="9">
        <v>93</v>
      </c>
      <c r="M662" s="9" t="b">
        <v>1</v>
      </c>
      <c r="N662" s="9" t="s">
        <v>40</v>
      </c>
      <c r="O662" s="9">
        <f>ROUND(E662/D662*100,0)</f>
        <v>102</v>
      </c>
      <c r="P662" s="12">
        <f>IFERROR(ROUND(E662/L662,2),0)</f>
        <v>55.01</v>
      </c>
      <c r="Q662" s="9" t="s">
        <v>41</v>
      </c>
      <c r="R662" s="9" t="s">
        <v>42</v>
      </c>
      <c r="S662" s="13">
        <f>(((J662/60)/60)/24)+DATE(1970,1,1)</f>
        <v>42575.130057870367</v>
      </c>
      <c r="T662" s="13">
        <f>(((I662/60)/60)/24)+DATE(1970,1,1)</f>
        <v>42605.130057870367</v>
      </c>
    </row>
    <row r="663" spans="1:20" ht="224" x14ac:dyDescent="0.2">
      <c r="A663" s="9">
        <v>3489</v>
      </c>
      <c r="B663" s="10" t="s">
        <v>1145</v>
      </c>
      <c r="C663" s="10" t="s">
        <v>1146</v>
      </c>
      <c r="D663" s="9">
        <v>5000</v>
      </c>
      <c r="E663" s="11">
        <v>5635</v>
      </c>
      <c r="F663" s="9" t="s">
        <v>37</v>
      </c>
      <c r="G663" s="9" t="s">
        <v>38</v>
      </c>
      <c r="H663" s="9" t="s">
        <v>39</v>
      </c>
      <c r="I663" s="9">
        <v>1400965200</v>
      </c>
      <c r="J663" s="9">
        <v>1398352531</v>
      </c>
      <c r="K663" s="9" t="b">
        <v>0</v>
      </c>
      <c r="L663" s="9">
        <v>72</v>
      </c>
      <c r="M663" s="9" t="b">
        <v>1</v>
      </c>
      <c r="N663" s="9" t="s">
        <v>40</v>
      </c>
      <c r="O663" s="9">
        <f>ROUND(E663/D663*100,0)</f>
        <v>113</v>
      </c>
      <c r="P663" s="12">
        <f>IFERROR(ROUND(E663/L663,2),0)</f>
        <v>78.260000000000005</v>
      </c>
      <c r="Q663" s="9" t="s">
        <v>41</v>
      </c>
      <c r="R663" s="9" t="s">
        <v>42</v>
      </c>
      <c r="S663" s="13">
        <f>(((J663/60)/60)/24)+DATE(1970,1,1)</f>
        <v>41753.635775462964</v>
      </c>
      <c r="T663" s="13">
        <f>(((I663/60)/60)/24)+DATE(1970,1,1)</f>
        <v>41783.875</v>
      </c>
    </row>
    <row r="664" spans="1:20" ht="208" x14ac:dyDescent="0.2">
      <c r="A664" s="9">
        <v>3495</v>
      </c>
      <c r="B664" s="10" t="s">
        <v>1157</v>
      </c>
      <c r="C664" s="10" t="s">
        <v>1158</v>
      </c>
      <c r="D664" s="9">
        <v>5000</v>
      </c>
      <c r="E664" s="11">
        <v>5343</v>
      </c>
      <c r="F664" s="9" t="s">
        <v>37</v>
      </c>
      <c r="G664" s="9" t="s">
        <v>63</v>
      </c>
      <c r="H664" s="9" t="s">
        <v>64</v>
      </c>
      <c r="I664" s="9">
        <v>1414862280</v>
      </c>
      <c r="J664" s="9">
        <v>1412360309</v>
      </c>
      <c r="K664" s="9" t="b">
        <v>0</v>
      </c>
      <c r="L664" s="9">
        <v>72</v>
      </c>
      <c r="M664" s="9" t="b">
        <v>1</v>
      </c>
      <c r="N664" s="9" t="s">
        <v>40</v>
      </c>
      <c r="O664" s="9">
        <f>ROUND(E664/D664*100,0)</f>
        <v>107</v>
      </c>
      <c r="P664" s="12">
        <f>IFERROR(ROUND(E664/L664,2),0)</f>
        <v>74.209999999999994</v>
      </c>
      <c r="Q664" s="9" t="s">
        <v>41</v>
      </c>
      <c r="R664" s="9" t="s">
        <v>42</v>
      </c>
      <c r="S664" s="13">
        <f>(((J664/60)/60)/24)+DATE(1970,1,1)</f>
        <v>41915.762835648151</v>
      </c>
      <c r="T664" s="13">
        <f>(((I664/60)/60)/24)+DATE(1970,1,1)</f>
        <v>41944.720833333333</v>
      </c>
    </row>
    <row r="665" spans="1:20" ht="144" x14ac:dyDescent="0.2">
      <c r="A665" s="9">
        <v>3534</v>
      </c>
      <c r="B665" s="10" t="s">
        <v>1235</v>
      </c>
      <c r="C665" s="10" t="s">
        <v>1236</v>
      </c>
      <c r="D665" s="9">
        <v>5000</v>
      </c>
      <c r="E665" s="11">
        <v>7810</v>
      </c>
      <c r="F665" s="9" t="s">
        <v>37</v>
      </c>
      <c r="G665" s="9" t="s">
        <v>45</v>
      </c>
      <c r="H665" s="9" t="s">
        <v>46</v>
      </c>
      <c r="I665" s="9">
        <v>1443711623</v>
      </c>
      <c r="J665" s="9">
        <v>1440687623</v>
      </c>
      <c r="K665" s="9" t="b">
        <v>0</v>
      </c>
      <c r="L665" s="9">
        <v>204</v>
      </c>
      <c r="M665" s="9" t="b">
        <v>1</v>
      </c>
      <c r="N665" s="9" t="s">
        <v>40</v>
      </c>
      <c r="O665" s="9">
        <f>ROUND(E665/D665*100,0)</f>
        <v>156</v>
      </c>
      <c r="P665" s="12">
        <f>IFERROR(ROUND(E665/L665,2),0)</f>
        <v>38.28</v>
      </c>
      <c r="Q665" s="9" t="s">
        <v>41</v>
      </c>
      <c r="R665" s="9" t="s">
        <v>42</v>
      </c>
      <c r="S665" s="13">
        <f>(((J665/60)/60)/24)+DATE(1970,1,1)</f>
        <v>42243.6252662037</v>
      </c>
      <c r="T665" s="13">
        <f>(((I665/60)/60)/24)+DATE(1970,1,1)</f>
        <v>42278.6252662037</v>
      </c>
    </row>
    <row r="666" spans="1:20" ht="176" x14ac:dyDescent="0.2">
      <c r="A666" s="9">
        <v>3554</v>
      </c>
      <c r="B666" s="10" t="s">
        <v>1276</v>
      </c>
      <c r="C666" s="10" t="s">
        <v>1277</v>
      </c>
      <c r="D666" s="9">
        <v>5000</v>
      </c>
      <c r="E666" s="11">
        <v>5671.11</v>
      </c>
      <c r="F666" s="9" t="s">
        <v>37</v>
      </c>
      <c r="G666" s="9" t="s">
        <v>45</v>
      </c>
      <c r="H666" s="9" t="s">
        <v>46</v>
      </c>
      <c r="I666" s="9">
        <v>1423674000</v>
      </c>
      <c r="J666" s="9">
        <v>1421025159</v>
      </c>
      <c r="K666" s="9" t="b">
        <v>0</v>
      </c>
      <c r="L666" s="9">
        <v>53</v>
      </c>
      <c r="M666" s="9" t="b">
        <v>1</v>
      </c>
      <c r="N666" s="9" t="s">
        <v>40</v>
      </c>
      <c r="O666" s="9">
        <f>ROUND(E666/D666*100,0)</f>
        <v>113</v>
      </c>
      <c r="P666" s="12">
        <f>IFERROR(ROUND(E666/L666,2),0)</f>
        <v>107</v>
      </c>
      <c r="Q666" s="9" t="s">
        <v>41</v>
      </c>
      <c r="R666" s="9" t="s">
        <v>42</v>
      </c>
      <c r="S666" s="13">
        <f>(((J666/60)/60)/24)+DATE(1970,1,1)</f>
        <v>42016.050451388888</v>
      </c>
      <c r="T666" s="13">
        <f>(((I666/60)/60)/24)+DATE(1970,1,1)</f>
        <v>42046.708333333328</v>
      </c>
    </row>
    <row r="667" spans="1:20" ht="192" x14ac:dyDescent="0.2">
      <c r="A667" s="9">
        <v>3569</v>
      </c>
      <c r="B667" s="10" t="s">
        <v>1307</v>
      </c>
      <c r="C667" s="10" t="s">
        <v>1308</v>
      </c>
      <c r="D667" s="9">
        <v>5000</v>
      </c>
      <c r="E667" s="11">
        <v>5024</v>
      </c>
      <c r="F667" s="9" t="s">
        <v>37</v>
      </c>
      <c r="G667" s="9" t="s">
        <v>45</v>
      </c>
      <c r="H667" s="9" t="s">
        <v>46</v>
      </c>
      <c r="I667" s="9">
        <v>1420734696</v>
      </c>
      <c r="J667" s="9">
        <v>1418142696</v>
      </c>
      <c r="K667" s="9" t="b">
        <v>0</v>
      </c>
      <c r="L667" s="9">
        <v>41</v>
      </c>
      <c r="M667" s="9" t="b">
        <v>1</v>
      </c>
      <c r="N667" s="9" t="s">
        <v>40</v>
      </c>
      <c r="O667" s="9">
        <f>ROUND(E667/D667*100,0)</f>
        <v>100</v>
      </c>
      <c r="P667" s="12">
        <f>IFERROR(ROUND(E667/L667,2),0)</f>
        <v>122.54</v>
      </c>
      <c r="Q667" s="9" t="s">
        <v>41</v>
      </c>
      <c r="R667" s="9" t="s">
        <v>42</v>
      </c>
      <c r="S667" s="13">
        <f>(((J667/60)/60)/24)+DATE(1970,1,1)</f>
        <v>41982.688611111109</v>
      </c>
      <c r="T667" s="13">
        <f>(((I667/60)/60)/24)+DATE(1970,1,1)</f>
        <v>42012.688611111109</v>
      </c>
    </row>
    <row r="668" spans="1:20" ht="224" x14ac:dyDescent="0.2">
      <c r="A668" s="9">
        <v>3590</v>
      </c>
      <c r="B668" s="10" t="s">
        <v>1349</v>
      </c>
      <c r="C668" s="10" t="s">
        <v>1350</v>
      </c>
      <c r="D668" s="9">
        <v>5000</v>
      </c>
      <c r="E668" s="11">
        <v>5003</v>
      </c>
      <c r="F668" s="9" t="s">
        <v>37</v>
      </c>
      <c r="G668" s="9" t="s">
        <v>38</v>
      </c>
      <c r="H668" s="9" t="s">
        <v>39</v>
      </c>
      <c r="I668" s="9">
        <v>1413792034</v>
      </c>
      <c r="J668" s="9">
        <v>1411200034</v>
      </c>
      <c r="K668" s="9" t="b">
        <v>0</v>
      </c>
      <c r="L668" s="9">
        <v>73</v>
      </c>
      <c r="M668" s="9" t="b">
        <v>1</v>
      </c>
      <c r="N668" s="9" t="s">
        <v>40</v>
      </c>
      <c r="O668" s="9">
        <f>ROUND(E668/D668*100,0)</f>
        <v>100</v>
      </c>
      <c r="P668" s="12">
        <f>IFERROR(ROUND(E668/L668,2),0)</f>
        <v>68.53</v>
      </c>
      <c r="Q668" s="9" t="s">
        <v>41</v>
      </c>
      <c r="R668" s="9" t="s">
        <v>42</v>
      </c>
      <c r="S668" s="13">
        <f>(((J668/60)/60)/24)+DATE(1970,1,1)</f>
        <v>41902.333726851852</v>
      </c>
      <c r="T668" s="13">
        <f>(((I668/60)/60)/24)+DATE(1970,1,1)</f>
        <v>41932.333726851852</v>
      </c>
    </row>
    <row r="669" spans="1:20" ht="176" x14ac:dyDescent="0.2">
      <c r="A669" s="9">
        <v>3612</v>
      </c>
      <c r="B669" s="10" t="s">
        <v>1393</v>
      </c>
      <c r="C669" s="10" t="s">
        <v>1394</v>
      </c>
      <c r="D669" s="9">
        <v>5000</v>
      </c>
      <c r="E669" s="11">
        <v>7220</v>
      </c>
      <c r="F669" s="9" t="s">
        <v>37</v>
      </c>
      <c r="G669" s="9" t="s">
        <v>63</v>
      </c>
      <c r="H669" s="9" t="s">
        <v>64</v>
      </c>
      <c r="I669" s="9">
        <v>1402334811</v>
      </c>
      <c r="J669" s="9">
        <v>1401470811</v>
      </c>
      <c r="K669" s="9" t="b">
        <v>0</v>
      </c>
      <c r="L669" s="9">
        <v>57</v>
      </c>
      <c r="M669" s="9" t="b">
        <v>1</v>
      </c>
      <c r="N669" s="9" t="s">
        <v>40</v>
      </c>
      <c r="O669" s="9">
        <f>ROUND(E669/D669*100,0)</f>
        <v>144</v>
      </c>
      <c r="P669" s="12">
        <f>IFERROR(ROUND(E669/L669,2),0)</f>
        <v>126.67</v>
      </c>
      <c r="Q669" s="9" t="s">
        <v>41</v>
      </c>
      <c r="R669" s="9" t="s">
        <v>42</v>
      </c>
      <c r="S669" s="13">
        <f>(((J669/60)/60)/24)+DATE(1970,1,1)</f>
        <v>41789.726979166669</v>
      </c>
      <c r="T669" s="13">
        <f>(((I669/60)/60)/24)+DATE(1970,1,1)</f>
        <v>41799.726979166669</v>
      </c>
    </row>
    <row r="670" spans="1:20" ht="240" x14ac:dyDescent="0.2">
      <c r="A670" s="9">
        <v>3655</v>
      </c>
      <c r="B670" s="10" t="s">
        <v>1437</v>
      </c>
      <c r="C670" s="10" t="s">
        <v>1438</v>
      </c>
      <c r="D670" s="9">
        <v>5000</v>
      </c>
      <c r="E670" s="11">
        <v>5813</v>
      </c>
      <c r="F670" s="9" t="s">
        <v>37</v>
      </c>
      <c r="G670" s="9" t="s">
        <v>45</v>
      </c>
      <c r="H670" s="9" t="s">
        <v>46</v>
      </c>
      <c r="I670" s="9">
        <v>1437202740</v>
      </c>
      <c r="J670" s="9">
        <v>1434654998</v>
      </c>
      <c r="K670" s="9" t="b">
        <v>0</v>
      </c>
      <c r="L670" s="9">
        <v>79</v>
      </c>
      <c r="M670" s="9" t="b">
        <v>1</v>
      </c>
      <c r="N670" s="9" t="s">
        <v>40</v>
      </c>
      <c r="O670" s="9">
        <f>ROUND(E670/D670*100,0)</f>
        <v>116</v>
      </c>
      <c r="P670" s="12">
        <f>IFERROR(ROUND(E670/L670,2),0)</f>
        <v>73.58</v>
      </c>
      <c r="Q670" s="9" t="s">
        <v>41</v>
      </c>
      <c r="R670" s="9" t="s">
        <v>42</v>
      </c>
      <c r="S670" s="13">
        <f>(((J670/60)/60)/24)+DATE(1970,1,1)</f>
        <v>42173.803217592591</v>
      </c>
      <c r="T670" s="13">
        <f>(((I670/60)/60)/24)+DATE(1970,1,1)</f>
        <v>42203.290972222225</v>
      </c>
    </row>
    <row r="671" spans="1:20" ht="192" x14ac:dyDescent="0.2">
      <c r="A671" s="9">
        <v>3656</v>
      </c>
      <c r="B671" s="10" t="s">
        <v>1439</v>
      </c>
      <c r="C671" s="10" t="s">
        <v>1440</v>
      </c>
      <c r="D671" s="9">
        <v>5000</v>
      </c>
      <c r="E671" s="11">
        <v>5291</v>
      </c>
      <c r="F671" s="9" t="s">
        <v>37</v>
      </c>
      <c r="G671" s="9" t="s">
        <v>1441</v>
      </c>
      <c r="H671" s="9" t="s">
        <v>1442</v>
      </c>
      <c r="I671" s="9">
        <v>1485989940</v>
      </c>
      <c r="J671" s="9">
        <v>1483393836</v>
      </c>
      <c r="K671" s="9" t="b">
        <v>0</v>
      </c>
      <c r="L671" s="9">
        <v>46</v>
      </c>
      <c r="M671" s="9" t="b">
        <v>1</v>
      </c>
      <c r="N671" s="9" t="s">
        <v>40</v>
      </c>
      <c r="O671" s="9">
        <f>ROUND(E671/D671*100,0)</f>
        <v>106</v>
      </c>
      <c r="P671" s="12">
        <f>IFERROR(ROUND(E671/L671,2),0)</f>
        <v>115.02</v>
      </c>
      <c r="Q671" s="9" t="s">
        <v>41</v>
      </c>
      <c r="R671" s="9" t="s">
        <v>42</v>
      </c>
      <c r="S671" s="13">
        <f>(((J671/60)/60)/24)+DATE(1970,1,1)</f>
        <v>42737.910138888896</v>
      </c>
      <c r="T671" s="13">
        <f>(((I671/60)/60)/24)+DATE(1970,1,1)</f>
        <v>42767.957638888889</v>
      </c>
    </row>
    <row r="672" spans="1:20" ht="192" x14ac:dyDescent="0.2">
      <c r="A672" s="9">
        <v>3685</v>
      </c>
      <c r="B672" s="10" t="s">
        <v>1501</v>
      </c>
      <c r="C672" s="10" t="s">
        <v>1502</v>
      </c>
      <c r="D672" s="9">
        <v>5000</v>
      </c>
      <c r="E672" s="11">
        <v>5285</v>
      </c>
      <c r="F672" s="9" t="s">
        <v>37</v>
      </c>
      <c r="G672" s="9" t="s">
        <v>45</v>
      </c>
      <c r="H672" s="9" t="s">
        <v>46</v>
      </c>
      <c r="I672" s="9">
        <v>1400533200</v>
      </c>
      <c r="J672" s="9">
        <v>1398348859</v>
      </c>
      <c r="K672" s="9" t="b">
        <v>0</v>
      </c>
      <c r="L672" s="9">
        <v>126</v>
      </c>
      <c r="M672" s="9" t="b">
        <v>1</v>
      </c>
      <c r="N672" s="9" t="s">
        <v>40</v>
      </c>
      <c r="O672" s="9">
        <f>ROUND(E672/D672*100,0)</f>
        <v>106</v>
      </c>
      <c r="P672" s="12">
        <f>IFERROR(ROUND(E672/L672,2),0)</f>
        <v>41.94</v>
      </c>
      <c r="Q672" s="9" t="s">
        <v>41</v>
      </c>
      <c r="R672" s="9" t="s">
        <v>42</v>
      </c>
      <c r="S672" s="13">
        <f>(((J672/60)/60)/24)+DATE(1970,1,1)</f>
        <v>41753.593275462961</v>
      </c>
      <c r="T672" s="13">
        <f>(((I672/60)/60)/24)+DATE(1970,1,1)</f>
        <v>41778.875</v>
      </c>
    </row>
    <row r="673" spans="1:20" ht="208" x14ac:dyDescent="0.2">
      <c r="A673" s="9">
        <v>3687</v>
      </c>
      <c r="B673" s="10" t="s">
        <v>1505</v>
      </c>
      <c r="C673" s="10" t="s">
        <v>1506</v>
      </c>
      <c r="D673" s="9">
        <v>5000</v>
      </c>
      <c r="E673" s="11">
        <v>5012.25</v>
      </c>
      <c r="F673" s="9" t="s">
        <v>37</v>
      </c>
      <c r="G673" s="9" t="s">
        <v>45</v>
      </c>
      <c r="H673" s="9" t="s">
        <v>46</v>
      </c>
      <c r="I673" s="9">
        <v>1403846055</v>
      </c>
      <c r="J673" s="9">
        <v>1401254055</v>
      </c>
      <c r="K673" s="9" t="b">
        <v>0</v>
      </c>
      <c r="L673" s="9">
        <v>25</v>
      </c>
      <c r="M673" s="9" t="b">
        <v>1</v>
      </c>
      <c r="N673" s="9" t="s">
        <v>40</v>
      </c>
      <c r="O673" s="9">
        <f>ROUND(E673/D673*100,0)</f>
        <v>100</v>
      </c>
      <c r="P673" s="12">
        <f>IFERROR(ROUND(E673/L673,2),0)</f>
        <v>200.49</v>
      </c>
      <c r="Q673" s="9" t="s">
        <v>41</v>
      </c>
      <c r="R673" s="9" t="s">
        <v>42</v>
      </c>
      <c r="S673" s="13">
        <f>(((J673/60)/60)/24)+DATE(1970,1,1)</f>
        <v>41787.218229166669</v>
      </c>
      <c r="T673" s="13">
        <f>(((I673/60)/60)/24)+DATE(1970,1,1)</f>
        <v>41817.218229166669</v>
      </c>
    </row>
    <row r="674" spans="1:20" ht="176" x14ac:dyDescent="0.2">
      <c r="A674" s="9">
        <v>3698</v>
      </c>
      <c r="B674" s="10" t="s">
        <v>1527</v>
      </c>
      <c r="C674" s="10" t="s">
        <v>1528</v>
      </c>
      <c r="D674" s="9">
        <v>5000</v>
      </c>
      <c r="E674" s="11">
        <v>5526</v>
      </c>
      <c r="F674" s="9" t="s">
        <v>37</v>
      </c>
      <c r="G674" s="9" t="s">
        <v>45</v>
      </c>
      <c r="H674" s="9" t="s">
        <v>46</v>
      </c>
      <c r="I674" s="9">
        <v>1456946487</v>
      </c>
      <c r="J674" s="9">
        <v>1454354487</v>
      </c>
      <c r="K674" s="9" t="b">
        <v>0</v>
      </c>
      <c r="L674" s="9">
        <v>136</v>
      </c>
      <c r="M674" s="9" t="b">
        <v>1</v>
      </c>
      <c r="N674" s="9" t="s">
        <v>40</v>
      </c>
      <c r="O674" s="9">
        <f>ROUND(E674/D674*100,0)</f>
        <v>111</v>
      </c>
      <c r="P674" s="12">
        <f>IFERROR(ROUND(E674/L674,2),0)</f>
        <v>40.630000000000003</v>
      </c>
      <c r="Q674" s="9" t="s">
        <v>41</v>
      </c>
      <c r="R674" s="9" t="s">
        <v>42</v>
      </c>
      <c r="S674" s="13">
        <f>(((J674/60)/60)/24)+DATE(1970,1,1)</f>
        <v>42401.806562500002</v>
      </c>
      <c r="T674" s="13">
        <f>(((I674/60)/60)/24)+DATE(1970,1,1)</f>
        <v>42431.806562500002</v>
      </c>
    </row>
    <row r="675" spans="1:20" ht="224" x14ac:dyDescent="0.2">
      <c r="A675" s="9">
        <v>3721</v>
      </c>
      <c r="B675" s="10" t="s">
        <v>1573</v>
      </c>
      <c r="C675" s="10" t="s">
        <v>1574</v>
      </c>
      <c r="D675" s="9">
        <v>5000</v>
      </c>
      <c r="E675" s="11">
        <v>5040</v>
      </c>
      <c r="F675" s="9" t="s">
        <v>37</v>
      </c>
      <c r="G675" s="9" t="s">
        <v>45</v>
      </c>
      <c r="H675" s="9" t="s">
        <v>46</v>
      </c>
      <c r="I675" s="9">
        <v>1415230084</v>
      </c>
      <c r="J675" s="9">
        <v>1413412084</v>
      </c>
      <c r="K675" s="9" t="b">
        <v>0</v>
      </c>
      <c r="L675" s="9">
        <v>44</v>
      </c>
      <c r="M675" s="9" t="b">
        <v>1</v>
      </c>
      <c r="N675" s="9" t="s">
        <v>40</v>
      </c>
      <c r="O675" s="9">
        <f>ROUND(E675/D675*100,0)</f>
        <v>101</v>
      </c>
      <c r="P675" s="12">
        <f>IFERROR(ROUND(E675/L675,2),0)</f>
        <v>114.55</v>
      </c>
      <c r="Q675" s="9" t="s">
        <v>41</v>
      </c>
      <c r="R675" s="9" t="s">
        <v>42</v>
      </c>
      <c r="S675" s="13">
        <f>(((J675/60)/60)/24)+DATE(1970,1,1)</f>
        <v>41927.936157407406</v>
      </c>
      <c r="T675" s="13">
        <f>(((I675/60)/60)/24)+DATE(1970,1,1)</f>
        <v>41948.977824074071</v>
      </c>
    </row>
    <row r="676" spans="1:20" ht="240" x14ac:dyDescent="0.2">
      <c r="A676" s="9">
        <v>3822</v>
      </c>
      <c r="B676" s="10" t="s">
        <v>1654</v>
      </c>
      <c r="C676" s="10" t="s">
        <v>1655</v>
      </c>
      <c r="D676" s="9">
        <v>5000</v>
      </c>
      <c r="E676" s="11">
        <v>5501</v>
      </c>
      <c r="F676" s="9" t="s">
        <v>37</v>
      </c>
      <c r="G676" s="9" t="s">
        <v>1255</v>
      </c>
      <c r="H676" s="9" t="s">
        <v>259</v>
      </c>
      <c r="I676" s="9">
        <v>1453244340</v>
      </c>
      <c r="J676" s="9">
        <v>1448136417</v>
      </c>
      <c r="K676" s="9" t="b">
        <v>0</v>
      </c>
      <c r="L676" s="9">
        <v>76</v>
      </c>
      <c r="M676" s="9" t="b">
        <v>1</v>
      </c>
      <c r="N676" s="9" t="s">
        <v>40</v>
      </c>
      <c r="O676" s="9">
        <f>ROUND(E676/D676*100,0)</f>
        <v>110</v>
      </c>
      <c r="P676" s="12">
        <f>IFERROR(ROUND(E676/L676,2),0)</f>
        <v>72.38</v>
      </c>
      <c r="Q676" s="9" t="s">
        <v>41</v>
      </c>
      <c r="R676" s="9" t="s">
        <v>42</v>
      </c>
      <c r="S676" s="13">
        <f>(((J676/60)/60)/24)+DATE(1970,1,1)</f>
        <v>42329.838159722218</v>
      </c>
      <c r="T676" s="13">
        <f>(((I676/60)/60)/24)+DATE(1970,1,1)</f>
        <v>42388.957638888889</v>
      </c>
    </row>
    <row r="677" spans="1:20" ht="208" x14ac:dyDescent="0.2">
      <c r="A677" s="9">
        <v>3825</v>
      </c>
      <c r="B677" s="10" t="s">
        <v>1660</v>
      </c>
      <c r="C677" s="10" t="s">
        <v>1661</v>
      </c>
      <c r="D677" s="9">
        <v>5000</v>
      </c>
      <c r="E677" s="11">
        <v>5271</v>
      </c>
      <c r="F677" s="9" t="s">
        <v>37</v>
      </c>
      <c r="G677" s="9" t="s">
        <v>45</v>
      </c>
      <c r="H677" s="9" t="s">
        <v>46</v>
      </c>
      <c r="I677" s="9">
        <v>1434505214</v>
      </c>
      <c r="J677" s="9">
        <v>1432690814</v>
      </c>
      <c r="K677" s="9" t="b">
        <v>0</v>
      </c>
      <c r="L677" s="9">
        <v>49</v>
      </c>
      <c r="M677" s="9" t="b">
        <v>1</v>
      </c>
      <c r="N677" s="9" t="s">
        <v>40</v>
      </c>
      <c r="O677" s="9">
        <f>ROUND(E677/D677*100,0)</f>
        <v>105</v>
      </c>
      <c r="P677" s="12">
        <f>IFERROR(ROUND(E677/L677,2),0)</f>
        <v>107.57</v>
      </c>
      <c r="Q677" s="9" t="s">
        <v>41</v>
      </c>
      <c r="R677" s="9" t="s">
        <v>42</v>
      </c>
      <c r="S677" s="13">
        <f>(((J677/60)/60)/24)+DATE(1970,1,1)</f>
        <v>42151.069606481484</v>
      </c>
      <c r="T677" s="13">
        <f>(((I677/60)/60)/24)+DATE(1970,1,1)</f>
        <v>42172.069606481484</v>
      </c>
    </row>
    <row r="678" spans="1:20" ht="208" x14ac:dyDescent="0.2">
      <c r="A678" s="9">
        <v>3828</v>
      </c>
      <c r="B678" s="10" t="s">
        <v>1666</v>
      </c>
      <c r="C678" s="10" t="s">
        <v>1667</v>
      </c>
      <c r="D678" s="9">
        <v>5000</v>
      </c>
      <c r="E678" s="11">
        <v>5000</v>
      </c>
      <c r="F678" s="9" t="s">
        <v>37</v>
      </c>
      <c r="G678" s="9" t="s">
        <v>45</v>
      </c>
      <c r="H678" s="9" t="s">
        <v>46</v>
      </c>
      <c r="I678" s="9">
        <v>1420033187</v>
      </c>
      <c r="J678" s="9">
        <v>1414845587</v>
      </c>
      <c r="K678" s="9" t="b">
        <v>0</v>
      </c>
      <c r="L678" s="9">
        <v>28</v>
      </c>
      <c r="M678" s="9" t="b">
        <v>1</v>
      </c>
      <c r="N678" s="9" t="s">
        <v>40</v>
      </c>
      <c r="O678" s="9">
        <f>ROUND(E678/D678*100,0)</f>
        <v>100</v>
      </c>
      <c r="P678" s="12">
        <f>IFERROR(ROUND(E678/L678,2),0)</f>
        <v>178.57</v>
      </c>
      <c r="Q678" s="9" t="s">
        <v>41</v>
      </c>
      <c r="R678" s="9" t="s">
        <v>42</v>
      </c>
      <c r="S678" s="13">
        <f>(((J678/60)/60)/24)+DATE(1970,1,1)</f>
        <v>41944.527627314819</v>
      </c>
      <c r="T678" s="13">
        <f>(((I678/60)/60)/24)+DATE(1970,1,1)</f>
        <v>42004.569293981483</v>
      </c>
    </row>
    <row r="679" spans="1:20" ht="224" x14ac:dyDescent="0.2">
      <c r="A679" s="9">
        <v>3156</v>
      </c>
      <c r="B679" s="10" t="s">
        <v>514</v>
      </c>
      <c r="C679" s="10" t="s">
        <v>515</v>
      </c>
      <c r="D679" s="9">
        <v>5500</v>
      </c>
      <c r="E679" s="11">
        <v>5600</v>
      </c>
      <c r="F679" s="9" t="s">
        <v>37</v>
      </c>
      <c r="G679" s="9" t="s">
        <v>45</v>
      </c>
      <c r="H679" s="9" t="s">
        <v>46</v>
      </c>
      <c r="I679" s="9">
        <v>1338591144</v>
      </c>
      <c r="J679" s="9">
        <v>1335567144</v>
      </c>
      <c r="K679" s="9" t="b">
        <v>1</v>
      </c>
      <c r="L679" s="9">
        <v>89</v>
      </c>
      <c r="M679" s="9" t="b">
        <v>1</v>
      </c>
      <c r="N679" s="9" t="s">
        <v>40</v>
      </c>
      <c r="O679" s="9">
        <f>ROUND(E679/D679*100,0)</f>
        <v>102</v>
      </c>
      <c r="P679" s="12">
        <f>IFERROR(ROUND(E679/L679,2),0)</f>
        <v>62.92</v>
      </c>
      <c r="Q679" s="9" t="s">
        <v>41</v>
      </c>
      <c r="R679" s="9" t="s">
        <v>42</v>
      </c>
      <c r="S679" s="13">
        <f>(((J679/60)/60)/24)+DATE(1970,1,1)</f>
        <v>41026.953055555554</v>
      </c>
      <c r="T679" s="13">
        <f>(((I679/60)/60)/24)+DATE(1970,1,1)</f>
        <v>41061.953055555554</v>
      </c>
    </row>
    <row r="680" spans="1:20" ht="192" x14ac:dyDescent="0.2">
      <c r="A680" s="9">
        <v>3249</v>
      </c>
      <c r="B680" s="10" t="s">
        <v>660</v>
      </c>
      <c r="C680" s="10" t="s">
        <v>661</v>
      </c>
      <c r="D680" s="9">
        <v>5500</v>
      </c>
      <c r="E680" s="11">
        <v>5771</v>
      </c>
      <c r="F680" s="9" t="s">
        <v>37</v>
      </c>
      <c r="G680" s="9" t="s">
        <v>45</v>
      </c>
      <c r="H680" s="9" t="s">
        <v>46</v>
      </c>
      <c r="I680" s="9">
        <v>1434822914</v>
      </c>
      <c r="J680" s="9">
        <v>1432230914</v>
      </c>
      <c r="K680" s="9" t="b">
        <v>1</v>
      </c>
      <c r="L680" s="9">
        <v>88</v>
      </c>
      <c r="M680" s="9" t="b">
        <v>1</v>
      </c>
      <c r="N680" s="9" t="s">
        <v>40</v>
      </c>
      <c r="O680" s="9">
        <f>ROUND(E680/D680*100,0)</f>
        <v>105</v>
      </c>
      <c r="P680" s="12">
        <f>IFERROR(ROUND(E680/L680,2),0)</f>
        <v>65.58</v>
      </c>
      <c r="Q680" s="9" t="s">
        <v>41</v>
      </c>
      <c r="R680" s="9" t="s">
        <v>42</v>
      </c>
      <c r="S680" s="13">
        <f>(((J680/60)/60)/24)+DATE(1970,1,1)</f>
        <v>42145.746689814812</v>
      </c>
      <c r="T680" s="13">
        <f>(((I680/60)/60)/24)+DATE(1970,1,1)</f>
        <v>42175.746689814812</v>
      </c>
    </row>
    <row r="681" spans="1:20" ht="176" x14ac:dyDescent="0.2">
      <c r="A681" s="9">
        <v>3297</v>
      </c>
      <c r="B681" s="10" t="s">
        <v>758</v>
      </c>
      <c r="C681" s="10" t="s">
        <v>759</v>
      </c>
      <c r="D681" s="9">
        <v>5500</v>
      </c>
      <c r="E681" s="11">
        <v>5504</v>
      </c>
      <c r="F681" s="9" t="s">
        <v>37</v>
      </c>
      <c r="G681" s="9" t="s">
        <v>38</v>
      </c>
      <c r="H681" s="9" t="s">
        <v>39</v>
      </c>
      <c r="I681" s="9">
        <v>1438037940</v>
      </c>
      <c r="J681" s="9">
        <v>1436380256</v>
      </c>
      <c r="K681" s="9" t="b">
        <v>0</v>
      </c>
      <c r="L681" s="9">
        <v>44</v>
      </c>
      <c r="M681" s="9" t="b">
        <v>1</v>
      </c>
      <c r="N681" s="9" t="s">
        <v>40</v>
      </c>
      <c r="O681" s="9">
        <f>ROUND(E681/D681*100,0)</f>
        <v>100</v>
      </c>
      <c r="P681" s="12">
        <f>IFERROR(ROUND(E681/L681,2),0)</f>
        <v>125.09</v>
      </c>
      <c r="Q681" s="9" t="s">
        <v>41</v>
      </c>
      <c r="R681" s="9" t="s">
        <v>42</v>
      </c>
      <c r="S681" s="13">
        <f>(((J681/60)/60)/24)+DATE(1970,1,1)</f>
        <v>42193.771481481483</v>
      </c>
      <c r="T681" s="13">
        <f>(((I681/60)/60)/24)+DATE(1970,1,1)</f>
        <v>42212.957638888889</v>
      </c>
    </row>
    <row r="682" spans="1:20" ht="224" x14ac:dyDescent="0.2">
      <c r="A682" s="9">
        <v>3348</v>
      </c>
      <c r="B682" s="10" t="s">
        <v>694</v>
      </c>
      <c r="C682" s="10" t="s">
        <v>861</v>
      </c>
      <c r="D682" s="9">
        <v>5500</v>
      </c>
      <c r="E682" s="11">
        <v>5516</v>
      </c>
      <c r="F682" s="9" t="s">
        <v>37</v>
      </c>
      <c r="G682" s="9" t="s">
        <v>45</v>
      </c>
      <c r="H682" s="9" t="s">
        <v>46</v>
      </c>
      <c r="I682" s="9">
        <v>1461988740</v>
      </c>
      <c r="J682" s="9">
        <v>1459949080</v>
      </c>
      <c r="K682" s="9" t="b">
        <v>0</v>
      </c>
      <c r="L682" s="9">
        <v>79</v>
      </c>
      <c r="M682" s="9" t="b">
        <v>1</v>
      </c>
      <c r="N682" s="9" t="s">
        <v>40</v>
      </c>
      <c r="O682" s="9">
        <f>ROUND(E682/D682*100,0)</f>
        <v>100</v>
      </c>
      <c r="P682" s="12">
        <f>IFERROR(ROUND(E682/L682,2),0)</f>
        <v>69.819999999999993</v>
      </c>
      <c r="Q682" s="9" t="s">
        <v>41</v>
      </c>
      <c r="R682" s="9" t="s">
        <v>42</v>
      </c>
      <c r="S682" s="13">
        <f>(((J682/60)/60)/24)+DATE(1970,1,1)</f>
        <v>42466.558796296296</v>
      </c>
      <c r="T682" s="13">
        <f>(((I682/60)/60)/24)+DATE(1970,1,1)</f>
        <v>42490.165972222225</v>
      </c>
    </row>
    <row r="683" spans="1:20" ht="208" x14ac:dyDescent="0.2">
      <c r="A683" s="9">
        <v>3542</v>
      </c>
      <c r="B683" s="10" t="s">
        <v>1251</v>
      </c>
      <c r="C683" s="10" t="s">
        <v>1252</v>
      </c>
      <c r="D683" s="9">
        <v>5500</v>
      </c>
      <c r="E683" s="11">
        <v>5623</v>
      </c>
      <c r="F683" s="9" t="s">
        <v>37</v>
      </c>
      <c r="G683" s="9" t="s">
        <v>45</v>
      </c>
      <c r="H683" s="9" t="s">
        <v>46</v>
      </c>
      <c r="I683" s="9">
        <v>1410099822</v>
      </c>
      <c r="J683" s="9">
        <v>1404915822</v>
      </c>
      <c r="K683" s="9" t="b">
        <v>0</v>
      </c>
      <c r="L683" s="9">
        <v>85</v>
      </c>
      <c r="M683" s="9" t="b">
        <v>1</v>
      </c>
      <c r="N683" s="9" t="s">
        <v>40</v>
      </c>
      <c r="O683" s="9">
        <f>ROUND(E683/D683*100,0)</f>
        <v>102</v>
      </c>
      <c r="P683" s="12">
        <f>IFERROR(ROUND(E683/L683,2),0)</f>
        <v>66.150000000000006</v>
      </c>
      <c r="Q683" s="9" t="s">
        <v>41</v>
      </c>
      <c r="R683" s="9" t="s">
        <v>42</v>
      </c>
      <c r="S683" s="13">
        <f>(((J683/60)/60)/24)+DATE(1970,1,1)</f>
        <v>41829.599791666667</v>
      </c>
      <c r="T683" s="13">
        <f>(((I683/60)/60)/24)+DATE(1970,1,1)</f>
        <v>41889.599791666667</v>
      </c>
    </row>
    <row r="684" spans="1:20" ht="176" x14ac:dyDescent="0.2">
      <c r="A684" s="9">
        <v>3553</v>
      </c>
      <c r="B684" s="10" t="s">
        <v>1274</v>
      </c>
      <c r="C684" s="10" t="s">
        <v>1275</v>
      </c>
      <c r="D684" s="9">
        <v>5500</v>
      </c>
      <c r="E684" s="11">
        <v>5845</v>
      </c>
      <c r="F684" s="9" t="s">
        <v>37</v>
      </c>
      <c r="G684" s="9" t="s">
        <v>45</v>
      </c>
      <c r="H684" s="9" t="s">
        <v>46</v>
      </c>
      <c r="I684" s="9">
        <v>1439337600</v>
      </c>
      <c r="J684" s="9">
        <v>1436575280</v>
      </c>
      <c r="K684" s="9" t="b">
        <v>0</v>
      </c>
      <c r="L684" s="9">
        <v>104</v>
      </c>
      <c r="M684" s="9" t="b">
        <v>1</v>
      </c>
      <c r="N684" s="9" t="s">
        <v>40</v>
      </c>
      <c r="O684" s="9">
        <f>ROUND(E684/D684*100,0)</f>
        <v>106</v>
      </c>
      <c r="P684" s="12">
        <f>IFERROR(ROUND(E684/L684,2),0)</f>
        <v>56.2</v>
      </c>
      <c r="Q684" s="9" t="s">
        <v>41</v>
      </c>
      <c r="R684" s="9" t="s">
        <v>42</v>
      </c>
      <c r="S684" s="13">
        <f>(((J684/60)/60)/24)+DATE(1970,1,1)</f>
        <v>42196.028703703705</v>
      </c>
      <c r="T684" s="13">
        <f>(((I684/60)/60)/24)+DATE(1970,1,1)</f>
        <v>42228</v>
      </c>
    </row>
    <row r="685" spans="1:20" ht="224" x14ac:dyDescent="0.2">
      <c r="A685" s="9">
        <v>3279</v>
      </c>
      <c r="B685" s="10" t="s">
        <v>720</v>
      </c>
      <c r="C685" s="10" t="s">
        <v>721</v>
      </c>
      <c r="D685" s="9">
        <v>5800</v>
      </c>
      <c r="E685" s="11">
        <v>6628</v>
      </c>
      <c r="F685" s="9" t="s">
        <v>37</v>
      </c>
      <c r="G685" s="9" t="s">
        <v>45</v>
      </c>
      <c r="H685" s="9" t="s">
        <v>46</v>
      </c>
      <c r="I685" s="9">
        <v>1459474059</v>
      </c>
      <c r="J685" s="9">
        <v>1456885659</v>
      </c>
      <c r="K685" s="9" t="b">
        <v>0</v>
      </c>
      <c r="L685" s="9">
        <v>63</v>
      </c>
      <c r="M685" s="9" t="b">
        <v>1</v>
      </c>
      <c r="N685" s="9" t="s">
        <v>40</v>
      </c>
      <c r="O685" s="9">
        <f>ROUND(E685/D685*100,0)</f>
        <v>114</v>
      </c>
      <c r="P685" s="12">
        <f>IFERROR(ROUND(E685/L685,2),0)</f>
        <v>105.21</v>
      </c>
      <c r="Q685" s="9" t="s">
        <v>41</v>
      </c>
      <c r="R685" s="9" t="s">
        <v>42</v>
      </c>
      <c r="S685" s="13">
        <f>(((J685/60)/60)/24)+DATE(1970,1,1)</f>
        <v>42431.102534722217</v>
      </c>
      <c r="T685" s="13">
        <f>(((I685/60)/60)/24)+DATE(1970,1,1)</f>
        <v>42461.06086805556</v>
      </c>
    </row>
    <row r="686" spans="1:20" ht="208" x14ac:dyDescent="0.2">
      <c r="A686" s="9">
        <v>3574</v>
      </c>
      <c r="B686" s="10" t="s">
        <v>1317</v>
      </c>
      <c r="C686" s="10" t="s">
        <v>1318</v>
      </c>
      <c r="D686" s="9">
        <v>5800</v>
      </c>
      <c r="E686" s="11">
        <v>6155</v>
      </c>
      <c r="F686" s="9" t="s">
        <v>37</v>
      </c>
      <c r="G686" s="9" t="s">
        <v>45</v>
      </c>
      <c r="H686" s="9" t="s">
        <v>46</v>
      </c>
      <c r="I686" s="9">
        <v>1415921848</v>
      </c>
      <c r="J686" s="9">
        <v>1413326248</v>
      </c>
      <c r="K686" s="9" t="b">
        <v>0</v>
      </c>
      <c r="L686" s="9">
        <v>45</v>
      </c>
      <c r="M686" s="9" t="b">
        <v>1</v>
      </c>
      <c r="N686" s="9" t="s">
        <v>40</v>
      </c>
      <c r="O686" s="9">
        <f>ROUND(E686/D686*100,0)</f>
        <v>106</v>
      </c>
      <c r="P686" s="12">
        <f>IFERROR(ROUND(E686/L686,2),0)</f>
        <v>136.78</v>
      </c>
      <c r="Q686" s="9" t="s">
        <v>41</v>
      </c>
      <c r="R686" s="9" t="s">
        <v>42</v>
      </c>
      <c r="S686" s="13">
        <f>(((J686/60)/60)/24)+DATE(1970,1,1)</f>
        <v>41926.942685185182</v>
      </c>
      <c r="T686" s="13">
        <f>(((I686/60)/60)/24)+DATE(1970,1,1)</f>
        <v>41956.984351851846</v>
      </c>
    </row>
    <row r="687" spans="1:20" ht="224" x14ac:dyDescent="0.2">
      <c r="A687" s="9">
        <v>3239</v>
      </c>
      <c r="B687" s="10" t="s">
        <v>640</v>
      </c>
      <c r="C687" s="10" t="s">
        <v>641</v>
      </c>
      <c r="D687" s="9">
        <v>5862</v>
      </c>
      <c r="E687" s="11">
        <v>6208.98</v>
      </c>
      <c r="F687" s="9" t="s">
        <v>37</v>
      </c>
      <c r="G687" s="9" t="s">
        <v>38</v>
      </c>
      <c r="H687" s="9" t="s">
        <v>39</v>
      </c>
      <c r="I687" s="9">
        <v>1445817540</v>
      </c>
      <c r="J687" s="9">
        <v>1443665293</v>
      </c>
      <c r="K687" s="9" t="b">
        <v>1</v>
      </c>
      <c r="L687" s="9">
        <v>104</v>
      </c>
      <c r="M687" s="9" t="b">
        <v>1</v>
      </c>
      <c r="N687" s="9" t="s">
        <v>40</v>
      </c>
      <c r="O687" s="9">
        <f>ROUND(E687/D687*100,0)</f>
        <v>106</v>
      </c>
      <c r="P687" s="12">
        <f>IFERROR(ROUND(E687/L687,2),0)</f>
        <v>59.7</v>
      </c>
      <c r="Q687" s="9" t="s">
        <v>41</v>
      </c>
      <c r="R687" s="9" t="s">
        <v>42</v>
      </c>
      <c r="S687" s="13">
        <f>(((J687/60)/60)/24)+DATE(1970,1,1)</f>
        <v>42278.089039351849</v>
      </c>
      <c r="T687" s="13">
        <f>(((I687/60)/60)/24)+DATE(1970,1,1)</f>
        <v>42302.999305555553</v>
      </c>
    </row>
    <row r="688" spans="1:20" ht="176" x14ac:dyDescent="0.2">
      <c r="A688" s="9">
        <v>2784</v>
      </c>
      <c r="B688" s="10" t="s">
        <v>133</v>
      </c>
      <c r="C688" s="10" t="s">
        <v>134</v>
      </c>
      <c r="D688" s="9">
        <v>6000</v>
      </c>
      <c r="E688" s="11">
        <v>7140</v>
      </c>
      <c r="F688" s="9" t="s">
        <v>37</v>
      </c>
      <c r="G688" s="9" t="s">
        <v>45</v>
      </c>
      <c r="H688" s="9" t="s">
        <v>46</v>
      </c>
      <c r="I688" s="9">
        <v>1414608843</v>
      </c>
      <c r="J688" s="9">
        <v>1412794443</v>
      </c>
      <c r="K688" s="9" t="b">
        <v>0</v>
      </c>
      <c r="L688" s="9">
        <v>108</v>
      </c>
      <c r="M688" s="9" t="b">
        <v>1</v>
      </c>
      <c r="N688" s="9" t="s">
        <v>40</v>
      </c>
      <c r="O688" s="9">
        <f>ROUND(E688/D688*100,0)</f>
        <v>119</v>
      </c>
      <c r="P688" s="12">
        <f>IFERROR(ROUND(E688/L688,2),0)</f>
        <v>66.11</v>
      </c>
      <c r="Q688" s="9" t="s">
        <v>41</v>
      </c>
      <c r="R688" s="9" t="s">
        <v>42</v>
      </c>
      <c r="S688" s="13">
        <f>(((J688/60)/60)/24)+DATE(1970,1,1)</f>
        <v>41920.787534722222</v>
      </c>
      <c r="T688" s="13">
        <f>(((I688/60)/60)/24)+DATE(1970,1,1)</f>
        <v>41941.787534722222</v>
      </c>
    </row>
    <row r="689" spans="1:20" ht="224" x14ac:dyDescent="0.2">
      <c r="A689" s="9">
        <v>2822</v>
      </c>
      <c r="B689" s="10" t="s">
        <v>211</v>
      </c>
      <c r="C689" s="10" t="s">
        <v>212</v>
      </c>
      <c r="D689" s="9">
        <v>6000</v>
      </c>
      <c r="E689" s="11">
        <v>6000</v>
      </c>
      <c r="F689" s="9" t="s">
        <v>37</v>
      </c>
      <c r="G689" s="9" t="s">
        <v>45</v>
      </c>
      <c r="H689" s="9" t="s">
        <v>46</v>
      </c>
      <c r="I689" s="9">
        <v>1427469892</v>
      </c>
      <c r="J689" s="9">
        <v>1424881492</v>
      </c>
      <c r="K689" s="9" t="b">
        <v>0</v>
      </c>
      <c r="L689" s="9">
        <v>94</v>
      </c>
      <c r="M689" s="9" t="b">
        <v>1</v>
      </c>
      <c r="N689" s="9" t="s">
        <v>40</v>
      </c>
      <c r="O689" s="9">
        <f>ROUND(E689/D689*100,0)</f>
        <v>100</v>
      </c>
      <c r="P689" s="12">
        <f>IFERROR(ROUND(E689/L689,2),0)</f>
        <v>63.83</v>
      </c>
      <c r="Q689" s="9" t="s">
        <v>41</v>
      </c>
      <c r="R689" s="9" t="s">
        <v>42</v>
      </c>
      <c r="S689" s="13">
        <f>(((J689/60)/60)/24)+DATE(1970,1,1)</f>
        <v>42060.683935185181</v>
      </c>
      <c r="T689" s="13">
        <f>(((I689/60)/60)/24)+DATE(1970,1,1)</f>
        <v>42090.642268518524</v>
      </c>
    </row>
    <row r="690" spans="1:20" ht="192" x14ac:dyDescent="0.2">
      <c r="A690" s="9">
        <v>2970</v>
      </c>
      <c r="B690" s="10" t="s">
        <v>434</v>
      </c>
      <c r="C690" s="10" t="s">
        <v>435</v>
      </c>
      <c r="D690" s="9">
        <v>6000</v>
      </c>
      <c r="E690" s="11">
        <v>6360</v>
      </c>
      <c r="F690" s="9" t="s">
        <v>37</v>
      </c>
      <c r="G690" s="9" t="s">
        <v>45</v>
      </c>
      <c r="H690" s="9" t="s">
        <v>46</v>
      </c>
      <c r="I690" s="9">
        <v>1405699451</v>
      </c>
      <c r="J690" s="9">
        <v>1403107451</v>
      </c>
      <c r="K690" s="9" t="b">
        <v>0</v>
      </c>
      <c r="L690" s="9">
        <v>91</v>
      </c>
      <c r="M690" s="9" t="b">
        <v>1</v>
      </c>
      <c r="N690" s="9" t="s">
        <v>40</v>
      </c>
      <c r="O690" s="9">
        <f>ROUND(E690/D690*100,0)</f>
        <v>106</v>
      </c>
      <c r="P690" s="12">
        <f>IFERROR(ROUND(E690/L690,2),0)</f>
        <v>69.89</v>
      </c>
      <c r="Q690" s="9" t="s">
        <v>41</v>
      </c>
      <c r="R690" s="9" t="s">
        <v>42</v>
      </c>
      <c r="S690" s="13">
        <f>(((J690/60)/60)/24)+DATE(1970,1,1)</f>
        <v>41808.669571759259</v>
      </c>
      <c r="T690" s="13">
        <f>(((I690/60)/60)/24)+DATE(1970,1,1)</f>
        <v>41838.669571759259</v>
      </c>
    </row>
    <row r="691" spans="1:20" ht="208" x14ac:dyDescent="0.2">
      <c r="A691" s="9">
        <v>3213</v>
      </c>
      <c r="B691" s="10" t="s">
        <v>588</v>
      </c>
      <c r="C691" s="10" t="s">
        <v>589</v>
      </c>
      <c r="D691" s="9">
        <v>6000</v>
      </c>
      <c r="E691" s="11">
        <v>6007</v>
      </c>
      <c r="F691" s="9" t="s">
        <v>37</v>
      </c>
      <c r="G691" s="9" t="s">
        <v>38</v>
      </c>
      <c r="H691" s="9" t="s">
        <v>39</v>
      </c>
      <c r="I691" s="9">
        <v>1437934759</v>
      </c>
      <c r="J691" s="9">
        <v>1434478759</v>
      </c>
      <c r="K691" s="9" t="b">
        <v>1</v>
      </c>
      <c r="L691" s="9">
        <v>47</v>
      </c>
      <c r="M691" s="9" t="b">
        <v>1</v>
      </c>
      <c r="N691" s="9" t="s">
        <v>40</v>
      </c>
      <c r="O691" s="9">
        <f>ROUND(E691/D691*100,0)</f>
        <v>100</v>
      </c>
      <c r="P691" s="12">
        <f>IFERROR(ROUND(E691/L691,2),0)</f>
        <v>127.81</v>
      </c>
      <c r="Q691" s="9" t="s">
        <v>41</v>
      </c>
      <c r="R691" s="9" t="s">
        <v>42</v>
      </c>
      <c r="S691" s="13">
        <f>(((J691/60)/60)/24)+DATE(1970,1,1)</f>
        <v>42171.763414351852</v>
      </c>
      <c r="T691" s="13">
        <f>(((I691/60)/60)/24)+DATE(1970,1,1)</f>
        <v>42211.763414351852</v>
      </c>
    </row>
    <row r="692" spans="1:20" ht="176" x14ac:dyDescent="0.2">
      <c r="A692" s="9">
        <v>3266</v>
      </c>
      <c r="B692" s="10" t="s">
        <v>694</v>
      </c>
      <c r="C692" s="10" t="s">
        <v>695</v>
      </c>
      <c r="D692" s="9">
        <v>6000</v>
      </c>
      <c r="E692" s="11">
        <v>7877</v>
      </c>
      <c r="F692" s="9" t="s">
        <v>37</v>
      </c>
      <c r="G692" s="9" t="s">
        <v>45</v>
      </c>
      <c r="H692" s="9" t="s">
        <v>46</v>
      </c>
      <c r="I692" s="9">
        <v>1434142800</v>
      </c>
      <c r="J692" s="9">
        <v>1431435122</v>
      </c>
      <c r="K692" s="9" t="b">
        <v>1</v>
      </c>
      <c r="L692" s="9">
        <v>163</v>
      </c>
      <c r="M692" s="9" t="b">
        <v>1</v>
      </c>
      <c r="N692" s="9" t="s">
        <v>40</v>
      </c>
      <c r="O692" s="9">
        <f>ROUND(E692/D692*100,0)</f>
        <v>131</v>
      </c>
      <c r="P692" s="12">
        <f>IFERROR(ROUND(E692/L692,2),0)</f>
        <v>48.33</v>
      </c>
      <c r="Q692" s="9" t="s">
        <v>41</v>
      </c>
      <c r="R692" s="9" t="s">
        <v>42</v>
      </c>
      <c r="S692" s="13">
        <f>(((J692/60)/60)/24)+DATE(1970,1,1)</f>
        <v>42136.536134259266</v>
      </c>
      <c r="T692" s="13">
        <f>(((I692/60)/60)/24)+DATE(1970,1,1)</f>
        <v>42167.875</v>
      </c>
    </row>
    <row r="693" spans="1:20" ht="192" x14ac:dyDescent="0.2">
      <c r="A693" s="9">
        <v>3332</v>
      </c>
      <c r="B693" s="10" t="s">
        <v>829</v>
      </c>
      <c r="C693" s="10" t="s">
        <v>830</v>
      </c>
      <c r="D693" s="9">
        <v>6000</v>
      </c>
      <c r="E693" s="11">
        <v>6000</v>
      </c>
      <c r="F693" s="9" t="s">
        <v>37</v>
      </c>
      <c r="G693" s="9" t="s">
        <v>45</v>
      </c>
      <c r="H693" s="9" t="s">
        <v>46</v>
      </c>
      <c r="I693" s="9">
        <v>1405802330</v>
      </c>
      <c r="J693" s="9">
        <v>1403210330</v>
      </c>
      <c r="K693" s="9" t="b">
        <v>0</v>
      </c>
      <c r="L693" s="9">
        <v>83</v>
      </c>
      <c r="M693" s="9" t="b">
        <v>1</v>
      </c>
      <c r="N693" s="9" t="s">
        <v>40</v>
      </c>
      <c r="O693" s="9">
        <f>ROUND(E693/D693*100,0)</f>
        <v>100</v>
      </c>
      <c r="P693" s="12">
        <f>IFERROR(ROUND(E693/L693,2),0)</f>
        <v>72.290000000000006</v>
      </c>
      <c r="Q693" s="9" t="s">
        <v>41</v>
      </c>
      <c r="R693" s="9" t="s">
        <v>42</v>
      </c>
      <c r="S693" s="13">
        <f>(((J693/60)/60)/24)+DATE(1970,1,1)</f>
        <v>41809.860300925924</v>
      </c>
      <c r="T693" s="13">
        <f>(((I693/60)/60)/24)+DATE(1970,1,1)</f>
        <v>41839.860300925924</v>
      </c>
    </row>
    <row r="694" spans="1:20" ht="144" x14ac:dyDescent="0.2">
      <c r="A694" s="9">
        <v>3342</v>
      </c>
      <c r="B694" s="10" t="s">
        <v>849</v>
      </c>
      <c r="C694" s="10" t="s">
        <v>850</v>
      </c>
      <c r="D694" s="9">
        <v>6000</v>
      </c>
      <c r="E694" s="11">
        <v>6100</v>
      </c>
      <c r="F694" s="9" t="s">
        <v>37</v>
      </c>
      <c r="G694" s="9" t="s">
        <v>45</v>
      </c>
      <c r="H694" s="9" t="s">
        <v>46</v>
      </c>
      <c r="I694" s="9">
        <v>1427864340</v>
      </c>
      <c r="J694" s="9">
        <v>1425020810</v>
      </c>
      <c r="K694" s="9" t="b">
        <v>0</v>
      </c>
      <c r="L694" s="9">
        <v>78</v>
      </c>
      <c r="M694" s="9" t="b">
        <v>1</v>
      </c>
      <c r="N694" s="9" t="s">
        <v>40</v>
      </c>
      <c r="O694" s="9">
        <f>ROUND(E694/D694*100,0)</f>
        <v>102</v>
      </c>
      <c r="P694" s="12">
        <f>IFERROR(ROUND(E694/L694,2),0)</f>
        <v>78.209999999999994</v>
      </c>
      <c r="Q694" s="9" t="s">
        <v>41</v>
      </c>
      <c r="R694" s="9" t="s">
        <v>42</v>
      </c>
      <c r="S694" s="13">
        <f>(((J694/60)/60)/24)+DATE(1970,1,1)</f>
        <v>42062.296412037031</v>
      </c>
      <c r="T694" s="13">
        <f>(((I694/60)/60)/24)+DATE(1970,1,1)</f>
        <v>42095.207638888889</v>
      </c>
    </row>
    <row r="695" spans="1:20" ht="208" x14ac:dyDescent="0.2">
      <c r="A695" s="9">
        <v>3384</v>
      </c>
      <c r="B695" s="10" t="s">
        <v>935</v>
      </c>
      <c r="C695" s="10" t="s">
        <v>936</v>
      </c>
      <c r="D695" s="9">
        <v>6000</v>
      </c>
      <c r="E695" s="11">
        <v>6000.66</v>
      </c>
      <c r="F695" s="9" t="s">
        <v>37</v>
      </c>
      <c r="G695" s="9" t="s">
        <v>45</v>
      </c>
      <c r="H695" s="9" t="s">
        <v>46</v>
      </c>
      <c r="I695" s="9">
        <v>1448074800</v>
      </c>
      <c r="J695" s="9">
        <v>1444874768</v>
      </c>
      <c r="K695" s="9" t="b">
        <v>0</v>
      </c>
      <c r="L695" s="9">
        <v>64</v>
      </c>
      <c r="M695" s="9" t="b">
        <v>1</v>
      </c>
      <c r="N695" s="9" t="s">
        <v>40</v>
      </c>
      <c r="O695" s="9">
        <f>ROUND(E695/D695*100,0)</f>
        <v>100</v>
      </c>
      <c r="P695" s="12">
        <f>IFERROR(ROUND(E695/L695,2),0)</f>
        <v>93.76</v>
      </c>
      <c r="Q695" s="9" t="s">
        <v>41</v>
      </c>
      <c r="R695" s="9" t="s">
        <v>42</v>
      </c>
      <c r="S695" s="13">
        <f>(((J695/60)/60)/24)+DATE(1970,1,1)</f>
        <v>42292.087592592594</v>
      </c>
      <c r="T695" s="13">
        <f>(((I695/60)/60)/24)+DATE(1970,1,1)</f>
        <v>42329.125</v>
      </c>
    </row>
    <row r="696" spans="1:20" ht="208" x14ac:dyDescent="0.2">
      <c r="A696" s="9">
        <v>3424</v>
      </c>
      <c r="B696" s="10" t="s">
        <v>1015</v>
      </c>
      <c r="C696" s="10" t="s">
        <v>1016</v>
      </c>
      <c r="D696" s="9">
        <v>6000</v>
      </c>
      <c r="E696" s="11">
        <v>6215</v>
      </c>
      <c r="F696" s="9" t="s">
        <v>37</v>
      </c>
      <c r="G696" s="9" t="s">
        <v>45</v>
      </c>
      <c r="H696" s="9" t="s">
        <v>46</v>
      </c>
      <c r="I696" s="9">
        <v>1423119540</v>
      </c>
      <c r="J696" s="9">
        <v>1421252084</v>
      </c>
      <c r="K696" s="9" t="b">
        <v>0</v>
      </c>
      <c r="L696" s="9">
        <v>76</v>
      </c>
      <c r="M696" s="9" t="b">
        <v>1</v>
      </c>
      <c r="N696" s="9" t="s">
        <v>40</v>
      </c>
      <c r="O696" s="9">
        <f>ROUND(E696/D696*100,0)</f>
        <v>104</v>
      </c>
      <c r="P696" s="12">
        <f>IFERROR(ROUND(E696/L696,2),0)</f>
        <v>81.78</v>
      </c>
      <c r="Q696" s="9" t="s">
        <v>41</v>
      </c>
      <c r="R696" s="9" t="s">
        <v>42</v>
      </c>
      <c r="S696" s="13">
        <f>(((J696/60)/60)/24)+DATE(1970,1,1)</f>
        <v>42018.676898148144</v>
      </c>
      <c r="T696" s="13">
        <f>(((I696/60)/60)/24)+DATE(1970,1,1)</f>
        <v>42040.290972222225</v>
      </c>
    </row>
    <row r="697" spans="1:20" ht="224" x14ac:dyDescent="0.2">
      <c r="A697" s="9">
        <v>3527</v>
      </c>
      <c r="B697" s="10" t="s">
        <v>1221</v>
      </c>
      <c r="C697" s="10" t="s">
        <v>1222</v>
      </c>
      <c r="D697" s="9">
        <v>6000</v>
      </c>
      <c r="E697" s="11">
        <v>7015</v>
      </c>
      <c r="F697" s="9" t="s">
        <v>37</v>
      </c>
      <c r="G697" s="9" t="s">
        <v>45</v>
      </c>
      <c r="H697" s="9" t="s">
        <v>46</v>
      </c>
      <c r="I697" s="9">
        <v>1436587140</v>
      </c>
      <c r="J697" s="9">
        <v>1434069205</v>
      </c>
      <c r="K697" s="9" t="b">
        <v>0</v>
      </c>
      <c r="L697" s="9">
        <v>86</v>
      </c>
      <c r="M697" s="9" t="b">
        <v>1</v>
      </c>
      <c r="N697" s="9" t="s">
        <v>40</v>
      </c>
      <c r="O697" s="9">
        <f>ROUND(E697/D697*100,0)</f>
        <v>117</v>
      </c>
      <c r="P697" s="12">
        <f>IFERROR(ROUND(E697/L697,2),0)</f>
        <v>81.569999999999993</v>
      </c>
      <c r="Q697" s="9" t="s">
        <v>41</v>
      </c>
      <c r="R697" s="9" t="s">
        <v>42</v>
      </c>
      <c r="S697" s="13">
        <f>(((J697/60)/60)/24)+DATE(1970,1,1)</f>
        <v>42167.023206018523</v>
      </c>
      <c r="T697" s="13">
        <f>(((I697/60)/60)/24)+DATE(1970,1,1)</f>
        <v>42196.165972222225</v>
      </c>
    </row>
    <row r="698" spans="1:20" ht="144" x14ac:dyDescent="0.2">
      <c r="A698" s="9">
        <v>3310</v>
      </c>
      <c r="B698" s="10" t="s">
        <v>785</v>
      </c>
      <c r="C698" s="10" t="s">
        <v>786</v>
      </c>
      <c r="D698" s="9">
        <v>6500</v>
      </c>
      <c r="E698" s="11">
        <v>6505</v>
      </c>
      <c r="F698" s="9" t="s">
        <v>37</v>
      </c>
      <c r="G698" s="9" t="s">
        <v>45</v>
      </c>
      <c r="H698" s="9" t="s">
        <v>46</v>
      </c>
      <c r="I698" s="9">
        <v>1444169825</v>
      </c>
      <c r="J698" s="9">
        <v>1441577825</v>
      </c>
      <c r="K698" s="9" t="b">
        <v>0</v>
      </c>
      <c r="L698" s="9">
        <v>31</v>
      </c>
      <c r="M698" s="9" t="b">
        <v>1</v>
      </c>
      <c r="N698" s="9" t="s">
        <v>40</v>
      </c>
      <c r="O698" s="9">
        <f>ROUND(E698/D698*100,0)</f>
        <v>100</v>
      </c>
      <c r="P698" s="12">
        <f>IFERROR(ROUND(E698/L698,2),0)</f>
        <v>209.84</v>
      </c>
      <c r="Q698" s="9" t="s">
        <v>41</v>
      </c>
      <c r="R698" s="9" t="s">
        <v>42</v>
      </c>
      <c r="S698" s="13">
        <f>(((J698/60)/60)/24)+DATE(1970,1,1)</f>
        <v>42253.928530092591</v>
      </c>
      <c r="T698" s="13">
        <f>(((I698/60)/60)/24)+DATE(1970,1,1)</f>
        <v>42283.928530092591</v>
      </c>
    </row>
    <row r="699" spans="1:20" ht="208" x14ac:dyDescent="0.2">
      <c r="A699" s="9">
        <v>3154</v>
      </c>
      <c r="B699" s="10" t="s">
        <v>510</v>
      </c>
      <c r="C699" s="10" t="s">
        <v>511</v>
      </c>
      <c r="D699" s="9">
        <v>7000</v>
      </c>
      <c r="E699" s="11">
        <v>7905</v>
      </c>
      <c r="F699" s="9" t="s">
        <v>37</v>
      </c>
      <c r="G699" s="9" t="s">
        <v>45</v>
      </c>
      <c r="H699" s="9" t="s">
        <v>46</v>
      </c>
      <c r="I699" s="9">
        <v>1333310458</v>
      </c>
      <c r="J699" s="9">
        <v>1330722058</v>
      </c>
      <c r="K699" s="9" t="b">
        <v>1</v>
      </c>
      <c r="L699" s="9">
        <v>123</v>
      </c>
      <c r="M699" s="9" t="b">
        <v>1</v>
      </c>
      <c r="N699" s="9" t="s">
        <v>40</v>
      </c>
      <c r="O699" s="9">
        <f>ROUND(E699/D699*100,0)</f>
        <v>113</v>
      </c>
      <c r="P699" s="12">
        <f>IFERROR(ROUND(E699/L699,2),0)</f>
        <v>64.27</v>
      </c>
      <c r="Q699" s="9" t="s">
        <v>41</v>
      </c>
      <c r="R699" s="9" t="s">
        <v>42</v>
      </c>
      <c r="S699" s="13">
        <f>(((J699/60)/60)/24)+DATE(1970,1,1)</f>
        <v>40970.875671296293</v>
      </c>
      <c r="T699" s="13">
        <f>(((I699/60)/60)/24)+DATE(1970,1,1)</f>
        <v>41000.834004629629</v>
      </c>
    </row>
    <row r="700" spans="1:20" ht="224" x14ac:dyDescent="0.2">
      <c r="A700" s="9">
        <v>3171</v>
      </c>
      <c r="B700" s="10" t="s">
        <v>544</v>
      </c>
      <c r="C700" s="10" t="s">
        <v>545</v>
      </c>
      <c r="D700" s="9">
        <v>7000</v>
      </c>
      <c r="E700" s="11">
        <v>7617</v>
      </c>
      <c r="F700" s="9" t="s">
        <v>37</v>
      </c>
      <c r="G700" s="9" t="s">
        <v>38</v>
      </c>
      <c r="H700" s="9" t="s">
        <v>39</v>
      </c>
      <c r="I700" s="9">
        <v>1462545358</v>
      </c>
      <c r="J700" s="9">
        <v>1459953358</v>
      </c>
      <c r="K700" s="9" t="b">
        <v>1</v>
      </c>
      <c r="L700" s="9">
        <v>117</v>
      </c>
      <c r="M700" s="9" t="b">
        <v>1</v>
      </c>
      <c r="N700" s="9" t="s">
        <v>40</v>
      </c>
      <c r="O700" s="9">
        <f>ROUND(E700/D700*100,0)</f>
        <v>109</v>
      </c>
      <c r="P700" s="12">
        <f>IFERROR(ROUND(E700/L700,2),0)</f>
        <v>65.099999999999994</v>
      </c>
      <c r="Q700" s="9" t="s">
        <v>41</v>
      </c>
      <c r="R700" s="9" t="s">
        <v>42</v>
      </c>
      <c r="S700" s="13">
        <f>(((J700/60)/60)/24)+DATE(1970,1,1)</f>
        <v>42466.608310185184</v>
      </c>
      <c r="T700" s="13">
        <f>(((I700/60)/60)/24)+DATE(1970,1,1)</f>
        <v>42496.608310185184</v>
      </c>
    </row>
    <row r="701" spans="1:20" ht="208" x14ac:dyDescent="0.2">
      <c r="A701" s="9">
        <v>3182</v>
      </c>
      <c r="B701" s="10" t="s">
        <v>566</v>
      </c>
      <c r="C701" s="10" t="s">
        <v>567</v>
      </c>
      <c r="D701" s="9">
        <v>7000</v>
      </c>
      <c r="E701" s="11">
        <v>7062</v>
      </c>
      <c r="F701" s="9" t="s">
        <v>37</v>
      </c>
      <c r="G701" s="9" t="s">
        <v>45</v>
      </c>
      <c r="H701" s="9" t="s">
        <v>46</v>
      </c>
      <c r="I701" s="9">
        <v>1328029200</v>
      </c>
      <c r="J701" s="9">
        <v>1323211621</v>
      </c>
      <c r="K701" s="9" t="b">
        <v>1</v>
      </c>
      <c r="L701" s="9">
        <v>151</v>
      </c>
      <c r="M701" s="9" t="b">
        <v>1</v>
      </c>
      <c r="N701" s="9" t="s">
        <v>40</v>
      </c>
      <c r="O701" s="9">
        <f>ROUND(E701/D701*100,0)</f>
        <v>101</v>
      </c>
      <c r="P701" s="12">
        <f>IFERROR(ROUND(E701/L701,2),0)</f>
        <v>46.77</v>
      </c>
      <c r="Q701" s="9" t="s">
        <v>41</v>
      </c>
      <c r="R701" s="9" t="s">
        <v>42</v>
      </c>
      <c r="S701" s="13">
        <f>(((J701/60)/60)/24)+DATE(1970,1,1)</f>
        <v>40883.949317129627</v>
      </c>
      <c r="T701" s="13">
        <f>(((I701/60)/60)/24)+DATE(1970,1,1)</f>
        <v>40939.708333333336</v>
      </c>
    </row>
    <row r="702" spans="1:20" ht="80" x14ac:dyDescent="0.2">
      <c r="A702" s="9">
        <v>3228</v>
      </c>
      <c r="B702" s="10" t="s">
        <v>618</v>
      </c>
      <c r="C702" s="10" t="s">
        <v>619</v>
      </c>
      <c r="D702" s="9">
        <v>7000</v>
      </c>
      <c r="E702" s="11">
        <v>7164</v>
      </c>
      <c r="F702" s="9" t="s">
        <v>37</v>
      </c>
      <c r="G702" s="9" t="s">
        <v>45</v>
      </c>
      <c r="H702" s="9" t="s">
        <v>46</v>
      </c>
      <c r="I702" s="9">
        <v>1450328340</v>
      </c>
      <c r="J702" s="9">
        <v>1447606884</v>
      </c>
      <c r="K702" s="9" t="b">
        <v>1</v>
      </c>
      <c r="L702" s="9">
        <v>37</v>
      </c>
      <c r="M702" s="9" t="b">
        <v>1</v>
      </c>
      <c r="N702" s="9" t="s">
        <v>40</v>
      </c>
      <c r="O702" s="9">
        <f>ROUND(E702/D702*100,0)</f>
        <v>102</v>
      </c>
      <c r="P702" s="12">
        <f>IFERROR(ROUND(E702/L702,2),0)</f>
        <v>193.62</v>
      </c>
      <c r="Q702" s="9" t="s">
        <v>41</v>
      </c>
      <c r="R702" s="9" t="s">
        <v>42</v>
      </c>
      <c r="S702" s="13">
        <f>(((J702/60)/60)/24)+DATE(1970,1,1)</f>
        <v>42323.70930555556</v>
      </c>
      <c r="T702" s="13">
        <f>(((I702/60)/60)/24)+DATE(1970,1,1)</f>
        <v>42355.207638888889</v>
      </c>
    </row>
    <row r="703" spans="1:20" ht="144" x14ac:dyDescent="0.2">
      <c r="A703" s="9">
        <v>3258</v>
      </c>
      <c r="B703" s="10" t="s">
        <v>678</v>
      </c>
      <c r="C703" s="10" t="s">
        <v>679</v>
      </c>
      <c r="D703" s="9">
        <v>7000</v>
      </c>
      <c r="E703" s="11">
        <v>7365</v>
      </c>
      <c r="F703" s="9" t="s">
        <v>37</v>
      </c>
      <c r="G703" s="9" t="s">
        <v>45</v>
      </c>
      <c r="H703" s="9" t="s">
        <v>46</v>
      </c>
      <c r="I703" s="9">
        <v>1420751861</v>
      </c>
      <c r="J703" s="9">
        <v>1418159861</v>
      </c>
      <c r="K703" s="9" t="b">
        <v>1</v>
      </c>
      <c r="L703" s="9">
        <v>75</v>
      </c>
      <c r="M703" s="9" t="b">
        <v>1</v>
      </c>
      <c r="N703" s="9" t="s">
        <v>40</v>
      </c>
      <c r="O703" s="9">
        <f>ROUND(E703/D703*100,0)</f>
        <v>105</v>
      </c>
      <c r="P703" s="12">
        <f>IFERROR(ROUND(E703/L703,2),0)</f>
        <v>98.2</v>
      </c>
      <c r="Q703" s="9" t="s">
        <v>41</v>
      </c>
      <c r="R703" s="9" t="s">
        <v>42</v>
      </c>
      <c r="S703" s="13">
        <f>(((J703/60)/60)/24)+DATE(1970,1,1)</f>
        <v>41982.887280092589</v>
      </c>
      <c r="T703" s="13">
        <f>(((I703/60)/60)/24)+DATE(1970,1,1)</f>
        <v>42012.887280092589</v>
      </c>
    </row>
    <row r="704" spans="1:20" ht="80" x14ac:dyDescent="0.2">
      <c r="A704" s="9">
        <v>3586</v>
      </c>
      <c r="B704" s="10" t="s">
        <v>1341</v>
      </c>
      <c r="C704" s="10" t="s">
        <v>1342</v>
      </c>
      <c r="D704" s="9">
        <v>7500</v>
      </c>
      <c r="E704" s="11">
        <v>8207</v>
      </c>
      <c r="F704" s="9" t="s">
        <v>37</v>
      </c>
      <c r="G704" s="9" t="s">
        <v>45</v>
      </c>
      <c r="H704" s="9" t="s">
        <v>46</v>
      </c>
      <c r="I704" s="9">
        <v>1474649070</v>
      </c>
      <c r="J704" s="9">
        <v>1469465070</v>
      </c>
      <c r="K704" s="9" t="b">
        <v>0</v>
      </c>
      <c r="L704" s="9">
        <v>54</v>
      </c>
      <c r="M704" s="9" t="b">
        <v>1</v>
      </c>
      <c r="N704" s="9" t="s">
        <v>40</v>
      </c>
      <c r="O704" s="9">
        <f>ROUND(E704/D704*100,0)</f>
        <v>109</v>
      </c>
      <c r="P704" s="12">
        <f>IFERROR(ROUND(E704/L704,2),0)</f>
        <v>151.97999999999999</v>
      </c>
      <c r="Q704" s="9" t="s">
        <v>41</v>
      </c>
      <c r="R704" s="9" t="s">
        <v>42</v>
      </c>
      <c r="S704" s="13">
        <f>(((J704/60)/60)/24)+DATE(1970,1,1)</f>
        <v>42576.697569444441</v>
      </c>
      <c r="T704" s="13">
        <f>(((I704/60)/60)/24)+DATE(1970,1,1)</f>
        <v>42636.697569444441</v>
      </c>
    </row>
    <row r="705" spans="1:20" ht="224" x14ac:dyDescent="0.2">
      <c r="A705" s="9">
        <v>3712</v>
      </c>
      <c r="B705" s="10" t="s">
        <v>1555</v>
      </c>
      <c r="C705" s="10" t="s">
        <v>1556</v>
      </c>
      <c r="D705" s="9">
        <v>7500</v>
      </c>
      <c r="E705" s="11">
        <v>11530</v>
      </c>
      <c r="F705" s="9" t="s">
        <v>37</v>
      </c>
      <c r="G705" s="9" t="s">
        <v>45</v>
      </c>
      <c r="H705" s="9" t="s">
        <v>46</v>
      </c>
      <c r="I705" s="9">
        <v>1433055540</v>
      </c>
      <c r="J705" s="9">
        <v>1431230867</v>
      </c>
      <c r="K705" s="9" t="b">
        <v>0</v>
      </c>
      <c r="L705" s="9">
        <v>104</v>
      </c>
      <c r="M705" s="9" t="b">
        <v>1</v>
      </c>
      <c r="N705" s="9" t="s">
        <v>40</v>
      </c>
      <c r="O705" s="9">
        <f>ROUND(E705/D705*100,0)</f>
        <v>154</v>
      </c>
      <c r="P705" s="12">
        <f>IFERROR(ROUND(E705/L705,2),0)</f>
        <v>110.87</v>
      </c>
      <c r="Q705" s="9" t="s">
        <v>41</v>
      </c>
      <c r="R705" s="9" t="s">
        <v>42</v>
      </c>
      <c r="S705" s="13">
        <f>(((J705/60)/60)/24)+DATE(1970,1,1)</f>
        <v>42134.172071759262</v>
      </c>
      <c r="T705" s="13">
        <f>(((I705/60)/60)/24)+DATE(1970,1,1)</f>
        <v>42155.290972222225</v>
      </c>
    </row>
    <row r="706" spans="1:20" ht="176" x14ac:dyDescent="0.2">
      <c r="A706" s="9">
        <v>3363</v>
      </c>
      <c r="B706" s="10" t="s">
        <v>893</v>
      </c>
      <c r="C706" s="10" t="s">
        <v>894</v>
      </c>
      <c r="D706" s="9">
        <v>7750</v>
      </c>
      <c r="E706" s="11">
        <v>7860</v>
      </c>
      <c r="F706" s="9" t="s">
        <v>37</v>
      </c>
      <c r="G706" s="9" t="s">
        <v>45</v>
      </c>
      <c r="H706" s="9" t="s">
        <v>46</v>
      </c>
      <c r="I706" s="9">
        <v>1408464000</v>
      </c>
      <c r="J706" s="9">
        <v>1406831445</v>
      </c>
      <c r="K706" s="9" t="b">
        <v>0</v>
      </c>
      <c r="L706" s="9">
        <v>26</v>
      </c>
      <c r="M706" s="9" t="b">
        <v>1</v>
      </c>
      <c r="N706" s="9" t="s">
        <v>40</v>
      </c>
      <c r="O706" s="9">
        <f>ROUND(E706/D706*100,0)</f>
        <v>101</v>
      </c>
      <c r="P706" s="12">
        <f>IFERROR(ROUND(E706/L706,2),0)</f>
        <v>302.31</v>
      </c>
      <c r="Q706" s="9" t="s">
        <v>41</v>
      </c>
      <c r="R706" s="9" t="s">
        <v>42</v>
      </c>
      <c r="S706" s="13">
        <f>(((J706/60)/60)/24)+DATE(1970,1,1)</f>
        <v>41851.771354166667</v>
      </c>
      <c r="T706" s="13">
        <f>(((I706/60)/60)/24)+DATE(1970,1,1)</f>
        <v>41870.666666666664</v>
      </c>
    </row>
    <row r="707" spans="1:20" ht="192" x14ac:dyDescent="0.2">
      <c r="A707" s="9">
        <v>2797</v>
      </c>
      <c r="B707" s="10" t="s">
        <v>161</v>
      </c>
      <c r="C707" s="10" t="s">
        <v>162</v>
      </c>
      <c r="D707" s="9">
        <v>8000</v>
      </c>
      <c r="E707" s="11">
        <v>8211.61</v>
      </c>
      <c r="F707" s="9" t="s">
        <v>37</v>
      </c>
      <c r="G707" s="9" t="s">
        <v>38</v>
      </c>
      <c r="H707" s="9" t="s">
        <v>39</v>
      </c>
      <c r="I707" s="9">
        <v>1404858840</v>
      </c>
      <c r="J707" s="9">
        <v>1402266840</v>
      </c>
      <c r="K707" s="9" t="b">
        <v>0</v>
      </c>
      <c r="L707" s="9">
        <v>94</v>
      </c>
      <c r="M707" s="9" t="b">
        <v>1</v>
      </c>
      <c r="N707" s="9" t="s">
        <v>40</v>
      </c>
      <c r="O707" s="9">
        <f>ROUND(E707/D707*100,0)</f>
        <v>103</v>
      </c>
      <c r="P707" s="12">
        <f>IFERROR(ROUND(E707/L707,2),0)</f>
        <v>87.36</v>
      </c>
      <c r="Q707" s="9" t="s">
        <v>41</v>
      </c>
      <c r="R707" s="9" t="s">
        <v>42</v>
      </c>
      <c r="S707" s="13">
        <f>(((J707/60)/60)/24)+DATE(1970,1,1)</f>
        <v>41798.94027777778</v>
      </c>
      <c r="T707" s="13">
        <f>(((I707/60)/60)/24)+DATE(1970,1,1)</f>
        <v>41828.94027777778</v>
      </c>
    </row>
    <row r="708" spans="1:20" ht="224" x14ac:dyDescent="0.2">
      <c r="A708" s="9">
        <v>2975</v>
      </c>
      <c r="B708" s="10" t="s">
        <v>444</v>
      </c>
      <c r="C708" s="10" t="s">
        <v>445</v>
      </c>
      <c r="D708" s="9">
        <v>8000</v>
      </c>
      <c r="E708" s="11">
        <v>8010</v>
      </c>
      <c r="F708" s="9" t="s">
        <v>37</v>
      </c>
      <c r="G708" s="9" t="s">
        <v>45</v>
      </c>
      <c r="H708" s="9" t="s">
        <v>46</v>
      </c>
      <c r="I708" s="9">
        <v>1417057200</v>
      </c>
      <c r="J708" s="9">
        <v>1414599886</v>
      </c>
      <c r="K708" s="9" t="b">
        <v>0</v>
      </c>
      <c r="L708" s="9">
        <v>113</v>
      </c>
      <c r="M708" s="9" t="b">
        <v>1</v>
      </c>
      <c r="N708" s="9" t="s">
        <v>40</v>
      </c>
      <c r="O708" s="9">
        <f>ROUND(E708/D708*100,0)</f>
        <v>100</v>
      </c>
      <c r="P708" s="12">
        <f>IFERROR(ROUND(E708/L708,2),0)</f>
        <v>70.88</v>
      </c>
      <c r="Q708" s="9" t="s">
        <v>41</v>
      </c>
      <c r="R708" s="9" t="s">
        <v>42</v>
      </c>
      <c r="S708" s="13">
        <f>(((J708/60)/60)/24)+DATE(1970,1,1)</f>
        <v>41941.683865740742</v>
      </c>
      <c r="T708" s="13">
        <f>(((I708/60)/60)/24)+DATE(1970,1,1)</f>
        <v>41970.125</v>
      </c>
    </row>
    <row r="709" spans="1:20" ht="112" x14ac:dyDescent="0.2">
      <c r="A709" s="9">
        <v>3169</v>
      </c>
      <c r="B709" s="10" t="s">
        <v>540</v>
      </c>
      <c r="C709" s="10" t="s">
        <v>541</v>
      </c>
      <c r="D709" s="9">
        <v>8000</v>
      </c>
      <c r="E709" s="11">
        <v>8241</v>
      </c>
      <c r="F709" s="9" t="s">
        <v>37</v>
      </c>
      <c r="G709" s="9" t="s">
        <v>45</v>
      </c>
      <c r="H709" s="9" t="s">
        <v>46</v>
      </c>
      <c r="I709" s="9">
        <v>1386910740</v>
      </c>
      <c r="J709" s="9">
        <v>1384364561</v>
      </c>
      <c r="K709" s="9" t="b">
        <v>1</v>
      </c>
      <c r="L709" s="9">
        <v>82</v>
      </c>
      <c r="M709" s="9" t="b">
        <v>1</v>
      </c>
      <c r="N709" s="9" t="s">
        <v>40</v>
      </c>
      <c r="O709" s="9">
        <f>ROUND(E709/D709*100,0)</f>
        <v>103</v>
      </c>
      <c r="P709" s="12">
        <f>IFERROR(ROUND(E709/L709,2),0)</f>
        <v>100.5</v>
      </c>
      <c r="Q709" s="9" t="s">
        <v>41</v>
      </c>
      <c r="R709" s="9" t="s">
        <v>42</v>
      </c>
      <c r="S709" s="13">
        <f>(((J709/60)/60)/24)+DATE(1970,1,1)</f>
        <v>41591.737974537034</v>
      </c>
      <c r="T709" s="13">
        <f>(((I709/60)/60)/24)+DATE(1970,1,1)</f>
        <v>41621.207638888889</v>
      </c>
    </row>
    <row r="710" spans="1:20" ht="208" x14ac:dyDescent="0.2">
      <c r="A710" s="9">
        <v>3243</v>
      </c>
      <c r="B710" s="10" t="s">
        <v>648</v>
      </c>
      <c r="C710" s="10" t="s">
        <v>649</v>
      </c>
      <c r="D710" s="9">
        <v>8000</v>
      </c>
      <c r="E710" s="11">
        <v>8227</v>
      </c>
      <c r="F710" s="9" t="s">
        <v>37</v>
      </c>
      <c r="G710" s="9" t="s">
        <v>45</v>
      </c>
      <c r="H710" s="9" t="s">
        <v>46</v>
      </c>
      <c r="I710" s="9">
        <v>1444348800</v>
      </c>
      <c r="J710" s="9">
        <v>1442283562</v>
      </c>
      <c r="K710" s="9" t="b">
        <v>1</v>
      </c>
      <c r="L710" s="9">
        <v>71</v>
      </c>
      <c r="M710" s="9" t="b">
        <v>1</v>
      </c>
      <c r="N710" s="9" t="s">
        <v>40</v>
      </c>
      <c r="O710" s="9">
        <f>ROUND(E710/D710*100,0)</f>
        <v>103</v>
      </c>
      <c r="P710" s="12">
        <f>IFERROR(ROUND(E710/L710,2),0)</f>
        <v>115.87</v>
      </c>
      <c r="Q710" s="9" t="s">
        <v>41</v>
      </c>
      <c r="R710" s="9" t="s">
        <v>42</v>
      </c>
      <c r="S710" s="13">
        <f>(((J710/60)/60)/24)+DATE(1970,1,1)</f>
        <v>42262.096782407403</v>
      </c>
      <c r="T710" s="13">
        <f>(((I710/60)/60)/24)+DATE(1970,1,1)</f>
        <v>42286</v>
      </c>
    </row>
    <row r="711" spans="1:20" ht="240" x14ac:dyDescent="0.2">
      <c r="A711" s="9">
        <v>3269</v>
      </c>
      <c r="B711" s="10" t="s">
        <v>700</v>
      </c>
      <c r="C711" s="10" t="s">
        <v>701</v>
      </c>
      <c r="D711" s="9">
        <v>8000</v>
      </c>
      <c r="E711" s="11">
        <v>8120</v>
      </c>
      <c r="F711" s="9" t="s">
        <v>37</v>
      </c>
      <c r="G711" s="9" t="s">
        <v>38</v>
      </c>
      <c r="H711" s="9" t="s">
        <v>39</v>
      </c>
      <c r="I711" s="9">
        <v>1434452400</v>
      </c>
      <c r="J711" s="9">
        <v>1431509397</v>
      </c>
      <c r="K711" s="9" t="b">
        <v>1</v>
      </c>
      <c r="L711" s="9">
        <v>70</v>
      </c>
      <c r="M711" s="9" t="b">
        <v>1</v>
      </c>
      <c r="N711" s="9" t="s">
        <v>40</v>
      </c>
      <c r="O711" s="9">
        <f>ROUND(E711/D711*100,0)</f>
        <v>102</v>
      </c>
      <c r="P711" s="12">
        <f>IFERROR(ROUND(E711/L711,2),0)</f>
        <v>116</v>
      </c>
      <c r="Q711" s="9" t="s">
        <v>41</v>
      </c>
      <c r="R711" s="9" t="s">
        <v>42</v>
      </c>
      <c r="S711" s="13">
        <f>(((J711/60)/60)/24)+DATE(1970,1,1)</f>
        <v>42137.395798611105</v>
      </c>
      <c r="T711" s="13">
        <f>(((I711/60)/60)/24)+DATE(1970,1,1)</f>
        <v>42171.458333333328</v>
      </c>
    </row>
    <row r="712" spans="1:20" ht="208" x14ac:dyDescent="0.2">
      <c r="A712" s="9">
        <v>3326</v>
      </c>
      <c r="B712" s="10" t="s">
        <v>817</v>
      </c>
      <c r="C712" s="10" t="s">
        <v>818</v>
      </c>
      <c r="D712" s="9">
        <v>8000</v>
      </c>
      <c r="E712" s="11">
        <v>8110</v>
      </c>
      <c r="F712" s="9" t="s">
        <v>37</v>
      </c>
      <c r="G712" s="9" t="s">
        <v>45</v>
      </c>
      <c r="H712" s="9" t="s">
        <v>46</v>
      </c>
      <c r="I712" s="9">
        <v>1425830905</v>
      </c>
      <c r="J712" s="9">
        <v>1423242505</v>
      </c>
      <c r="K712" s="9" t="b">
        <v>0</v>
      </c>
      <c r="L712" s="9">
        <v>57</v>
      </c>
      <c r="M712" s="9" t="b">
        <v>1</v>
      </c>
      <c r="N712" s="9" t="s">
        <v>40</v>
      </c>
      <c r="O712" s="9">
        <f>ROUND(E712/D712*100,0)</f>
        <v>101</v>
      </c>
      <c r="P712" s="12">
        <f>IFERROR(ROUND(E712/L712,2),0)</f>
        <v>142.28</v>
      </c>
      <c r="Q712" s="9" t="s">
        <v>41</v>
      </c>
      <c r="R712" s="9" t="s">
        <v>42</v>
      </c>
      <c r="S712" s="13">
        <f>(((J712/60)/60)/24)+DATE(1970,1,1)</f>
        <v>42041.714178240742</v>
      </c>
      <c r="T712" s="13">
        <f>(((I712/60)/60)/24)+DATE(1970,1,1)</f>
        <v>42071.67251157407</v>
      </c>
    </row>
    <row r="713" spans="1:20" ht="160" x14ac:dyDescent="0.2">
      <c r="A713" s="9">
        <v>3339</v>
      </c>
      <c r="B713" s="10" t="s">
        <v>843</v>
      </c>
      <c r="C713" s="10" t="s">
        <v>844</v>
      </c>
      <c r="D713" s="9">
        <v>8000</v>
      </c>
      <c r="E713" s="11">
        <v>8348</v>
      </c>
      <c r="F713" s="9" t="s">
        <v>37</v>
      </c>
      <c r="G713" s="9" t="s">
        <v>45</v>
      </c>
      <c r="H713" s="9" t="s">
        <v>46</v>
      </c>
      <c r="I713" s="9">
        <v>1469721518</v>
      </c>
      <c r="J713" s="9">
        <v>1467129518</v>
      </c>
      <c r="K713" s="9" t="b">
        <v>0</v>
      </c>
      <c r="L713" s="9">
        <v>47</v>
      </c>
      <c r="M713" s="9" t="b">
        <v>1</v>
      </c>
      <c r="N713" s="9" t="s">
        <v>40</v>
      </c>
      <c r="O713" s="9">
        <f>ROUND(E713/D713*100,0)</f>
        <v>104</v>
      </c>
      <c r="P713" s="12">
        <f>IFERROR(ROUND(E713/L713,2),0)</f>
        <v>177.62</v>
      </c>
      <c r="Q713" s="9" t="s">
        <v>41</v>
      </c>
      <c r="R713" s="9" t="s">
        <v>42</v>
      </c>
      <c r="S713" s="13">
        <f>(((J713/60)/60)/24)+DATE(1970,1,1)</f>
        <v>42549.665717592594</v>
      </c>
      <c r="T713" s="13">
        <f>(((I713/60)/60)/24)+DATE(1970,1,1)</f>
        <v>42579.665717592594</v>
      </c>
    </row>
    <row r="714" spans="1:20" ht="240" x14ac:dyDescent="0.2">
      <c r="A714" s="9">
        <v>3376</v>
      </c>
      <c r="B714" s="10" t="s">
        <v>919</v>
      </c>
      <c r="C714" s="10" t="s">
        <v>920</v>
      </c>
      <c r="D714" s="9">
        <v>8000</v>
      </c>
      <c r="E714" s="11">
        <v>8001</v>
      </c>
      <c r="F714" s="9" t="s">
        <v>37</v>
      </c>
      <c r="G714" s="9" t="s">
        <v>45</v>
      </c>
      <c r="H714" s="9" t="s">
        <v>46</v>
      </c>
      <c r="I714" s="9">
        <v>1429976994</v>
      </c>
      <c r="J714" s="9">
        <v>1424796594</v>
      </c>
      <c r="K714" s="9" t="b">
        <v>0</v>
      </c>
      <c r="L714" s="9">
        <v>19</v>
      </c>
      <c r="M714" s="9" t="b">
        <v>1</v>
      </c>
      <c r="N714" s="9" t="s">
        <v>40</v>
      </c>
      <c r="O714" s="9">
        <f>ROUND(E714/D714*100,0)</f>
        <v>100</v>
      </c>
      <c r="P714" s="12">
        <f>IFERROR(ROUND(E714/L714,2),0)</f>
        <v>421.11</v>
      </c>
      <c r="Q714" s="9" t="s">
        <v>41</v>
      </c>
      <c r="R714" s="9" t="s">
        <v>42</v>
      </c>
      <c r="S714" s="13">
        <f>(((J714/60)/60)/24)+DATE(1970,1,1)</f>
        <v>42059.701319444444</v>
      </c>
      <c r="T714" s="13">
        <f>(((I714/60)/60)/24)+DATE(1970,1,1)</f>
        <v>42119.659652777773</v>
      </c>
    </row>
    <row r="715" spans="1:20" ht="208" x14ac:dyDescent="0.2">
      <c r="A715" s="9">
        <v>3377</v>
      </c>
      <c r="B715" s="10" t="s">
        <v>921</v>
      </c>
      <c r="C715" s="10" t="s">
        <v>922</v>
      </c>
      <c r="D715" s="9">
        <v>8000</v>
      </c>
      <c r="E715" s="11">
        <v>8084</v>
      </c>
      <c r="F715" s="9" t="s">
        <v>37</v>
      </c>
      <c r="G715" s="9" t="s">
        <v>38</v>
      </c>
      <c r="H715" s="9" t="s">
        <v>39</v>
      </c>
      <c r="I715" s="9">
        <v>1426870560</v>
      </c>
      <c r="J715" s="9">
        <v>1424280899</v>
      </c>
      <c r="K715" s="9" t="b">
        <v>0</v>
      </c>
      <c r="L715" s="9">
        <v>77</v>
      </c>
      <c r="M715" s="9" t="b">
        <v>1</v>
      </c>
      <c r="N715" s="9" t="s">
        <v>40</v>
      </c>
      <c r="O715" s="9">
        <f>ROUND(E715/D715*100,0)</f>
        <v>101</v>
      </c>
      <c r="P715" s="12">
        <f>IFERROR(ROUND(E715/L715,2),0)</f>
        <v>104.99</v>
      </c>
      <c r="Q715" s="9" t="s">
        <v>41</v>
      </c>
      <c r="R715" s="9" t="s">
        <v>42</v>
      </c>
      <c r="S715" s="13">
        <f>(((J715/60)/60)/24)+DATE(1970,1,1)</f>
        <v>42053.732627314821</v>
      </c>
      <c r="T715" s="13">
        <f>(((I715/60)/60)/24)+DATE(1970,1,1)</f>
        <v>42083.705555555556</v>
      </c>
    </row>
    <row r="716" spans="1:20" ht="208" x14ac:dyDescent="0.2">
      <c r="A716" s="9">
        <v>3662</v>
      </c>
      <c r="B716" s="10" t="s">
        <v>1455</v>
      </c>
      <c r="C716" s="10" t="s">
        <v>1456</v>
      </c>
      <c r="D716" s="9">
        <v>8000</v>
      </c>
      <c r="E716" s="11">
        <v>8114</v>
      </c>
      <c r="F716" s="9" t="s">
        <v>37</v>
      </c>
      <c r="G716" s="9" t="s">
        <v>63</v>
      </c>
      <c r="H716" s="9" t="s">
        <v>64</v>
      </c>
      <c r="I716" s="9">
        <v>1427775414</v>
      </c>
      <c r="J716" s="9">
        <v>1425187014</v>
      </c>
      <c r="K716" s="9" t="b">
        <v>0</v>
      </c>
      <c r="L716" s="9">
        <v>40</v>
      </c>
      <c r="M716" s="9" t="b">
        <v>1</v>
      </c>
      <c r="N716" s="9" t="s">
        <v>40</v>
      </c>
      <c r="O716" s="9">
        <f>ROUND(E716/D716*100,0)</f>
        <v>101</v>
      </c>
      <c r="P716" s="12">
        <f>IFERROR(ROUND(E716/L716,2),0)</f>
        <v>202.85</v>
      </c>
      <c r="Q716" s="9" t="s">
        <v>41</v>
      </c>
      <c r="R716" s="9" t="s">
        <v>42</v>
      </c>
      <c r="S716" s="13">
        <f>(((J716/60)/60)/24)+DATE(1970,1,1)</f>
        <v>42064.220069444447</v>
      </c>
      <c r="T716" s="13">
        <f>(((I716/60)/60)/24)+DATE(1970,1,1)</f>
        <v>42094.178402777776</v>
      </c>
    </row>
    <row r="717" spans="1:20" ht="48" x14ac:dyDescent="0.2">
      <c r="A717" s="9">
        <v>3302</v>
      </c>
      <c r="B717" s="10" t="s">
        <v>768</v>
      </c>
      <c r="C717" s="10" t="s">
        <v>769</v>
      </c>
      <c r="D717" s="9">
        <v>8400</v>
      </c>
      <c r="E717" s="11">
        <v>8685</v>
      </c>
      <c r="F717" s="9" t="s">
        <v>37</v>
      </c>
      <c r="G717" s="9" t="s">
        <v>770</v>
      </c>
      <c r="H717" s="9" t="s">
        <v>259</v>
      </c>
      <c r="I717" s="9">
        <v>1481099176</v>
      </c>
      <c r="J717" s="9">
        <v>1478507176</v>
      </c>
      <c r="K717" s="9" t="b">
        <v>0</v>
      </c>
      <c r="L717" s="9">
        <v>50</v>
      </c>
      <c r="M717" s="9" t="b">
        <v>1</v>
      </c>
      <c r="N717" s="9" t="s">
        <v>40</v>
      </c>
      <c r="O717" s="9">
        <f>ROUND(E717/D717*100,0)</f>
        <v>103</v>
      </c>
      <c r="P717" s="12">
        <f>IFERROR(ROUND(E717/L717,2),0)</f>
        <v>173.7</v>
      </c>
      <c r="Q717" s="9" t="s">
        <v>41</v>
      </c>
      <c r="R717" s="9" t="s">
        <v>42</v>
      </c>
      <c r="S717" s="13">
        <f>(((J717/60)/60)/24)+DATE(1970,1,1)</f>
        <v>42681.35157407407</v>
      </c>
      <c r="T717" s="13">
        <f>(((I717/60)/60)/24)+DATE(1970,1,1)</f>
        <v>42711.35157407407</v>
      </c>
    </row>
    <row r="718" spans="1:20" ht="224" x14ac:dyDescent="0.2">
      <c r="A718" s="9">
        <v>3241</v>
      </c>
      <c r="B718" s="10" t="s">
        <v>644</v>
      </c>
      <c r="C718" s="10" t="s">
        <v>645</v>
      </c>
      <c r="D718" s="9">
        <v>8500</v>
      </c>
      <c r="E718" s="11">
        <v>9801</v>
      </c>
      <c r="F718" s="9" t="s">
        <v>37</v>
      </c>
      <c r="G718" s="9" t="s">
        <v>45</v>
      </c>
      <c r="H718" s="9" t="s">
        <v>46</v>
      </c>
      <c r="I718" s="9">
        <v>1413269940</v>
      </c>
      <c r="J718" s="9">
        <v>1410421670</v>
      </c>
      <c r="K718" s="9" t="b">
        <v>1</v>
      </c>
      <c r="L718" s="9">
        <v>167</v>
      </c>
      <c r="M718" s="9" t="b">
        <v>1</v>
      </c>
      <c r="N718" s="9" t="s">
        <v>40</v>
      </c>
      <c r="O718" s="9">
        <f>ROUND(E718/D718*100,0)</f>
        <v>115</v>
      </c>
      <c r="P718" s="12">
        <f>IFERROR(ROUND(E718/L718,2),0)</f>
        <v>58.69</v>
      </c>
      <c r="Q718" s="9" t="s">
        <v>41</v>
      </c>
      <c r="R718" s="9" t="s">
        <v>42</v>
      </c>
      <c r="S718" s="13">
        <f>(((J718/60)/60)/24)+DATE(1970,1,1)</f>
        <v>41893.324884259258</v>
      </c>
      <c r="T718" s="13">
        <f>(((I718/60)/60)/24)+DATE(1970,1,1)</f>
        <v>41926.290972222225</v>
      </c>
    </row>
    <row r="719" spans="1:20" ht="128" x14ac:dyDescent="0.2">
      <c r="A719" s="9">
        <v>3360</v>
      </c>
      <c r="B719" s="10" t="s">
        <v>885</v>
      </c>
      <c r="C719" s="10" t="s">
        <v>886</v>
      </c>
      <c r="D719" s="9">
        <v>9000</v>
      </c>
      <c r="E719" s="11">
        <v>9124</v>
      </c>
      <c r="F719" s="9" t="s">
        <v>37</v>
      </c>
      <c r="G719" s="9" t="s">
        <v>887</v>
      </c>
      <c r="H719" s="9" t="s">
        <v>888</v>
      </c>
      <c r="I719" s="9">
        <v>1481731140</v>
      </c>
      <c r="J719" s="9">
        <v>1479866343</v>
      </c>
      <c r="K719" s="9" t="b">
        <v>0</v>
      </c>
      <c r="L719" s="9">
        <v>72</v>
      </c>
      <c r="M719" s="9" t="b">
        <v>1</v>
      </c>
      <c r="N719" s="9" t="s">
        <v>40</v>
      </c>
      <c r="O719" s="9">
        <f>ROUND(E719/D719*100,0)</f>
        <v>101</v>
      </c>
      <c r="P719" s="12">
        <f>IFERROR(ROUND(E719/L719,2),0)</f>
        <v>126.72</v>
      </c>
      <c r="Q719" s="9" t="s">
        <v>41</v>
      </c>
      <c r="R719" s="9" t="s">
        <v>42</v>
      </c>
      <c r="S719" s="13">
        <f>(((J719/60)/60)/24)+DATE(1970,1,1)</f>
        <v>42697.082673611112</v>
      </c>
      <c r="T719" s="13">
        <f>(((I719/60)/60)/24)+DATE(1970,1,1)</f>
        <v>42718.665972222225</v>
      </c>
    </row>
    <row r="720" spans="1:20" ht="192" x14ac:dyDescent="0.2">
      <c r="A720" s="9">
        <v>2828</v>
      </c>
      <c r="B720" s="10" t="s">
        <v>223</v>
      </c>
      <c r="C720" s="10" t="s">
        <v>224</v>
      </c>
      <c r="D720" s="9">
        <v>9500</v>
      </c>
      <c r="E720" s="11">
        <v>9536</v>
      </c>
      <c r="F720" s="9" t="s">
        <v>37</v>
      </c>
      <c r="G720" s="9" t="s">
        <v>38</v>
      </c>
      <c r="H720" s="9" t="s">
        <v>39</v>
      </c>
      <c r="I720" s="9">
        <v>1443826800</v>
      </c>
      <c r="J720" s="9">
        <v>1441606869</v>
      </c>
      <c r="K720" s="9" t="b">
        <v>0</v>
      </c>
      <c r="L720" s="9">
        <v>97</v>
      </c>
      <c r="M720" s="9" t="b">
        <v>1</v>
      </c>
      <c r="N720" s="9" t="s">
        <v>40</v>
      </c>
      <c r="O720" s="9">
        <f>ROUND(E720/D720*100,0)</f>
        <v>100</v>
      </c>
      <c r="P720" s="12">
        <f>IFERROR(ROUND(E720/L720,2),0)</f>
        <v>98.31</v>
      </c>
      <c r="Q720" s="9" t="s">
        <v>41</v>
      </c>
      <c r="R720" s="9" t="s">
        <v>42</v>
      </c>
      <c r="S720" s="13">
        <f>(((J720/60)/60)/24)+DATE(1970,1,1)</f>
        <v>42254.264687499999</v>
      </c>
      <c r="T720" s="13">
        <f>(((I720/60)/60)/24)+DATE(1970,1,1)</f>
        <v>42279.958333333328</v>
      </c>
    </row>
    <row r="721" spans="1:20" ht="208" x14ac:dyDescent="0.2">
      <c r="A721" s="9">
        <v>3209</v>
      </c>
      <c r="B721" s="10" t="s">
        <v>580</v>
      </c>
      <c r="C721" s="10" t="s">
        <v>581</v>
      </c>
      <c r="D721" s="9">
        <v>9500</v>
      </c>
      <c r="E721" s="11">
        <v>11335.7</v>
      </c>
      <c r="F721" s="9" t="s">
        <v>37</v>
      </c>
      <c r="G721" s="9" t="s">
        <v>45</v>
      </c>
      <c r="H721" s="9" t="s">
        <v>46</v>
      </c>
      <c r="I721" s="9">
        <v>1403305200</v>
      </c>
      <c r="J721" s="9">
        <v>1400512658</v>
      </c>
      <c r="K721" s="9" t="b">
        <v>1</v>
      </c>
      <c r="L721" s="9">
        <v>226</v>
      </c>
      <c r="M721" s="9" t="b">
        <v>1</v>
      </c>
      <c r="N721" s="9" t="s">
        <v>40</v>
      </c>
      <c r="O721" s="9">
        <f>ROUND(E721/D721*100,0)</f>
        <v>119</v>
      </c>
      <c r="P721" s="12">
        <f>IFERROR(ROUND(E721/L721,2),0)</f>
        <v>50.16</v>
      </c>
      <c r="Q721" s="9" t="s">
        <v>41</v>
      </c>
      <c r="R721" s="9" t="s">
        <v>42</v>
      </c>
      <c r="S721" s="13">
        <f>(((J721/60)/60)/24)+DATE(1970,1,1)</f>
        <v>41778.637245370373</v>
      </c>
      <c r="T721" s="13">
        <f>(((I721/60)/60)/24)+DATE(1970,1,1)</f>
        <v>41810.958333333336</v>
      </c>
    </row>
    <row r="722" spans="1:20" ht="128" x14ac:dyDescent="0.2">
      <c r="A722" s="9">
        <v>3433</v>
      </c>
      <c r="B722" s="10" t="s">
        <v>1033</v>
      </c>
      <c r="C722" s="10" t="s">
        <v>1034</v>
      </c>
      <c r="D722" s="9">
        <v>9500</v>
      </c>
      <c r="E722" s="11">
        <v>9525</v>
      </c>
      <c r="F722" s="9" t="s">
        <v>37</v>
      </c>
      <c r="G722" s="9" t="s">
        <v>45</v>
      </c>
      <c r="H722" s="9" t="s">
        <v>46</v>
      </c>
      <c r="I722" s="9">
        <v>1402974000</v>
      </c>
      <c r="J722" s="9">
        <v>1400290255</v>
      </c>
      <c r="K722" s="9" t="b">
        <v>0</v>
      </c>
      <c r="L722" s="9">
        <v>71</v>
      </c>
      <c r="M722" s="9" t="b">
        <v>1</v>
      </c>
      <c r="N722" s="9" t="s">
        <v>40</v>
      </c>
      <c r="O722" s="9">
        <f>ROUND(E722/D722*100,0)</f>
        <v>100</v>
      </c>
      <c r="P722" s="12">
        <f>IFERROR(ROUND(E722/L722,2),0)</f>
        <v>134.15</v>
      </c>
      <c r="Q722" s="9" t="s">
        <v>41</v>
      </c>
      <c r="R722" s="9" t="s">
        <v>42</v>
      </c>
      <c r="S722" s="13">
        <f>(((J722/60)/60)/24)+DATE(1970,1,1)</f>
        <v>41776.063136574077</v>
      </c>
      <c r="T722" s="13">
        <f>(((I722/60)/60)/24)+DATE(1970,1,1)</f>
        <v>41807.125</v>
      </c>
    </row>
    <row r="723" spans="1:20" ht="208" x14ac:dyDescent="0.2">
      <c r="A723" s="9">
        <v>527</v>
      </c>
      <c r="B723" s="10" t="s">
        <v>57</v>
      </c>
      <c r="C723" s="10" t="s">
        <v>58</v>
      </c>
      <c r="D723" s="9">
        <v>10000</v>
      </c>
      <c r="E723" s="11">
        <v>10085</v>
      </c>
      <c r="F723" s="9" t="s">
        <v>37</v>
      </c>
      <c r="G723" s="9" t="s">
        <v>45</v>
      </c>
      <c r="H723" s="9" t="s">
        <v>46</v>
      </c>
      <c r="I723" s="9">
        <v>1487347500</v>
      </c>
      <c r="J723" s="9">
        <v>1484715366</v>
      </c>
      <c r="K723" s="9" t="b">
        <v>0</v>
      </c>
      <c r="L723" s="9">
        <v>158</v>
      </c>
      <c r="M723" s="9" t="b">
        <v>1</v>
      </c>
      <c r="N723" s="9" t="s">
        <v>40</v>
      </c>
      <c r="O723" s="9">
        <f>ROUND(E723/D723*100,0)</f>
        <v>101</v>
      </c>
      <c r="P723" s="12">
        <f>IFERROR(ROUND(E723/L723,2),0)</f>
        <v>63.83</v>
      </c>
      <c r="Q723" s="9" t="s">
        <v>41</v>
      </c>
      <c r="R723" s="9" t="s">
        <v>42</v>
      </c>
      <c r="S723" s="13">
        <f>(((J723/60)/60)/24)+DATE(1970,1,1)</f>
        <v>42753.205625000002</v>
      </c>
      <c r="T723" s="13">
        <f>(((I723/60)/60)/24)+DATE(1970,1,1)</f>
        <v>42783.670138888891</v>
      </c>
    </row>
    <row r="724" spans="1:20" ht="208" x14ac:dyDescent="0.2">
      <c r="A724" s="9">
        <v>532</v>
      </c>
      <c r="B724" s="10" t="s">
        <v>69</v>
      </c>
      <c r="C724" s="10" t="s">
        <v>70</v>
      </c>
      <c r="D724" s="9">
        <v>10000</v>
      </c>
      <c r="E724" s="11">
        <v>12325</v>
      </c>
      <c r="F724" s="9" t="s">
        <v>37</v>
      </c>
      <c r="G724" s="9" t="s">
        <v>45</v>
      </c>
      <c r="H724" s="9" t="s">
        <v>46</v>
      </c>
      <c r="I724" s="9">
        <v>1463098208</v>
      </c>
      <c r="J724" s="9">
        <v>1460506208</v>
      </c>
      <c r="K724" s="9" t="b">
        <v>0</v>
      </c>
      <c r="L724" s="9">
        <v>173</v>
      </c>
      <c r="M724" s="9" t="b">
        <v>1</v>
      </c>
      <c r="N724" s="9" t="s">
        <v>40</v>
      </c>
      <c r="O724" s="9">
        <f>ROUND(E724/D724*100,0)</f>
        <v>123</v>
      </c>
      <c r="P724" s="12">
        <f>IFERROR(ROUND(E724/L724,2),0)</f>
        <v>71.239999999999995</v>
      </c>
      <c r="Q724" s="9" t="s">
        <v>41</v>
      </c>
      <c r="R724" s="9" t="s">
        <v>42</v>
      </c>
      <c r="S724" s="13">
        <f>(((J724/60)/60)/24)+DATE(1970,1,1)</f>
        <v>42473.007037037038</v>
      </c>
      <c r="T724" s="13">
        <f>(((I724/60)/60)/24)+DATE(1970,1,1)</f>
        <v>42503.007037037038</v>
      </c>
    </row>
    <row r="725" spans="1:20" ht="224" x14ac:dyDescent="0.2">
      <c r="A725" s="9">
        <v>2793</v>
      </c>
      <c r="B725" s="10" t="s">
        <v>151</v>
      </c>
      <c r="C725" s="10" t="s">
        <v>152</v>
      </c>
      <c r="D725" s="9">
        <v>10000</v>
      </c>
      <c r="E725" s="11">
        <v>11056.75</v>
      </c>
      <c r="F725" s="9" t="s">
        <v>37</v>
      </c>
      <c r="G725" s="9" t="s">
        <v>153</v>
      </c>
      <c r="H725" s="9" t="s">
        <v>154</v>
      </c>
      <c r="I725" s="9">
        <v>1437473005</v>
      </c>
      <c r="J725" s="9">
        <v>1434881005</v>
      </c>
      <c r="K725" s="9" t="b">
        <v>0</v>
      </c>
      <c r="L725" s="9">
        <v>73</v>
      </c>
      <c r="M725" s="9" t="b">
        <v>1</v>
      </c>
      <c r="N725" s="9" t="s">
        <v>40</v>
      </c>
      <c r="O725" s="9">
        <f>ROUND(E725/D725*100,0)</f>
        <v>111</v>
      </c>
      <c r="P725" s="12">
        <f>IFERROR(ROUND(E725/L725,2),0)</f>
        <v>151.46</v>
      </c>
      <c r="Q725" s="9" t="s">
        <v>41</v>
      </c>
      <c r="R725" s="9" t="s">
        <v>42</v>
      </c>
      <c r="S725" s="13">
        <f>(((J725/60)/60)/24)+DATE(1970,1,1)</f>
        <v>42176.419039351851</v>
      </c>
      <c r="T725" s="13">
        <f>(((I725/60)/60)/24)+DATE(1970,1,1)</f>
        <v>42206.419039351851</v>
      </c>
    </row>
    <row r="726" spans="1:20" ht="208" x14ac:dyDescent="0.2">
      <c r="A726" s="9">
        <v>2803</v>
      </c>
      <c r="B726" s="10" t="s">
        <v>173</v>
      </c>
      <c r="C726" s="10" t="s">
        <v>174</v>
      </c>
      <c r="D726" s="9">
        <v>10000</v>
      </c>
      <c r="E726" s="11">
        <v>12795</v>
      </c>
      <c r="F726" s="9" t="s">
        <v>37</v>
      </c>
      <c r="G726" s="9" t="s">
        <v>45</v>
      </c>
      <c r="H726" s="9" t="s">
        <v>46</v>
      </c>
      <c r="I726" s="9">
        <v>1437004800</v>
      </c>
      <c r="J726" s="9">
        <v>1433295276</v>
      </c>
      <c r="K726" s="9" t="b">
        <v>0</v>
      </c>
      <c r="L726" s="9">
        <v>141</v>
      </c>
      <c r="M726" s="9" t="b">
        <v>1</v>
      </c>
      <c r="N726" s="9" t="s">
        <v>40</v>
      </c>
      <c r="O726" s="9">
        <f>ROUND(E726/D726*100,0)</f>
        <v>128</v>
      </c>
      <c r="P726" s="12">
        <f>IFERROR(ROUND(E726/L726,2),0)</f>
        <v>90.74</v>
      </c>
      <c r="Q726" s="9" t="s">
        <v>41</v>
      </c>
      <c r="R726" s="9" t="s">
        <v>42</v>
      </c>
      <c r="S726" s="13">
        <f>(((J726/60)/60)/24)+DATE(1970,1,1)</f>
        <v>42158.065694444449</v>
      </c>
      <c r="T726" s="13">
        <f>(((I726/60)/60)/24)+DATE(1970,1,1)</f>
        <v>42201</v>
      </c>
    </row>
    <row r="727" spans="1:20" ht="160" x14ac:dyDescent="0.2">
      <c r="A727" s="9">
        <v>2811</v>
      </c>
      <c r="B727" s="10" t="s">
        <v>189</v>
      </c>
      <c r="C727" s="10" t="s">
        <v>190</v>
      </c>
      <c r="D727" s="9">
        <v>10000</v>
      </c>
      <c r="E727" s="11">
        <v>10027</v>
      </c>
      <c r="F727" s="9" t="s">
        <v>37</v>
      </c>
      <c r="G727" s="9" t="s">
        <v>38</v>
      </c>
      <c r="H727" s="9" t="s">
        <v>39</v>
      </c>
      <c r="I727" s="9">
        <v>1424692503</v>
      </c>
      <c r="J727" s="9">
        <v>1422100503</v>
      </c>
      <c r="K727" s="9" t="b">
        <v>0</v>
      </c>
      <c r="L727" s="9">
        <v>108</v>
      </c>
      <c r="M727" s="9" t="b">
        <v>1</v>
      </c>
      <c r="N727" s="9" t="s">
        <v>40</v>
      </c>
      <c r="O727" s="9">
        <f>ROUND(E727/D727*100,0)</f>
        <v>100</v>
      </c>
      <c r="P727" s="12">
        <f>IFERROR(ROUND(E727/L727,2),0)</f>
        <v>92.84</v>
      </c>
      <c r="Q727" s="9" t="s">
        <v>41</v>
      </c>
      <c r="R727" s="9" t="s">
        <v>42</v>
      </c>
      <c r="S727" s="13">
        <f>(((J727/60)/60)/24)+DATE(1970,1,1)</f>
        <v>42028.496562500004</v>
      </c>
      <c r="T727" s="13">
        <f>(((I727/60)/60)/24)+DATE(1970,1,1)</f>
        <v>42058.496562500004</v>
      </c>
    </row>
    <row r="728" spans="1:20" ht="192" x14ac:dyDescent="0.2">
      <c r="A728" s="9">
        <v>2818</v>
      </c>
      <c r="B728" s="10" t="s">
        <v>203</v>
      </c>
      <c r="C728" s="10" t="s">
        <v>204</v>
      </c>
      <c r="D728" s="9">
        <v>10000</v>
      </c>
      <c r="E728" s="11">
        <v>10603</v>
      </c>
      <c r="F728" s="9" t="s">
        <v>37</v>
      </c>
      <c r="G728" s="9" t="s">
        <v>45</v>
      </c>
      <c r="H728" s="9" t="s">
        <v>46</v>
      </c>
      <c r="I728" s="9">
        <v>1443018086</v>
      </c>
      <c r="J728" s="9">
        <v>1441290086</v>
      </c>
      <c r="K728" s="9" t="b">
        <v>0</v>
      </c>
      <c r="L728" s="9">
        <v>102</v>
      </c>
      <c r="M728" s="9" t="b">
        <v>1</v>
      </c>
      <c r="N728" s="9" t="s">
        <v>40</v>
      </c>
      <c r="O728" s="9">
        <f>ROUND(E728/D728*100,0)</f>
        <v>106</v>
      </c>
      <c r="P728" s="12">
        <f>IFERROR(ROUND(E728/L728,2),0)</f>
        <v>103.95</v>
      </c>
      <c r="Q728" s="9" t="s">
        <v>41</v>
      </c>
      <c r="R728" s="9" t="s">
        <v>42</v>
      </c>
      <c r="S728" s="13">
        <f>(((J728/60)/60)/24)+DATE(1970,1,1)</f>
        <v>42250.598217592589</v>
      </c>
      <c r="T728" s="13">
        <f>(((I728/60)/60)/24)+DATE(1970,1,1)</f>
        <v>42270.598217592589</v>
      </c>
    </row>
    <row r="729" spans="1:20" ht="208" x14ac:dyDescent="0.2">
      <c r="A729" s="9">
        <v>2963</v>
      </c>
      <c r="B729" s="10" t="s">
        <v>420</v>
      </c>
      <c r="C729" s="10" t="s">
        <v>421</v>
      </c>
      <c r="D729" s="9">
        <v>10000</v>
      </c>
      <c r="E729" s="11">
        <v>10685</v>
      </c>
      <c r="F729" s="9" t="s">
        <v>37</v>
      </c>
      <c r="G729" s="9" t="s">
        <v>45</v>
      </c>
      <c r="H729" s="9" t="s">
        <v>46</v>
      </c>
      <c r="I729" s="9">
        <v>1435835824</v>
      </c>
      <c r="J729" s="9">
        <v>1433243824</v>
      </c>
      <c r="K729" s="9" t="b">
        <v>0</v>
      </c>
      <c r="L729" s="9">
        <v>98</v>
      </c>
      <c r="M729" s="9" t="b">
        <v>1</v>
      </c>
      <c r="N729" s="9" t="s">
        <v>40</v>
      </c>
      <c r="O729" s="9">
        <f>ROUND(E729/D729*100,0)</f>
        <v>107</v>
      </c>
      <c r="P729" s="12">
        <f>IFERROR(ROUND(E729/L729,2),0)</f>
        <v>109.03</v>
      </c>
      <c r="Q729" s="9" t="s">
        <v>41</v>
      </c>
      <c r="R729" s="9" t="s">
        <v>42</v>
      </c>
      <c r="S729" s="13">
        <f>(((J729/60)/60)/24)+DATE(1970,1,1)</f>
        <v>42157.470185185186</v>
      </c>
      <c r="T729" s="13">
        <f>(((I729/60)/60)/24)+DATE(1970,1,1)</f>
        <v>42187.470185185186</v>
      </c>
    </row>
    <row r="730" spans="1:20" ht="208" x14ac:dyDescent="0.2">
      <c r="A730" s="9">
        <v>2966</v>
      </c>
      <c r="B730" s="10" t="s">
        <v>426</v>
      </c>
      <c r="C730" s="10" t="s">
        <v>427</v>
      </c>
      <c r="D730" s="9">
        <v>10000</v>
      </c>
      <c r="E730" s="11">
        <v>11363</v>
      </c>
      <c r="F730" s="9" t="s">
        <v>37</v>
      </c>
      <c r="G730" s="9" t="s">
        <v>45</v>
      </c>
      <c r="H730" s="9" t="s">
        <v>46</v>
      </c>
      <c r="I730" s="9">
        <v>1442425412</v>
      </c>
      <c r="J730" s="9">
        <v>1439833412</v>
      </c>
      <c r="K730" s="9" t="b">
        <v>0</v>
      </c>
      <c r="L730" s="9">
        <v>128</v>
      </c>
      <c r="M730" s="9" t="b">
        <v>1</v>
      </c>
      <c r="N730" s="9" t="s">
        <v>40</v>
      </c>
      <c r="O730" s="9">
        <f>ROUND(E730/D730*100,0)</f>
        <v>114</v>
      </c>
      <c r="P730" s="12">
        <f>IFERROR(ROUND(E730/L730,2),0)</f>
        <v>88.77</v>
      </c>
      <c r="Q730" s="9" t="s">
        <v>41</v>
      </c>
      <c r="R730" s="9" t="s">
        <v>42</v>
      </c>
      <c r="S730" s="13">
        <f>(((J730/60)/60)/24)+DATE(1970,1,1)</f>
        <v>42233.738564814819</v>
      </c>
      <c r="T730" s="13">
        <f>(((I730/60)/60)/24)+DATE(1970,1,1)</f>
        <v>42263.738564814819</v>
      </c>
    </row>
    <row r="731" spans="1:20" ht="224" x14ac:dyDescent="0.2">
      <c r="A731" s="9">
        <v>3173</v>
      </c>
      <c r="B731" s="10" t="s">
        <v>548</v>
      </c>
      <c r="C731" s="10" t="s">
        <v>549</v>
      </c>
      <c r="D731" s="9">
        <v>10000</v>
      </c>
      <c r="E731" s="11">
        <v>10300</v>
      </c>
      <c r="F731" s="9" t="s">
        <v>37</v>
      </c>
      <c r="G731" s="9" t="s">
        <v>45</v>
      </c>
      <c r="H731" s="9" t="s">
        <v>46</v>
      </c>
      <c r="I731" s="9">
        <v>1411765492</v>
      </c>
      <c r="J731" s="9">
        <v>1409173492</v>
      </c>
      <c r="K731" s="9" t="b">
        <v>1</v>
      </c>
      <c r="L731" s="9">
        <v>74</v>
      </c>
      <c r="M731" s="9" t="b">
        <v>1</v>
      </c>
      <c r="N731" s="9" t="s">
        <v>40</v>
      </c>
      <c r="O731" s="9">
        <f>ROUND(E731/D731*100,0)</f>
        <v>103</v>
      </c>
      <c r="P731" s="12">
        <f>IFERROR(ROUND(E731/L731,2),0)</f>
        <v>139.19</v>
      </c>
      <c r="Q731" s="9" t="s">
        <v>41</v>
      </c>
      <c r="R731" s="9" t="s">
        <v>42</v>
      </c>
      <c r="S731" s="13">
        <f>(((J731/60)/60)/24)+DATE(1970,1,1)</f>
        <v>41878.878379629627</v>
      </c>
      <c r="T731" s="13">
        <f>(((I731/60)/60)/24)+DATE(1970,1,1)</f>
        <v>41908.878379629627</v>
      </c>
    </row>
    <row r="732" spans="1:20" ht="112" x14ac:dyDescent="0.2">
      <c r="A732" s="9">
        <v>3242</v>
      </c>
      <c r="B732" s="10" t="s">
        <v>646</v>
      </c>
      <c r="C732" s="10" t="s">
        <v>647</v>
      </c>
      <c r="D732" s="9">
        <v>10000</v>
      </c>
      <c r="E732" s="11">
        <v>12730.42</v>
      </c>
      <c r="F732" s="9" t="s">
        <v>37</v>
      </c>
      <c r="G732" s="9" t="s">
        <v>45</v>
      </c>
      <c r="H732" s="9" t="s">
        <v>46</v>
      </c>
      <c r="I732" s="9">
        <v>1411150092</v>
      </c>
      <c r="J732" s="9">
        <v>1408558092</v>
      </c>
      <c r="K732" s="9" t="b">
        <v>1</v>
      </c>
      <c r="L732" s="9">
        <v>183</v>
      </c>
      <c r="M732" s="9" t="b">
        <v>1</v>
      </c>
      <c r="N732" s="9" t="s">
        <v>40</v>
      </c>
      <c r="O732" s="9">
        <f>ROUND(E732/D732*100,0)</f>
        <v>127</v>
      </c>
      <c r="P732" s="12">
        <f>IFERROR(ROUND(E732/L732,2),0)</f>
        <v>69.569999999999993</v>
      </c>
      <c r="Q732" s="9" t="s">
        <v>41</v>
      </c>
      <c r="R732" s="9" t="s">
        <v>42</v>
      </c>
      <c r="S732" s="13">
        <f>(((J732/60)/60)/24)+DATE(1970,1,1)</f>
        <v>41871.755694444444</v>
      </c>
      <c r="T732" s="13">
        <f>(((I732/60)/60)/24)+DATE(1970,1,1)</f>
        <v>41901.755694444444</v>
      </c>
    </row>
    <row r="733" spans="1:20" ht="192" x14ac:dyDescent="0.2">
      <c r="A733" s="9">
        <v>3246</v>
      </c>
      <c r="B733" s="10" t="s">
        <v>654</v>
      </c>
      <c r="C733" s="10" t="s">
        <v>655</v>
      </c>
      <c r="D733" s="9">
        <v>10000</v>
      </c>
      <c r="E733" s="11">
        <v>11122</v>
      </c>
      <c r="F733" s="9" t="s">
        <v>37</v>
      </c>
      <c r="G733" s="9" t="s">
        <v>45</v>
      </c>
      <c r="H733" s="9" t="s">
        <v>46</v>
      </c>
      <c r="I733" s="9">
        <v>1442030340</v>
      </c>
      <c r="J733" s="9">
        <v>1439551200</v>
      </c>
      <c r="K733" s="9" t="b">
        <v>1</v>
      </c>
      <c r="L733" s="9">
        <v>193</v>
      </c>
      <c r="M733" s="9" t="b">
        <v>1</v>
      </c>
      <c r="N733" s="9" t="s">
        <v>40</v>
      </c>
      <c r="O733" s="9">
        <f>ROUND(E733/D733*100,0)</f>
        <v>111</v>
      </c>
      <c r="P733" s="12">
        <f>IFERROR(ROUND(E733/L733,2),0)</f>
        <v>57.63</v>
      </c>
      <c r="Q733" s="9" t="s">
        <v>41</v>
      </c>
      <c r="R733" s="9" t="s">
        <v>42</v>
      </c>
      <c r="S733" s="13">
        <f>(((J733/60)/60)/24)+DATE(1970,1,1)</f>
        <v>42230.472222222219</v>
      </c>
      <c r="T733" s="13">
        <f>(((I733/60)/60)/24)+DATE(1970,1,1)</f>
        <v>42259.165972222225</v>
      </c>
    </row>
    <row r="734" spans="1:20" ht="160" x14ac:dyDescent="0.2">
      <c r="A734" s="9">
        <v>3256</v>
      </c>
      <c r="B734" s="10" t="s">
        <v>674</v>
      </c>
      <c r="C734" s="10" t="s">
        <v>675</v>
      </c>
      <c r="D734" s="9">
        <v>10000</v>
      </c>
      <c r="E734" s="11">
        <v>12806</v>
      </c>
      <c r="F734" s="9" t="s">
        <v>37</v>
      </c>
      <c r="G734" s="9" t="s">
        <v>45</v>
      </c>
      <c r="H734" s="9" t="s">
        <v>46</v>
      </c>
      <c r="I734" s="9">
        <v>1433995140</v>
      </c>
      <c r="J734" s="9">
        <v>1432129577</v>
      </c>
      <c r="K734" s="9" t="b">
        <v>1</v>
      </c>
      <c r="L734" s="9">
        <v>176</v>
      </c>
      <c r="M734" s="9" t="b">
        <v>1</v>
      </c>
      <c r="N734" s="9" t="s">
        <v>40</v>
      </c>
      <c r="O734" s="9">
        <f>ROUND(E734/D734*100,0)</f>
        <v>128</v>
      </c>
      <c r="P734" s="12">
        <f>IFERROR(ROUND(E734/L734,2),0)</f>
        <v>72.760000000000005</v>
      </c>
      <c r="Q734" s="9" t="s">
        <v>41</v>
      </c>
      <c r="R734" s="9" t="s">
        <v>42</v>
      </c>
      <c r="S734" s="13">
        <f>(((J734/60)/60)/24)+DATE(1970,1,1)</f>
        <v>42144.573807870373</v>
      </c>
      <c r="T734" s="13">
        <f>(((I734/60)/60)/24)+DATE(1970,1,1)</f>
        <v>42166.165972222225</v>
      </c>
    </row>
    <row r="735" spans="1:20" ht="176" x14ac:dyDescent="0.2">
      <c r="A735" s="9">
        <v>3272</v>
      </c>
      <c r="B735" s="10" t="s">
        <v>706</v>
      </c>
      <c r="C735" s="10" t="s">
        <v>707</v>
      </c>
      <c r="D735" s="9">
        <v>10000</v>
      </c>
      <c r="E735" s="11">
        <v>15443</v>
      </c>
      <c r="F735" s="9" t="s">
        <v>37</v>
      </c>
      <c r="G735" s="9" t="s">
        <v>45</v>
      </c>
      <c r="H735" s="9" t="s">
        <v>46</v>
      </c>
      <c r="I735" s="9">
        <v>1446814809</v>
      </c>
      <c r="J735" s="9">
        <v>1444219209</v>
      </c>
      <c r="K735" s="9" t="b">
        <v>1</v>
      </c>
      <c r="L735" s="9">
        <v>145</v>
      </c>
      <c r="M735" s="9" t="b">
        <v>1</v>
      </c>
      <c r="N735" s="9" t="s">
        <v>40</v>
      </c>
      <c r="O735" s="9">
        <f>ROUND(E735/D735*100,0)</f>
        <v>154</v>
      </c>
      <c r="P735" s="12">
        <f>IFERROR(ROUND(E735/L735,2),0)</f>
        <v>106.5</v>
      </c>
      <c r="Q735" s="9" t="s">
        <v>41</v>
      </c>
      <c r="R735" s="9" t="s">
        <v>42</v>
      </c>
      <c r="S735" s="13">
        <f>(((J735/60)/60)/24)+DATE(1970,1,1)</f>
        <v>42284.500104166669</v>
      </c>
      <c r="T735" s="13">
        <f>(((I735/60)/60)/24)+DATE(1970,1,1)</f>
        <v>42314.541770833333</v>
      </c>
    </row>
    <row r="736" spans="1:20" ht="208" x14ac:dyDescent="0.2">
      <c r="A736" s="9">
        <v>3288</v>
      </c>
      <c r="B736" s="10" t="s">
        <v>738</v>
      </c>
      <c r="C736" s="10" t="s">
        <v>739</v>
      </c>
      <c r="D736" s="9">
        <v>10000</v>
      </c>
      <c r="E736" s="11">
        <v>10026.49</v>
      </c>
      <c r="F736" s="9" t="s">
        <v>37</v>
      </c>
      <c r="G736" s="9" t="s">
        <v>38</v>
      </c>
      <c r="H736" s="9" t="s">
        <v>39</v>
      </c>
      <c r="I736" s="9">
        <v>1466463600</v>
      </c>
      <c r="J736" s="9">
        <v>1463337315</v>
      </c>
      <c r="K736" s="9" t="b">
        <v>0</v>
      </c>
      <c r="L736" s="9">
        <v>207</v>
      </c>
      <c r="M736" s="9" t="b">
        <v>1</v>
      </c>
      <c r="N736" s="9" t="s">
        <v>40</v>
      </c>
      <c r="O736" s="9">
        <f>ROUND(E736/D736*100,0)</f>
        <v>100</v>
      </c>
      <c r="P736" s="12">
        <f>IFERROR(ROUND(E736/L736,2),0)</f>
        <v>48.44</v>
      </c>
      <c r="Q736" s="9" t="s">
        <v>41</v>
      </c>
      <c r="R736" s="9" t="s">
        <v>42</v>
      </c>
      <c r="S736" s="13">
        <f>(((J736/60)/60)/24)+DATE(1970,1,1)</f>
        <v>42505.774479166663</v>
      </c>
      <c r="T736" s="13">
        <f>(((I736/60)/60)/24)+DATE(1970,1,1)</f>
        <v>42541.958333333328</v>
      </c>
    </row>
    <row r="737" spans="1:20" ht="192" x14ac:dyDescent="0.2">
      <c r="A737" s="9">
        <v>3298</v>
      </c>
      <c r="B737" s="10" t="s">
        <v>760</v>
      </c>
      <c r="C737" s="10" t="s">
        <v>761</v>
      </c>
      <c r="D737" s="9">
        <v>10000</v>
      </c>
      <c r="E737" s="11">
        <v>10173</v>
      </c>
      <c r="F737" s="9" t="s">
        <v>37</v>
      </c>
      <c r="G737" s="9" t="s">
        <v>45</v>
      </c>
      <c r="H737" s="9" t="s">
        <v>46</v>
      </c>
      <c r="I737" s="9">
        <v>1442102400</v>
      </c>
      <c r="J737" s="9">
        <v>1440370768</v>
      </c>
      <c r="K737" s="9" t="b">
        <v>0</v>
      </c>
      <c r="L737" s="9">
        <v>72</v>
      </c>
      <c r="M737" s="9" t="b">
        <v>1</v>
      </c>
      <c r="N737" s="9" t="s">
        <v>40</v>
      </c>
      <c r="O737" s="9">
        <f>ROUND(E737/D737*100,0)</f>
        <v>102</v>
      </c>
      <c r="P737" s="12">
        <f>IFERROR(ROUND(E737/L737,2),0)</f>
        <v>141.29</v>
      </c>
      <c r="Q737" s="9" t="s">
        <v>41</v>
      </c>
      <c r="R737" s="9" t="s">
        <v>42</v>
      </c>
      <c r="S737" s="13">
        <f>(((J737/60)/60)/24)+DATE(1970,1,1)</f>
        <v>42239.957962962959</v>
      </c>
      <c r="T737" s="13">
        <f>(((I737/60)/60)/24)+DATE(1970,1,1)</f>
        <v>42260</v>
      </c>
    </row>
    <row r="738" spans="1:20" ht="192" x14ac:dyDescent="0.2">
      <c r="A738" s="9">
        <v>3358</v>
      </c>
      <c r="B738" s="10" t="s">
        <v>881</v>
      </c>
      <c r="C738" s="10" t="s">
        <v>882</v>
      </c>
      <c r="D738" s="9">
        <v>10000</v>
      </c>
      <c r="E738" s="11">
        <v>10299</v>
      </c>
      <c r="F738" s="9" t="s">
        <v>37</v>
      </c>
      <c r="G738" s="9" t="s">
        <v>45</v>
      </c>
      <c r="H738" s="9" t="s">
        <v>46</v>
      </c>
      <c r="I738" s="9">
        <v>1416385679</v>
      </c>
      <c r="J738" s="9">
        <v>1413790079</v>
      </c>
      <c r="K738" s="9" t="b">
        <v>0</v>
      </c>
      <c r="L738" s="9">
        <v>162</v>
      </c>
      <c r="M738" s="9" t="b">
        <v>1</v>
      </c>
      <c r="N738" s="9" t="s">
        <v>40</v>
      </c>
      <c r="O738" s="9">
        <f>ROUND(E738/D738*100,0)</f>
        <v>103</v>
      </c>
      <c r="P738" s="12">
        <f>IFERROR(ROUND(E738/L738,2),0)</f>
        <v>63.57</v>
      </c>
      <c r="Q738" s="9" t="s">
        <v>41</v>
      </c>
      <c r="R738" s="9" t="s">
        <v>42</v>
      </c>
      <c r="S738" s="13">
        <f>(((J738/60)/60)/24)+DATE(1970,1,1)</f>
        <v>41932.311099537037</v>
      </c>
      <c r="T738" s="13">
        <f>(((I738/60)/60)/24)+DATE(1970,1,1)</f>
        <v>41962.352766203709</v>
      </c>
    </row>
    <row r="739" spans="1:20" ht="192" x14ac:dyDescent="0.2">
      <c r="A739" s="9">
        <v>3389</v>
      </c>
      <c r="B739" s="10" t="s">
        <v>945</v>
      </c>
      <c r="C739" s="10" t="s">
        <v>946</v>
      </c>
      <c r="D739" s="9">
        <v>10000</v>
      </c>
      <c r="E739" s="11">
        <v>11450</v>
      </c>
      <c r="F739" s="9" t="s">
        <v>37</v>
      </c>
      <c r="G739" s="9" t="s">
        <v>45</v>
      </c>
      <c r="H739" s="9" t="s">
        <v>46</v>
      </c>
      <c r="I739" s="9">
        <v>1464960682</v>
      </c>
      <c r="J739" s="9">
        <v>1462368682</v>
      </c>
      <c r="K739" s="9" t="b">
        <v>0</v>
      </c>
      <c r="L739" s="9">
        <v>62</v>
      </c>
      <c r="M739" s="9" t="b">
        <v>1</v>
      </c>
      <c r="N739" s="9" t="s">
        <v>40</v>
      </c>
      <c r="O739" s="9">
        <f>ROUND(E739/D739*100,0)</f>
        <v>115</v>
      </c>
      <c r="P739" s="12">
        <f>IFERROR(ROUND(E739/L739,2),0)</f>
        <v>184.68</v>
      </c>
      <c r="Q739" s="9" t="s">
        <v>41</v>
      </c>
      <c r="R739" s="9" t="s">
        <v>42</v>
      </c>
      <c r="S739" s="13">
        <f>(((J739/60)/60)/24)+DATE(1970,1,1)</f>
        <v>42494.563449074078</v>
      </c>
      <c r="T739" s="13">
        <f>(((I739/60)/60)/24)+DATE(1970,1,1)</f>
        <v>42524.563449074078</v>
      </c>
    </row>
    <row r="740" spans="1:20" ht="224" x14ac:dyDescent="0.2">
      <c r="A740" s="9">
        <v>3400</v>
      </c>
      <c r="B740" s="10" t="s">
        <v>967</v>
      </c>
      <c r="C740" s="10" t="s">
        <v>968</v>
      </c>
      <c r="D740" s="9">
        <v>10000</v>
      </c>
      <c r="E740" s="11">
        <v>10041</v>
      </c>
      <c r="F740" s="9" t="s">
        <v>37</v>
      </c>
      <c r="G740" s="9" t="s">
        <v>45</v>
      </c>
      <c r="H740" s="9" t="s">
        <v>46</v>
      </c>
      <c r="I740" s="9">
        <v>1409266414</v>
      </c>
      <c r="J740" s="9">
        <v>1405378414</v>
      </c>
      <c r="K740" s="9" t="b">
        <v>0</v>
      </c>
      <c r="L740" s="9">
        <v>85</v>
      </c>
      <c r="M740" s="9" t="b">
        <v>1</v>
      </c>
      <c r="N740" s="9" t="s">
        <v>40</v>
      </c>
      <c r="O740" s="9">
        <f>ROUND(E740/D740*100,0)</f>
        <v>100</v>
      </c>
      <c r="P740" s="12">
        <f>IFERROR(ROUND(E740/L740,2),0)</f>
        <v>118.13</v>
      </c>
      <c r="Q740" s="9" t="s">
        <v>41</v>
      </c>
      <c r="R740" s="9" t="s">
        <v>42</v>
      </c>
      <c r="S740" s="13">
        <f>(((J740/60)/60)/24)+DATE(1970,1,1)</f>
        <v>41834.953865740739</v>
      </c>
      <c r="T740" s="13">
        <f>(((I740/60)/60)/24)+DATE(1970,1,1)</f>
        <v>41879.953865740739</v>
      </c>
    </row>
    <row r="741" spans="1:20" ht="160" x14ac:dyDescent="0.2">
      <c r="A741" s="9">
        <v>3406</v>
      </c>
      <c r="B741" s="10" t="s">
        <v>979</v>
      </c>
      <c r="C741" s="10" t="s">
        <v>980</v>
      </c>
      <c r="D741" s="9">
        <v>10000</v>
      </c>
      <c r="E741" s="11">
        <v>10031</v>
      </c>
      <c r="F741" s="9" t="s">
        <v>37</v>
      </c>
      <c r="G741" s="9" t="s">
        <v>45</v>
      </c>
      <c r="H741" s="9" t="s">
        <v>46</v>
      </c>
      <c r="I741" s="9">
        <v>1405511376</v>
      </c>
      <c r="J741" s="9">
        <v>1401623376</v>
      </c>
      <c r="K741" s="9" t="b">
        <v>0</v>
      </c>
      <c r="L741" s="9">
        <v>91</v>
      </c>
      <c r="M741" s="9" t="b">
        <v>1</v>
      </c>
      <c r="N741" s="9" t="s">
        <v>40</v>
      </c>
      <c r="O741" s="9">
        <f>ROUND(E741/D741*100,0)</f>
        <v>100</v>
      </c>
      <c r="P741" s="12">
        <f>IFERROR(ROUND(E741/L741,2),0)</f>
        <v>110.23</v>
      </c>
      <c r="Q741" s="9" t="s">
        <v>41</v>
      </c>
      <c r="R741" s="9" t="s">
        <v>42</v>
      </c>
      <c r="S741" s="13">
        <f>(((J741/60)/60)/24)+DATE(1970,1,1)</f>
        <v>41791.492777777778</v>
      </c>
      <c r="T741" s="13">
        <f>(((I741/60)/60)/24)+DATE(1970,1,1)</f>
        <v>41836.492777777778</v>
      </c>
    </row>
    <row r="742" spans="1:20" ht="208" x14ac:dyDescent="0.2">
      <c r="A742" s="9">
        <v>3421</v>
      </c>
      <c r="B742" s="10" t="s">
        <v>1009</v>
      </c>
      <c r="C742" s="10" t="s">
        <v>1010</v>
      </c>
      <c r="D742" s="9">
        <v>10000</v>
      </c>
      <c r="E742" s="11">
        <v>10115</v>
      </c>
      <c r="F742" s="9" t="s">
        <v>37</v>
      </c>
      <c r="G742" s="9" t="s">
        <v>45</v>
      </c>
      <c r="H742" s="9" t="s">
        <v>46</v>
      </c>
      <c r="I742" s="9">
        <v>1425495563</v>
      </c>
      <c r="J742" s="9">
        <v>1422903563</v>
      </c>
      <c r="K742" s="9" t="b">
        <v>0</v>
      </c>
      <c r="L742" s="9">
        <v>98</v>
      </c>
      <c r="M742" s="9" t="b">
        <v>1</v>
      </c>
      <c r="N742" s="9" t="s">
        <v>40</v>
      </c>
      <c r="O742" s="9">
        <f>ROUND(E742/D742*100,0)</f>
        <v>101</v>
      </c>
      <c r="P742" s="12">
        <f>IFERROR(ROUND(E742/L742,2),0)</f>
        <v>103.21</v>
      </c>
      <c r="Q742" s="9" t="s">
        <v>41</v>
      </c>
      <c r="R742" s="9" t="s">
        <v>42</v>
      </c>
      <c r="S742" s="13">
        <f>(((J742/60)/60)/24)+DATE(1970,1,1)</f>
        <v>42037.791238425925</v>
      </c>
      <c r="T742" s="13">
        <f>(((I742/60)/60)/24)+DATE(1970,1,1)</f>
        <v>42067.791238425925</v>
      </c>
    </row>
    <row r="743" spans="1:20" ht="192" x14ac:dyDescent="0.2">
      <c r="A743" s="9">
        <v>3434</v>
      </c>
      <c r="B743" s="10" t="s">
        <v>1035</v>
      </c>
      <c r="C743" s="10" t="s">
        <v>1036</v>
      </c>
      <c r="D743" s="9">
        <v>10000</v>
      </c>
      <c r="E743" s="11">
        <v>10555</v>
      </c>
      <c r="F743" s="9" t="s">
        <v>37</v>
      </c>
      <c r="G743" s="9" t="s">
        <v>45</v>
      </c>
      <c r="H743" s="9" t="s">
        <v>46</v>
      </c>
      <c r="I743" s="9">
        <v>1404983269</v>
      </c>
      <c r="J743" s="9">
        <v>1402391269</v>
      </c>
      <c r="K743" s="9" t="b">
        <v>0</v>
      </c>
      <c r="L743" s="9">
        <v>168</v>
      </c>
      <c r="M743" s="9" t="b">
        <v>1</v>
      </c>
      <c r="N743" s="9" t="s">
        <v>40</v>
      </c>
      <c r="O743" s="9">
        <f>ROUND(E743/D743*100,0)</f>
        <v>106</v>
      </c>
      <c r="P743" s="12">
        <f>IFERROR(ROUND(E743/L743,2),0)</f>
        <v>62.83</v>
      </c>
      <c r="Q743" s="9" t="s">
        <v>41</v>
      </c>
      <c r="R743" s="9" t="s">
        <v>42</v>
      </c>
      <c r="S743" s="13">
        <f>(((J743/60)/60)/24)+DATE(1970,1,1)</f>
        <v>41800.380428240744</v>
      </c>
      <c r="T743" s="13">
        <f>(((I743/60)/60)/24)+DATE(1970,1,1)</f>
        <v>41830.380428240744</v>
      </c>
    </row>
    <row r="744" spans="1:20" ht="224" x14ac:dyDescent="0.2">
      <c r="A744" s="9">
        <v>3455</v>
      </c>
      <c r="B744" s="10" t="s">
        <v>1077</v>
      </c>
      <c r="C744" s="10" t="s">
        <v>1078</v>
      </c>
      <c r="D744" s="9">
        <v>10000</v>
      </c>
      <c r="E744" s="11">
        <v>10065</v>
      </c>
      <c r="F744" s="9" t="s">
        <v>37</v>
      </c>
      <c r="G744" s="9" t="s">
        <v>45</v>
      </c>
      <c r="H744" s="9" t="s">
        <v>46</v>
      </c>
      <c r="I744" s="9">
        <v>1476381627</v>
      </c>
      <c r="J744" s="9">
        <v>1473789627</v>
      </c>
      <c r="K744" s="9" t="b">
        <v>0</v>
      </c>
      <c r="L744" s="9">
        <v>69</v>
      </c>
      <c r="M744" s="9" t="b">
        <v>1</v>
      </c>
      <c r="N744" s="9" t="s">
        <v>40</v>
      </c>
      <c r="O744" s="9">
        <f>ROUND(E744/D744*100,0)</f>
        <v>101</v>
      </c>
      <c r="P744" s="12">
        <f>IFERROR(ROUND(E744/L744,2),0)</f>
        <v>145.87</v>
      </c>
      <c r="Q744" s="9" t="s">
        <v>41</v>
      </c>
      <c r="R744" s="9" t="s">
        <v>42</v>
      </c>
      <c r="S744" s="13">
        <f>(((J744/60)/60)/24)+DATE(1970,1,1)</f>
        <v>42626.7503125</v>
      </c>
      <c r="T744" s="13">
        <f>(((I744/60)/60)/24)+DATE(1970,1,1)</f>
        <v>42656.7503125</v>
      </c>
    </row>
    <row r="745" spans="1:20" ht="192" x14ac:dyDescent="0.2">
      <c r="A745" s="9">
        <v>3463</v>
      </c>
      <c r="B745" s="10" t="s">
        <v>1093</v>
      </c>
      <c r="C745" s="10" t="s">
        <v>1094</v>
      </c>
      <c r="D745" s="9">
        <v>10000</v>
      </c>
      <c r="E745" s="11">
        <v>10338</v>
      </c>
      <c r="F745" s="9" t="s">
        <v>37</v>
      </c>
      <c r="G745" s="9" t="s">
        <v>63</v>
      </c>
      <c r="H745" s="9" t="s">
        <v>64</v>
      </c>
      <c r="I745" s="9">
        <v>1476158340</v>
      </c>
      <c r="J745" s="9">
        <v>1472594585</v>
      </c>
      <c r="K745" s="9" t="b">
        <v>0</v>
      </c>
      <c r="L745" s="9">
        <v>114</v>
      </c>
      <c r="M745" s="9" t="b">
        <v>1</v>
      </c>
      <c r="N745" s="9" t="s">
        <v>40</v>
      </c>
      <c r="O745" s="9">
        <f>ROUND(E745/D745*100,0)</f>
        <v>103</v>
      </c>
      <c r="P745" s="12">
        <f>IFERROR(ROUND(E745/L745,2),0)</f>
        <v>90.68</v>
      </c>
      <c r="Q745" s="9" t="s">
        <v>41</v>
      </c>
      <c r="R745" s="9" t="s">
        <v>42</v>
      </c>
      <c r="S745" s="13">
        <f>(((J745/60)/60)/24)+DATE(1970,1,1)</f>
        <v>42612.918807870374</v>
      </c>
      <c r="T745" s="13">
        <f>(((I745/60)/60)/24)+DATE(1970,1,1)</f>
        <v>42654.165972222225</v>
      </c>
    </row>
    <row r="746" spans="1:20" ht="160" x14ac:dyDescent="0.2">
      <c r="A746" s="9">
        <v>3468</v>
      </c>
      <c r="B746" s="10" t="s">
        <v>1103</v>
      </c>
      <c r="C746" s="10" t="s">
        <v>1104</v>
      </c>
      <c r="D746" s="9">
        <v>10000</v>
      </c>
      <c r="E746" s="11">
        <v>12178</v>
      </c>
      <c r="F746" s="9" t="s">
        <v>37</v>
      </c>
      <c r="G746" s="9" t="s">
        <v>45</v>
      </c>
      <c r="H746" s="9" t="s">
        <v>46</v>
      </c>
      <c r="I746" s="9">
        <v>1474426800</v>
      </c>
      <c r="J746" s="9">
        <v>1471976529</v>
      </c>
      <c r="K746" s="9" t="b">
        <v>0</v>
      </c>
      <c r="L746" s="9">
        <v>17</v>
      </c>
      <c r="M746" s="9" t="b">
        <v>1</v>
      </c>
      <c r="N746" s="9" t="s">
        <v>40</v>
      </c>
      <c r="O746" s="9">
        <f>ROUND(E746/D746*100,0)</f>
        <v>122</v>
      </c>
      <c r="P746" s="12">
        <f>IFERROR(ROUND(E746/L746,2),0)</f>
        <v>716.35</v>
      </c>
      <c r="Q746" s="9" t="s">
        <v>41</v>
      </c>
      <c r="R746" s="9" t="s">
        <v>42</v>
      </c>
      <c r="S746" s="13">
        <f>(((J746/60)/60)/24)+DATE(1970,1,1)</f>
        <v>42605.765381944439</v>
      </c>
      <c r="T746" s="13">
        <f>(((I746/60)/60)/24)+DATE(1970,1,1)</f>
        <v>42634.125</v>
      </c>
    </row>
    <row r="747" spans="1:20" ht="208" x14ac:dyDescent="0.2">
      <c r="A747" s="9">
        <v>3481</v>
      </c>
      <c r="B747" s="10" t="s">
        <v>1129</v>
      </c>
      <c r="C747" s="10" t="s">
        <v>1130</v>
      </c>
      <c r="D747" s="9">
        <v>10000</v>
      </c>
      <c r="E747" s="11">
        <v>11880</v>
      </c>
      <c r="F747" s="9" t="s">
        <v>37</v>
      </c>
      <c r="G747" s="9" t="s">
        <v>153</v>
      </c>
      <c r="H747" s="9" t="s">
        <v>154</v>
      </c>
      <c r="I747" s="9">
        <v>1420178188</v>
      </c>
      <c r="J747" s="9">
        <v>1418709388</v>
      </c>
      <c r="K747" s="9" t="b">
        <v>0</v>
      </c>
      <c r="L747" s="9">
        <v>95</v>
      </c>
      <c r="M747" s="9" t="b">
        <v>1</v>
      </c>
      <c r="N747" s="9" t="s">
        <v>40</v>
      </c>
      <c r="O747" s="9">
        <f>ROUND(E747/D747*100,0)</f>
        <v>119</v>
      </c>
      <c r="P747" s="12">
        <f>IFERROR(ROUND(E747/L747,2),0)</f>
        <v>125.05</v>
      </c>
      <c r="Q747" s="9" t="s">
        <v>41</v>
      </c>
      <c r="R747" s="9" t="s">
        <v>42</v>
      </c>
      <c r="S747" s="13">
        <f>(((J747/60)/60)/24)+DATE(1970,1,1)</f>
        <v>41989.24754629629</v>
      </c>
      <c r="T747" s="13">
        <f>(((I747/60)/60)/24)+DATE(1970,1,1)</f>
        <v>42006.24754629629</v>
      </c>
    </row>
    <row r="748" spans="1:20" ht="160" x14ac:dyDescent="0.2">
      <c r="A748" s="9">
        <v>3507</v>
      </c>
      <c r="B748" s="10" t="s">
        <v>1181</v>
      </c>
      <c r="C748" s="10" t="s">
        <v>1182</v>
      </c>
      <c r="D748" s="9">
        <v>10000</v>
      </c>
      <c r="E748" s="11">
        <v>10440</v>
      </c>
      <c r="F748" s="9" t="s">
        <v>37</v>
      </c>
      <c r="G748" s="9" t="s">
        <v>45</v>
      </c>
      <c r="H748" s="9" t="s">
        <v>46</v>
      </c>
      <c r="I748" s="9">
        <v>1464732537</v>
      </c>
      <c r="J748" s="9">
        <v>1462140537</v>
      </c>
      <c r="K748" s="9" t="b">
        <v>0</v>
      </c>
      <c r="L748" s="9">
        <v>72</v>
      </c>
      <c r="M748" s="9" t="b">
        <v>1</v>
      </c>
      <c r="N748" s="9" t="s">
        <v>40</v>
      </c>
      <c r="O748" s="9">
        <f>ROUND(E748/D748*100,0)</f>
        <v>104</v>
      </c>
      <c r="P748" s="12">
        <f>IFERROR(ROUND(E748/L748,2),0)</f>
        <v>145</v>
      </c>
      <c r="Q748" s="9" t="s">
        <v>41</v>
      </c>
      <c r="R748" s="9" t="s">
        <v>42</v>
      </c>
      <c r="S748" s="13">
        <f>(((J748/60)/60)/24)+DATE(1970,1,1)</f>
        <v>42491.92288194444</v>
      </c>
      <c r="T748" s="13">
        <f>(((I748/60)/60)/24)+DATE(1970,1,1)</f>
        <v>42521.92288194444</v>
      </c>
    </row>
    <row r="749" spans="1:20" ht="192" x14ac:dyDescent="0.2">
      <c r="A749" s="9">
        <v>3524</v>
      </c>
      <c r="B749" s="10" t="s">
        <v>1215</v>
      </c>
      <c r="C749" s="10" t="s">
        <v>1216</v>
      </c>
      <c r="D749" s="9">
        <v>10000</v>
      </c>
      <c r="E749" s="11">
        <v>10156</v>
      </c>
      <c r="F749" s="9" t="s">
        <v>37</v>
      </c>
      <c r="G749" s="9" t="s">
        <v>45</v>
      </c>
      <c r="H749" s="9" t="s">
        <v>46</v>
      </c>
      <c r="I749" s="9">
        <v>1410580800</v>
      </c>
      <c r="J749" s="9">
        <v>1409336373</v>
      </c>
      <c r="K749" s="9" t="b">
        <v>0</v>
      </c>
      <c r="L749" s="9">
        <v>74</v>
      </c>
      <c r="M749" s="9" t="b">
        <v>1</v>
      </c>
      <c r="N749" s="9" t="s">
        <v>40</v>
      </c>
      <c r="O749" s="9">
        <f>ROUND(E749/D749*100,0)</f>
        <v>102</v>
      </c>
      <c r="P749" s="12">
        <f>IFERROR(ROUND(E749/L749,2),0)</f>
        <v>137.24</v>
      </c>
      <c r="Q749" s="9" t="s">
        <v>41</v>
      </c>
      <c r="R749" s="9" t="s">
        <v>42</v>
      </c>
      <c r="S749" s="13">
        <f>(((J749/60)/60)/24)+DATE(1970,1,1)</f>
        <v>41880.76357638889</v>
      </c>
      <c r="T749" s="13">
        <f>(((I749/60)/60)/24)+DATE(1970,1,1)</f>
        <v>41895.166666666664</v>
      </c>
    </row>
    <row r="750" spans="1:20" ht="208" x14ac:dyDescent="0.2">
      <c r="A750" s="9">
        <v>3575</v>
      </c>
      <c r="B750" s="10" t="s">
        <v>1319</v>
      </c>
      <c r="C750" s="10" t="s">
        <v>1320</v>
      </c>
      <c r="D750" s="9">
        <v>10000</v>
      </c>
      <c r="E750" s="11">
        <v>10133</v>
      </c>
      <c r="F750" s="9" t="s">
        <v>37</v>
      </c>
      <c r="G750" s="9" t="s">
        <v>45</v>
      </c>
      <c r="H750" s="9" t="s">
        <v>46</v>
      </c>
      <c r="I750" s="9">
        <v>1470887940</v>
      </c>
      <c r="J750" s="9">
        <v>1468176527</v>
      </c>
      <c r="K750" s="9" t="b">
        <v>0</v>
      </c>
      <c r="L750" s="9">
        <v>102</v>
      </c>
      <c r="M750" s="9" t="b">
        <v>1</v>
      </c>
      <c r="N750" s="9" t="s">
        <v>40</v>
      </c>
      <c r="O750" s="9">
        <f>ROUND(E750/D750*100,0)</f>
        <v>101</v>
      </c>
      <c r="P750" s="12">
        <f>IFERROR(ROUND(E750/L750,2),0)</f>
        <v>99.34</v>
      </c>
      <c r="Q750" s="9" t="s">
        <v>41</v>
      </c>
      <c r="R750" s="9" t="s">
        <v>42</v>
      </c>
      <c r="S750" s="13">
        <f>(((J750/60)/60)/24)+DATE(1970,1,1)</f>
        <v>42561.783877314811</v>
      </c>
      <c r="T750" s="13">
        <f>(((I750/60)/60)/24)+DATE(1970,1,1)</f>
        <v>42593.165972222225</v>
      </c>
    </row>
    <row r="751" spans="1:20" ht="224" x14ac:dyDescent="0.2">
      <c r="A751" s="9">
        <v>3714</v>
      </c>
      <c r="B751" s="10" t="s">
        <v>1559</v>
      </c>
      <c r="C751" s="10" t="s">
        <v>1560</v>
      </c>
      <c r="D751" s="9">
        <v>10000</v>
      </c>
      <c r="E751" s="11">
        <v>10235</v>
      </c>
      <c r="F751" s="9" t="s">
        <v>37</v>
      </c>
      <c r="G751" s="9" t="s">
        <v>45</v>
      </c>
      <c r="H751" s="9" t="s">
        <v>46</v>
      </c>
      <c r="I751" s="9">
        <v>1432612740</v>
      </c>
      <c r="J751" s="9">
        <v>1429881667</v>
      </c>
      <c r="K751" s="9" t="b">
        <v>0</v>
      </c>
      <c r="L751" s="9">
        <v>97</v>
      </c>
      <c r="M751" s="9" t="b">
        <v>1</v>
      </c>
      <c r="N751" s="9" t="s">
        <v>40</v>
      </c>
      <c r="O751" s="9">
        <f>ROUND(E751/D751*100,0)</f>
        <v>102</v>
      </c>
      <c r="P751" s="12">
        <f>IFERROR(ROUND(E751/L751,2),0)</f>
        <v>105.52</v>
      </c>
      <c r="Q751" s="9" t="s">
        <v>41</v>
      </c>
      <c r="R751" s="9" t="s">
        <v>42</v>
      </c>
      <c r="S751" s="13">
        <f>(((J751/60)/60)/24)+DATE(1970,1,1)</f>
        <v>42118.556331018524</v>
      </c>
      <c r="T751" s="13">
        <f>(((I751/60)/60)/24)+DATE(1970,1,1)</f>
        <v>42150.165972222225</v>
      </c>
    </row>
    <row r="752" spans="1:20" ht="208" x14ac:dyDescent="0.2">
      <c r="A752" s="9">
        <v>3620</v>
      </c>
      <c r="B752" s="10" t="s">
        <v>1408</v>
      </c>
      <c r="C752" s="10" t="s">
        <v>1409</v>
      </c>
      <c r="D752" s="9">
        <v>10500</v>
      </c>
      <c r="E752" s="11">
        <v>11045</v>
      </c>
      <c r="F752" s="9" t="s">
        <v>37</v>
      </c>
      <c r="G752" s="9" t="s">
        <v>45</v>
      </c>
      <c r="H752" s="9" t="s">
        <v>46</v>
      </c>
      <c r="I752" s="9">
        <v>1425528000</v>
      </c>
      <c r="J752" s="9">
        <v>1422916261</v>
      </c>
      <c r="K752" s="9" t="b">
        <v>0</v>
      </c>
      <c r="L752" s="9">
        <v>197</v>
      </c>
      <c r="M752" s="9" t="b">
        <v>1</v>
      </c>
      <c r="N752" s="9" t="s">
        <v>40</v>
      </c>
      <c r="O752" s="9">
        <f>ROUND(E752/D752*100,0)</f>
        <v>105</v>
      </c>
      <c r="P752" s="12">
        <f>IFERROR(ROUND(E752/L752,2),0)</f>
        <v>56.07</v>
      </c>
      <c r="Q752" s="9" t="s">
        <v>41</v>
      </c>
      <c r="R752" s="9" t="s">
        <v>42</v>
      </c>
      <c r="S752" s="13">
        <f>(((J752/60)/60)/24)+DATE(1970,1,1)</f>
        <v>42037.938206018516</v>
      </c>
      <c r="T752" s="13">
        <f>(((I752/60)/60)/24)+DATE(1970,1,1)</f>
        <v>42068.166666666672</v>
      </c>
    </row>
    <row r="753" spans="1:20" ht="192" x14ac:dyDescent="0.2">
      <c r="A753" s="9">
        <v>3316</v>
      </c>
      <c r="B753" s="10" t="s">
        <v>797</v>
      </c>
      <c r="C753" s="10" t="s">
        <v>798</v>
      </c>
      <c r="D753" s="9">
        <v>11737</v>
      </c>
      <c r="E753" s="11">
        <v>11747.18</v>
      </c>
      <c r="F753" s="9" t="s">
        <v>37</v>
      </c>
      <c r="G753" s="9" t="s">
        <v>45</v>
      </c>
      <c r="H753" s="9" t="s">
        <v>46</v>
      </c>
      <c r="I753" s="9">
        <v>1407506040</v>
      </c>
      <c r="J753" s="9">
        <v>1404680075</v>
      </c>
      <c r="K753" s="9" t="b">
        <v>0</v>
      </c>
      <c r="L753" s="9">
        <v>125</v>
      </c>
      <c r="M753" s="9" t="b">
        <v>1</v>
      </c>
      <c r="N753" s="9" t="s">
        <v>40</v>
      </c>
      <c r="O753" s="9">
        <f>ROUND(E753/D753*100,0)</f>
        <v>100</v>
      </c>
      <c r="P753" s="12">
        <f>IFERROR(ROUND(E753/L753,2),0)</f>
        <v>93.98</v>
      </c>
      <c r="Q753" s="9" t="s">
        <v>41</v>
      </c>
      <c r="R753" s="9" t="s">
        <v>42</v>
      </c>
      <c r="S753" s="13">
        <f>(((J753/60)/60)/24)+DATE(1970,1,1)</f>
        <v>41826.871238425927</v>
      </c>
      <c r="T753" s="13">
        <f>(((I753/60)/60)/24)+DATE(1970,1,1)</f>
        <v>41859.57916666667</v>
      </c>
    </row>
    <row r="754" spans="1:20" ht="192" x14ac:dyDescent="0.2">
      <c r="A754" s="9">
        <v>525</v>
      </c>
      <c r="B754" s="10" t="s">
        <v>53</v>
      </c>
      <c r="C754" s="10" t="s">
        <v>54</v>
      </c>
      <c r="D754" s="9">
        <v>12000</v>
      </c>
      <c r="E754" s="11">
        <v>12000</v>
      </c>
      <c r="F754" s="9" t="s">
        <v>37</v>
      </c>
      <c r="G754" s="9" t="s">
        <v>45</v>
      </c>
      <c r="H754" s="9" t="s">
        <v>46</v>
      </c>
      <c r="I754" s="9">
        <v>1410601041</v>
      </c>
      <c r="J754" s="9">
        <v>1406713041</v>
      </c>
      <c r="K754" s="9" t="b">
        <v>0</v>
      </c>
      <c r="L754" s="9">
        <v>12</v>
      </c>
      <c r="M754" s="9" t="b">
        <v>1</v>
      </c>
      <c r="N754" s="9" t="s">
        <v>40</v>
      </c>
      <c r="O754" s="9">
        <f>ROUND(E754/D754*100,0)</f>
        <v>100</v>
      </c>
      <c r="P754" s="12">
        <f>IFERROR(ROUND(E754/L754,2),0)</f>
        <v>1000</v>
      </c>
      <c r="Q754" s="9" t="s">
        <v>41</v>
      </c>
      <c r="R754" s="9" t="s">
        <v>42</v>
      </c>
      <c r="S754" s="13">
        <f>(((J754/60)/60)/24)+DATE(1970,1,1)</f>
        <v>41850.400937500002</v>
      </c>
      <c r="T754" s="13">
        <f>(((I754/60)/60)/24)+DATE(1970,1,1)</f>
        <v>41895.400937500002</v>
      </c>
    </row>
    <row r="755" spans="1:20" ht="224" x14ac:dyDescent="0.2">
      <c r="A755" s="9">
        <v>3214</v>
      </c>
      <c r="B755" s="10" t="s">
        <v>590</v>
      </c>
      <c r="C755" s="10" t="s">
        <v>591</v>
      </c>
      <c r="D755" s="9">
        <v>12000</v>
      </c>
      <c r="E755" s="11">
        <v>12256</v>
      </c>
      <c r="F755" s="9" t="s">
        <v>37</v>
      </c>
      <c r="G755" s="9" t="s">
        <v>38</v>
      </c>
      <c r="H755" s="9" t="s">
        <v>39</v>
      </c>
      <c r="I755" s="9">
        <v>1452038100</v>
      </c>
      <c r="J755" s="9">
        <v>1448823673</v>
      </c>
      <c r="K755" s="9" t="b">
        <v>1</v>
      </c>
      <c r="L755" s="9">
        <v>115</v>
      </c>
      <c r="M755" s="9" t="b">
        <v>1</v>
      </c>
      <c r="N755" s="9" t="s">
        <v>40</v>
      </c>
      <c r="O755" s="9">
        <f>ROUND(E755/D755*100,0)</f>
        <v>102</v>
      </c>
      <c r="P755" s="12">
        <f>IFERROR(ROUND(E755/L755,2),0)</f>
        <v>106.57</v>
      </c>
      <c r="Q755" s="9" t="s">
        <v>41</v>
      </c>
      <c r="R755" s="9" t="s">
        <v>42</v>
      </c>
      <c r="S755" s="13">
        <f>(((J755/60)/60)/24)+DATE(1970,1,1)</f>
        <v>42337.792511574073</v>
      </c>
      <c r="T755" s="13">
        <f>(((I755/60)/60)/24)+DATE(1970,1,1)</f>
        <v>42374.996527777781</v>
      </c>
    </row>
    <row r="756" spans="1:20" ht="192" x14ac:dyDescent="0.2">
      <c r="A756" s="9">
        <v>3218</v>
      </c>
      <c r="B756" s="10" t="s">
        <v>598</v>
      </c>
      <c r="C756" s="10" t="s">
        <v>599</v>
      </c>
      <c r="D756" s="9">
        <v>12000</v>
      </c>
      <c r="E756" s="11">
        <v>12252</v>
      </c>
      <c r="F756" s="9" t="s">
        <v>37</v>
      </c>
      <c r="G756" s="9" t="s">
        <v>38</v>
      </c>
      <c r="H756" s="9" t="s">
        <v>39</v>
      </c>
      <c r="I756" s="9">
        <v>1419984000</v>
      </c>
      <c r="J756" s="9">
        <v>1417132986</v>
      </c>
      <c r="K756" s="9" t="b">
        <v>1</v>
      </c>
      <c r="L756" s="9">
        <v>184</v>
      </c>
      <c r="M756" s="9" t="b">
        <v>1</v>
      </c>
      <c r="N756" s="9" t="s">
        <v>40</v>
      </c>
      <c r="O756" s="9">
        <f>ROUND(E756/D756*100,0)</f>
        <v>102</v>
      </c>
      <c r="P756" s="12">
        <f>IFERROR(ROUND(E756/L756,2),0)</f>
        <v>66.59</v>
      </c>
      <c r="Q756" s="9" t="s">
        <v>41</v>
      </c>
      <c r="R756" s="9" t="s">
        <v>42</v>
      </c>
      <c r="S756" s="13">
        <f>(((J756/60)/60)/24)+DATE(1970,1,1)</f>
        <v>41971.002152777779</v>
      </c>
      <c r="T756" s="13">
        <f>(((I756/60)/60)/24)+DATE(1970,1,1)</f>
        <v>42004</v>
      </c>
    </row>
    <row r="757" spans="1:20" ht="112" x14ac:dyDescent="0.2">
      <c r="A757" s="9">
        <v>3248</v>
      </c>
      <c r="B757" s="10" t="s">
        <v>658</v>
      </c>
      <c r="C757" s="10" t="s">
        <v>659</v>
      </c>
      <c r="D757" s="9">
        <v>12000</v>
      </c>
      <c r="E757" s="11">
        <v>12095</v>
      </c>
      <c r="F757" s="9" t="s">
        <v>37</v>
      </c>
      <c r="G757" s="9" t="s">
        <v>45</v>
      </c>
      <c r="H757" s="9" t="s">
        <v>46</v>
      </c>
      <c r="I757" s="9">
        <v>1428178757</v>
      </c>
      <c r="J757" s="9">
        <v>1425590357</v>
      </c>
      <c r="K757" s="9" t="b">
        <v>1</v>
      </c>
      <c r="L757" s="9">
        <v>200</v>
      </c>
      <c r="M757" s="9" t="b">
        <v>1</v>
      </c>
      <c r="N757" s="9" t="s">
        <v>40</v>
      </c>
      <c r="O757" s="9">
        <f>ROUND(E757/D757*100,0)</f>
        <v>101</v>
      </c>
      <c r="P757" s="12">
        <f>IFERROR(ROUND(E757/L757,2),0)</f>
        <v>60.48</v>
      </c>
      <c r="Q757" s="9" t="s">
        <v>41</v>
      </c>
      <c r="R757" s="9" t="s">
        <v>42</v>
      </c>
      <c r="S757" s="13">
        <f>(((J757/60)/60)/24)+DATE(1970,1,1)</f>
        <v>42068.888391203705</v>
      </c>
      <c r="T757" s="13">
        <f>(((I757/60)/60)/24)+DATE(1970,1,1)</f>
        <v>42098.846724537041</v>
      </c>
    </row>
    <row r="758" spans="1:20" ht="144" x14ac:dyDescent="0.2">
      <c r="A758" s="9">
        <v>3677</v>
      </c>
      <c r="B758" s="10" t="s">
        <v>1485</v>
      </c>
      <c r="C758" s="10" t="s">
        <v>1486</v>
      </c>
      <c r="D758" s="9">
        <v>12000</v>
      </c>
      <c r="E758" s="11">
        <v>12348.5</v>
      </c>
      <c r="F758" s="9" t="s">
        <v>37</v>
      </c>
      <c r="G758" s="9" t="s">
        <v>45</v>
      </c>
      <c r="H758" s="9" t="s">
        <v>46</v>
      </c>
      <c r="I758" s="9">
        <v>1404359940</v>
      </c>
      <c r="J758" s="9">
        <v>1402580818</v>
      </c>
      <c r="K758" s="9" t="b">
        <v>0</v>
      </c>
      <c r="L758" s="9">
        <v>199</v>
      </c>
      <c r="M758" s="9" t="b">
        <v>1</v>
      </c>
      <c r="N758" s="9" t="s">
        <v>40</v>
      </c>
      <c r="O758" s="9">
        <f>ROUND(E758/D758*100,0)</f>
        <v>103</v>
      </c>
      <c r="P758" s="12">
        <f>IFERROR(ROUND(E758/L758,2),0)</f>
        <v>62.05</v>
      </c>
      <c r="Q758" s="9" t="s">
        <v>41</v>
      </c>
      <c r="R758" s="9" t="s">
        <v>42</v>
      </c>
      <c r="S758" s="13">
        <f>(((J758/60)/60)/24)+DATE(1970,1,1)</f>
        <v>41802.574282407404</v>
      </c>
      <c r="T758" s="13">
        <f>(((I758/60)/60)/24)+DATE(1970,1,1)</f>
        <v>41823.165972222225</v>
      </c>
    </row>
    <row r="759" spans="1:20" ht="128" x14ac:dyDescent="0.2">
      <c r="A759" s="9">
        <v>3262</v>
      </c>
      <c r="B759" s="10" t="s">
        <v>686</v>
      </c>
      <c r="C759" s="10" t="s">
        <v>687</v>
      </c>
      <c r="D759" s="9">
        <v>12200</v>
      </c>
      <c r="E759" s="11">
        <v>12571</v>
      </c>
      <c r="F759" s="9" t="s">
        <v>37</v>
      </c>
      <c r="G759" s="9" t="s">
        <v>45</v>
      </c>
      <c r="H759" s="9" t="s">
        <v>46</v>
      </c>
      <c r="I759" s="9">
        <v>1419220800</v>
      </c>
      <c r="J759" s="9">
        <v>1416555262</v>
      </c>
      <c r="K759" s="9" t="b">
        <v>1</v>
      </c>
      <c r="L759" s="9">
        <v>134</v>
      </c>
      <c r="M759" s="9" t="b">
        <v>1</v>
      </c>
      <c r="N759" s="9" t="s">
        <v>40</v>
      </c>
      <c r="O759" s="9">
        <f>ROUND(E759/D759*100,0)</f>
        <v>103</v>
      </c>
      <c r="P759" s="12">
        <f>IFERROR(ROUND(E759/L759,2),0)</f>
        <v>93.81</v>
      </c>
      <c r="Q759" s="9" t="s">
        <v>41</v>
      </c>
      <c r="R759" s="9" t="s">
        <v>42</v>
      </c>
      <c r="S759" s="13">
        <f>(((J759/60)/60)/24)+DATE(1970,1,1)</f>
        <v>41964.315532407403</v>
      </c>
      <c r="T759" s="13">
        <f>(((I759/60)/60)/24)+DATE(1970,1,1)</f>
        <v>41995.166666666672</v>
      </c>
    </row>
    <row r="760" spans="1:20" ht="192" x14ac:dyDescent="0.2">
      <c r="A760" s="9">
        <v>3163</v>
      </c>
      <c r="B760" s="10" t="s">
        <v>528</v>
      </c>
      <c r="C760" s="10" t="s">
        <v>529</v>
      </c>
      <c r="D760" s="9">
        <v>13000</v>
      </c>
      <c r="E760" s="11">
        <v>14450</v>
      </c>
      <c r="F760" s="9" t="s">
        <v>37</v>
      </c>
      <c r="G760" s="9" t="s">
        <v>45</v>
      </c>
      <c r="H760" s="9" t="s">
        <v>46</v>
      </c>
      <c r="I760" s="9">
        <v>1402855525</v>
      </c>
      <c r="J760" s="9">
        <v>1400263525</v>
      </c>
      <c r="K760" s="9" t="b">
        <v>1</v>
      </c>
      <c r="L760" s="9">
        <v>72</v>
      </c>
      <c r="M760" s="9" t="b">
        <v>1</v>
      </c>
      <c r="N760" s="9" t="s">
        <v>40</v>
      </c>
      <c r="O760" s="9">
        <f>ROUND(E760/D760*100,0)</f>
        <v>111</v>
      </c>
      <c r="P760" s="12">
        <f>IFERROR(ROUND(E760/L760,2),0)</f>
        <v>200.69</v>
      </c>
      <c r="Q760" s="9" t="s">
        <v>41</v>
      </c>
      <c r="R760" s="9" t="s">
        <v>42</v>
      </c>
      <c r="S760" s="13">
        <f>(((J760/60)/60)/24)+DATE(1970,1,1)</f>
        <v>41775.753761574073</v>
      </c>
      <c r="T760" s="13">
        <f>(((I760/60)/60)/24)+DATE(1970,1,1)</f>
        <v>41805.753761574073</v>
      </c>
    </row>
    <row r="761" spans="1:20" ht="192" x14ac:dyDescent="0.2">
      <c r="A761" s="9">
        <v>3254</v>
      </c>
      <c r="B761" s="10" t="s">
        <v>670</v>
      </c>
      <c r="C761" s="10" t="s">
        <v>671</v>
      </c>
      <c r="D761" s="9">
        <v>13000</v>
      </c>
      <c r="E761" s="11">
        <v>13163.5</v>
      </c>
      <c r="F761" s="9" t="s">
        <v>37</v>
      </c>
      <c r="G761" s="9" t="s">
        <v>38</v>
      </c>
      <c r="H761" s="9" t="s">
        <v>39</v>
      </c>
      <c r="I761" s="9">
        <v>1427331809</v>
      </c>
      <c r="J761" s="9">
        <v>1424743409</v>
      </c>
      <c r="K761" s="9" t="b">
        <v>1</v>
      </c>
      <c r="L761" s="9">
        <v>186</v>
      </c>
      <c r="M761" s="9" t="b">
        <v>1</v>
      </c>
      <c r="N761" s="9" t="s">
        <v>40</v>
      </c>
      <c r="O761" s="9">
        <f>ROUND(E761/D761*100,0)</f>
        <v>101</v>
      </c>
      <c r="P761" s="12">
        <f>IFERROR(ROUND(E761/L761,2),0)</f>
        <v>70.77</v>
      </c>
      <c r="Q761" s="9" t="s">
        <v>41</v>
      </c>
      <c r="R761" s="9" t="s">
        <v>42</v>
      </c>
      <c r="S761" s="13">
        <f>(((J761/60)/60)/24)+DATE(1970,1,1)</f>
        <v>42059.085752314815</v>
      </c>
      <c r="T761" s="13">
        <f>(((I761/60)/60)/24)+DATE(1970,1,1)</f>
        <v>42089.044085648144</v>
      </c>
    </row>
    <row r="762" spans="1:20" ht="160" x14ac:dyDescent="0.2">
      <c r="A762" s="9">
        <v>3728</v>
      </c>
      <c r="B762" s="10" t="s">
        <v>1587</v>
      </c>
      <c r="C762" s="10" t="s">
        <v>1588</v>
      </c>
      <c r="D762" s="9">
        <v>20000</v>
      </c>
      <c r="E762" s="11">
        <v>1862</v>
      </c>
      <c r="F762" s="9" t="s">
        <v>251</v>
      </c>
      <c r="G762" s="9" t="s">
        <v>45</v>
      </c>
      <c r="H762" s="9" t="s">
        <v>46</v>
      </c>
      <c r="I762" s="9">
        <v>1439957176</v>
      </c>
      <c r="J762" s="9">
        <v>1437365176</v>
      </c>
      <c r="K762" s="9" t="b">
        <v>0</v>
      </c>
      <c r="L762" s="9">
        <v>31</v>
      </c>
      <c r="M762" s="9" t="b">
        <v>0</v>
      </c>
      <c r="N762" s="9" t="s">
        <v>40</v>
      </c>
      <c r="O762" s="9">
        <f>ROUND(E762/D762*100,0)</f>
        <v>9</v>
      </c>
      <c r="P762" s="12">
        <f>IFERROR(ROUND(E762/L762,2),0)</f>
        <v>60.06</v>
      </c>
      <c r="Q762" s="9" t="s">
        <v>41</v>
      </c>
      <c r="R762" s="9" t="s">
        <v>42</v>
      </c>
      <c r="S762" s="13">
        <f>(((J762/60)/60)/24)+DATE(1970,1,1)</f>
        <v>42205.171018518522</v>
      </c>
      <c r="T762" s="13">
        <f>(((I762/60)/60)/24)+DATE(1970,1,1)</f>
        <v>42235.171018518522</v>
      </c>
    </row>
    <row r="763" spans="1:20" ht="208" x14ac:dyDescent="0.2">
      <c r="A763" s="9">
        <v>3729</v>
      </c>
      <c r="B763" s="10" t="s">
        <v>1589</v>
      </c>
      <c r="C763" s="10" t="s">
        <v>1590</v>
      </c>
      <c r="D763" s="9">
        <v>5000</v>
      </c>
      <c r="E763" s="11">
        <v>362</v>
      </c>
      <c r="F763" s="9" t="s">
        <v>251</v>
      </c>
      <c r="G763" s="9" t="s">
        <v>45</v>
      </c>
      <c r="H763" s="9" t="s">
        <v>46</v>
      </c>
      <c r="I763" s="9">
        <v>1427082912</v>
      </c>
      <c r="J763" s="9">
        <v>1423198512</v>
      </c>
      <c r="K763" s="9" t="b">
        <v>0</v>
      </c>
      <c r="L763" s="9">
        <v>5</v>
      </c>
      <c r="M763" s="9" t="b">
        <v>0</v>
      </c>
      <c r="N763" s="9" t="s">
        <v>40</v>
      </c>
      <c r="O763" s="9">
        <f>ROUND(E763/D763*100,0)</f>
        <v>7</v>
      </c>
      <c r="P763" s="12">
        <f>IFERROR(ROUND(E763/L763,2),0)</f>
        <v>72.400000000000006</v>
      </c>
      <c r="Q763" s="9" t="s">
        <v>41</v>
      </c>
      <c r="R763" s="9" t="s">
        <v>42</v>
      </c>
      <c r="S763" s="13">
        <f>(((J763/60)/60)/24)+DATE(1970,1,1)</f>
        <v>42041.205000000002</v>
      </c>
      <c r="T763" s="13">
        <f>(((I763/60)/60)/24)+DATE(1970,1,1)</f>
        <v>42086.16333333333</v>
      </c>
    </row>
    <row r="764" spans="1:20" ht="208" x14ac:dyDescent="0.2">
      <c r="A764" s="9">
        <v>3730</v>
      </c>
      <c r="B764" s="10" t="s">
        <v>1591</v>
      </c>
      <c r="C764" s="10" t="s">
        <v>1592</v>
      </c>
      <c r="D764" s="9">
        <v>1000</v>
      </c>
      <c r="E764" s="11">
        <v>100</v>
      </c>
      <c r="F764" s="9" t="s">
        <v>251</v>
      </c>
      <c r="G764" s="9" t="s">
        <v>45</v>
      </c>
      <c r="H764" s="9" t="s">
        <v>46</v>
      </c>
      <c r="I764" s="9">
        <v>1439828159</v>
      </c>
      <c r="J764" s="9">
        <v>1437236159</v>
      </c>
      <c r="K764" s="9" t="b">
        <v>0</v>
      </c>
      <c r="L764" s="9">
        <v>1</v>
      </c>
      <c r="M764" s="9" t="b">
        <v>0</v>
      </c>
      <c r="N764" s="9" t="s">
        <v>40</v>
      </c>
      <c r="O764" s="9">
        <f>ROUND(E764/D764*100,0)</f>
        <v>10</v>
      </c>
      <c r="P764" s="12">
        <f>IFERROR(ROUND(E764/L764,2),0)</f>
        <v>100</v>
      </c>
      <c r="Q764" s="9" t="s">
        <v>41</v>
      </c>
      <c r="R764" s="9" t="s">
        <v>42</v>
      </c>
      <c r="S764" s="13">
        <f>(((J764/60)/60)/24)+DATE(1970,1,1)</f>
        <v>42203.677766203706</v>
      </c>
      <c r="T764" s="13">
        <f>(((I764/60)/60)/24)+DATE(1970,1,1)</f>
        <v>42233.677766203706</v>
      </c>
    </row>
    <row r="765" spans="1:20" ht="224" x14ac:dyDescent="0.2">
      <c r="A765" s="9">
        <v>3731</v>
      </c>
      <c r="B765" s="10" t="s">
        <v>1593</v>
      </c>
      <c r="C765" s="10" t="s">
        <v>1594</v>
      </c>
      <c r="D765" s="9">
        <v>5500</v>
      </c>
      <c r="E765" s="11">
        <v>620</v>
      </c>
      <c r="F765" s="9" t="s">
        <v>251</v>
      </c>
      <c r="G765" s="9" t="s">
        <v>45</v>
      </c>
      <c r="H765" s="9" t="s">
        <v>46</v>
      </c>
      <c r="I765" s="9">
        <v>1420860180</v>
      </c>
      <c r="J765" s="9">
        <v>1418234646</v>
      </c>
      <c r="K765" s="9" t="b">
        <v>0</v>
      </c>
      <c r="L765" s="9">
        <v>12</v>
      </c>
      <c r="M765" s="9" t="b">
        <v>0</v>
      </c>
      <c r="N765" s="9" t="s">
        <v>40</v>
      </c>
      <c r="O765" s="9">
        <f>ROUND(E765/D765*100,0)</f>
        <v>11</v>
      </c>
      <c r="P765" s="12">
        <f>IFERROR(ROUND(E765/L765,2),0)</f>
        <v>51.67</v>
      </c>
      <c r="Q765" s="9" t="s">
        <v>41</v>
      </c>
      <c r="R765" s="9" t="s">
        <v>42</v>
      </c>
      <c r="S765" s="13">
        <f>(((J765/60)/60)/24)+DATE(1970,1,1)</f>
        <v>41983.752847222218</v>
      </c>
      <c r="T765" s="13">
        <f>(((I765/60)/60)/24)+DATE(1970,1,1)</f>
        <v>42014.140972222223</v>
      </c>
    </row>
    <row r="766" spans="1:20" ht="144" x14ac:dyDescent="0.2">
      <c r="A766" s="9">
        <v>3732</v>
      </c>
      <c r="B766" s="10" t="s">
        <v>1595</v>
      </c>
      <c r="C766" s="10" t="s">
        <v>1596</v>
      </c>
      <c r="D766" s="9">
        <v>850</v>
      </c>
      <c r="E766" s="11">
        <v>131</v>
      </c>
      <c r="F766" s="9" t="s">
        <v>251</v>
      </c>
      <c r="G766" s="9" t="s">
        <v>291</v>
      </c>
      <c r="H766" s="9" t="s">
        <v>259</v>
      </c>
      <c r="I766" s="9">
        <v>1422100800</v>
      </c>
      <c r="J766" s="9">
        <v>1416932133</v>
      </c>
      <c r="K766" s="9" t="b">
        <v>0</v>
      </c>
      <c r="L766" s="9">
        <v>4</v>
      </c>
      <c r="M766" s="9" t="b">
        <v>0</v>
      </c>
      <c r="N766" s="9" t="s">
        <v>40</v>
      </c>
      <c r="O766" s="9">
        <f>ROUND(E766/D766*100,0)</f>
        <v>15</v>
      </c>
      <c r="P766" s="12">
        <f>IFERROR(ROUND(E766/L766,2),0)</f>
        <v>32.75</v>
      </c>
      <c r="Q766" s="9" t="s">
        <v>41</v>
      </c>
      <c r="R766" s="9" t="s">
        <v>42</v>
      </c>
      <c r="S766" s="13">
        <f>(((J766/60)/60)/24)+DATE(1970,1,1)</f>
        <v>41968.677465277782</v>
      </c>
      <c r="T766" s="13">
        <f>(((I766/60)/60)/24)+DATE(1970,1,1)</f>
        <v>42028.5</v>
      </c>
    </row>
    <row r="767" spans="1:20" ht="176" x14ac:dyDescent="0.2">
      <c r="A767" s="9">
        <v>3733</v>
      </c>
      <c r="B767" s="10" t="s">
        <v>1597</v>
      </c>
      <c r="C767" s="10" t="s">
        <v>1598</v>
      </c>
      <c r="D767" s="9">
        <v>1500</v>
      </c>
      <c r="E767" s="11">
        <v>0</v>
      </c>
      <c r="F767" s="9" t="s">
        <v>251</v>
      </c>
      <c r="G767" s="9" t="s">
        <v>45</v>
      </c>
      <c r="H767" s="9" t="s">
        <v>46</v>
      </c>
      <c r="I767" s="9">
        <v>1429396200</v>
      </c>
      <c r="J767" s="9">
        <v>1428539708</v>
      </c>
      <c r="K767" s="9" t="b">
        <v>0</v>
      </c>
      <c r="L767" s="9">
        <v>0</v>
      </c>
      <c r="M767" s="9" t="b">
        <v>0</v>
      </c>
      <c r="N767" s="9" t="s">
        <v>40</v>
      </c>
      <c r="O767" s="9">
        <f>ROUND(E767/D767*100,0)</f>
        <v>0</v>
      </c>
      <c r="P767" s="12">
        <f>IFERROR(ROUND(E767/L767,2),0)</f>
        <v>0</v>
      </c>
      <c r="Q767" s="9" t="s">
        <v>41</v>
      </c>
      <c r="R767" s="9" t="s">
        <v>42</v>
      </c>
      <c r="S767" s="13">
        <f>(((J767/60)/60)/24)+DATE(1970,1,1)</f>
        <v>42103.024398148147</v>
      </c>
      <c r="T767" s="13">
        <f>(((I767/60)/60)/24)+DATE(1970,1,1)</f>
        <v>42112.9375</v>
      </c>
    </row>
    <row r="768" spans="1:20" ht="224" x14ac:dyDescent="0.2">
      <c r="A768" s="9">
        <v>3734</v>
      </c>
      <c r="B768" s="10" t="s">
        <v>1599</v>
      </c>
      <c r="C768" s="10" t="s">
        <v>1600</v>
      </c>
      <c r="D768" s="9">
        <v>1500</v>
      </c>
      <c r="E768" s="11">
        <v>427</v>
      </c>
      <c r="F768" s="9" t="s">
        <v>251</v>
      </c>
      <c r="G768" s="9" t="s">
        <v>45</v>
      </c>
      <c r="H768" s="9" t="s">
        <v>46</v>
      </c>
      <c r="I768" s="9">
        <v>1432589896</v>
      </c>
      <c r="J768" s="9">
        <v>1427405896</v>
      </c>
      <c r="K768" s="9" t="b">
        <v>0</v>
      </c>
      <c r="L768" s="9">
        <v>7</v>
      </c>
      <c r="M768" s="9" t="b">
        <v>0</v>
      </c>
      <c r="N768" s="9" t="s">
        <v>40</v>
      </c>
      <c r="O768" s="9">
        <f>ROUND(E768/D768*100,0)</f>
        <v>28</v>
      </c>
      <c r="P768" s="12">
        <f>IFERROR(ROUND(E768/L768,2),0)</f>
        <v>61</v>
      </c>
      <c r="Q768" s="9" t="s">
        <v>41</v>
      </c>
      <c r="R768" s="9" t="s">
        <v>42</v>
      </c>
      <c r="S768" s="13">
        <f>(((J768/60)/60)/24)+DATE(1970,1,1)</f>
        <v>42089.901574074072</v>
      </c>
      <c r="T768" s="13">
        <f>(((I768/60)/60)/24)+DATE(1970,1,1)</f>
        <v>42149.901574074072</v>
      </c>
    </row>
    <row r="769" spans="1:20" ht="160" x14ac:dyDescent="0.2">
      <c r="A769" s="9">
        <v>3735</v>
      </c>
      <c r="B769" s="10" t="s">
        <v>1601</v>
      </c>
      <c r="C769" s="10" t="s">
        <v>1602</v>
      </c>
      <c r="D769" s="9">
        <v>150</v>
      </c>
      <c r="E769" s="11">
        <v>20</v>
      </c>
      <c r="F769" s="9" t="s">
        <v>251</v>
      </c>
      <c r="G769" s="9" t="s">
        <v>38</v>
      </c>
      <c r="H769" s="9" t="s">
        <v>39</v>
      </c>
      <c r="I769" s="9">
        <v>1432831089</v>
      </c>
      <c r="J769" s="9">
        <v>1430239089</v>
      </c>
      <c r="K769" s="9" t="b">
        <v>0</v>
      </c>
      <c r="L769" s="9">
        <v>2</v>
      </c>
      <c r="M769" s="9" t="b">
        <v>0</v>
      </c>
      <c r="N769" s="9" t="s">
        <v>40</v>
      </c>
      <c r="O769" s="9">
        <f>ROUND(E769/D769*100,0)</f>
        <v>13</v>
      </c>
      <c r="P769" s="12">
        <f>IFERROR(ROUND(E769/L769,2),0)</f>
        <v>10</v>
      </c>
      <c r="Q769" s="9" t="s">
        <v>41</v>
      </c>
      <c r="R769" s="9" t="s">
        <v>42</v>
      </c>
      <c r="S769" s="13">
        <f>(((J769/60)/60)/24)+DATE(1970,1,1)</f>
        <v>42122.693159722221</v>
      </c>
      <c r="T769" s="13">
        <f>(((I769/60)/60)/24)+DATE(1970,1,1)</f>
        <v>42152.693159722221</v>
      </c>
    </row>
    <row r="770" spans="1:20" ht="192" x14ac:dyDescent="0.2">
      <c r="A770" s="9">
        <v>3736</v>
      </c>
      <c r="B770" s="10" t="s">
        <v>1603</v>
      </c>
      <c r="C770" s="10" t="s">
        <v>1604</v>
      </c>
      <c r="D770" s="9">
        <v>1500</v>
      </c>
      <c r="E770" s="11">
        <v>10</v>
      </c>
      <c r="F770" s="9" t="s">
        <v>251</v>
      </c>
      <c r="G770" s="9" t="s">
        <v>38</v>
      </c>
      <c r="H770" s="9" t="s">
        <v>39</v>
      </c>
      <c r="I770" s="9">
        <v>1427133600</v>
      </c>
      <c r="J770" s="9">
        <v>1423847093</v>
      </c>
      <c r="K770" s="9" t="b">
        <v>0</v>
      </c>
      <c r="L770" s="9">
        <v>1</v>
      </c>
      <c r="M770" s="9" t="b">
        <v>0</v>
      </c>
      <c r="N770" s="9" t="s">
        <v>40</v>
      </c>
      <c r="O770" s="9">
        <f>ROUND(E770/D770*100,0)</f>
        <v>1</v>
      </c>
      <c r="P770" s="12">
        <f>IFERROR(ROUND(E770/L770,2),0)</f>
        <v>10</v>
      </c>
      <c r="Q770" s="9" t="s">
        <v>41</v>
      </c>
      <c r="R770" s="9" t="s">
        <v>42</v>
      </c>
      <c r="S770" s="13">
        <f>(((J770/60)/60)/24)+DATE(1970,1,1)</f>
        <v>42048.711724537032</v>
      </c>
      <c r="T770" s="13">
        <f>(((I770/60)/60)/24)+DATE(1970,1,1)</f>
        <v>42086.75</v>
      </c>
    </row>
    <row r="771" spans="1:20" ht="160" x14ac:dyDescent="0.2">
      <c r="A771" s="9">
        <v>3737</v>
      </c>
      <c r="B771" s="10" t="s">
        <v>1605</v>
      </c>
      <c r="C771" s="10" t="s">
        <v>1606</v>
      </c>
      <c r="D771" s="9">
        <v>700</v>
      </c>
      <c r="E771" s="11">
        <v>150</v>
      </c>
      <c r="F771" s="9" t="s">
        <v>251</v>
      </c>
      <c r="G771" s="9" t="s">
        <v>45</v>
      </c>
      <c r="H771" s="9" t="s">
        <v>46</v>
      </c>
      <c r="I771" s="9">
        <v>1447311540</v>
      </c>
      <c r="J771" s="9">
        <v>1445358903</v>
      </c>
      <c r="K771" s="9" t="b">
        <v>0</v>
      </c>
      <c r="L771" s="9">
        <v>4</v>
      </c>
      <c r="M771" s="9" t="b">
        <v>0</v>
      </c>
      <c r="N771" s="9" t="s">
        <v>40</v>
      </c>
      <c r="O771" s="9">
        <f>ROUND(E771/D771*100,0)</f>
        <v>21</v>
      </c>
      <c r="P771" s="12">
        <f>IFERROR(ROUND(E771/L771,2),0)</f>
        <v>37.5</v>
      </c>
      <c r="Q771" s="9" t="s">
        <v>41</v>
      </c>
      <c r="R771" s="9" t="s">
        <v>42</v>
      </c>
      <c r="S771" s="13">
        <f>(((J771/60)/60)/24)+DATE(1970,1,1)</f>
        <v>42297.691006944442</v>
      </c>
      <c r="T771" s="13">
        <f>(((I771/60)/60)/24)+DATE(1970,1,1)</f>
        <v>42320.290972222225</v>
      </c>
    </row>
    <row r="772" spans="1:20" ht="160" x14ac:dyDescent="0.2">
      <c r="A772" s="9">
        <v>3738</v>
      </c>
      <c r="B772" s="10" t="s">
        <v>1607</v>
      </c>
      <c r="C772" s="10" t="s">
        <v>1608</v>
      </c>
      <c r="D772" s="9">
        <v>1500</v>
      </c>
      <c r="E772" s="11">
        <v>270</v>
      </c>
      <c r="F772" s="9" t="s">
        <v>251</v>
      </c>
      <c r="G772" s="9" t="s">
        <v>38</v>
      </c>
      <c r="H772" s="9" t="s">
        <v>39</v>
      </c>
      <c r="I772" s="9">
        <v>1405461600</v>
      </c>
      <c r="J772" s="9">
        <v>1403562705</v>
      </c>
      <c r="K772" s="9" t="b">
        <v>0</v>
      </c>
      <c r="L772" s="9">
        <v>6</v>
      </c>
      <c r="M772" s="9" t="b">
        <v>0</v>
      </c>
      <c r="N772" s="9" t="s">
        <v>40</v>
      </c>
      <c r="O772" s="9">
        <f>ROUND(E772/D772*100,0)</f>
        <v>18</v>
      </c>
      <c r="P772" s="12">
        <f>IFERROR(ROUND(E772/L772,2),0)</f>
        <v>45</v>
      </c>
      <c r="Q772" s="9" t="s">
        <v>41</v>
      </c>
      <c r="R772" s="9" t="s">
        <v>42</v>
      </c>
      <c r="S772" s="13">
        <f>(((J772/60)/60)/24)+DATE(1970,1,1)</f>
        <v>41813.938715277778</v>
      </c>
      <c r="T772" s="13">
        <f>(((I772/60)/60)/24)+DATE(1970,1,1)</f>
        <v>41835.916666666664</v>
      </c>
    </row>
    <row r="773" spans="1:20" ht="224" x14ac:dyDescent="0.2">
      <c r="A773" s="9">
        <v>3739</v>
      </c>
      <c r="B773" s="10" t="s">
        <v>1609</v>
      </c>
      <c r="C773" s="10" t="s">
        <v>1610</v>
      </c>
      <c r="D773" s="9">
        <v>4000</v>
      </c>
      <c r="E773" s="11">
        <v>805</v>
      </c>
      <c r="F773" s="9" t="s">
        <v>251</v>
      </c>
      <c r="G773" s="9" t="s">
        <v>38</v>
      </c>
      <c r="H773" s="9" t="s">
        <v>39</v>
      </c>
      <c r="I773" s="9">
        <v>1468752468</v>
      </c>
      <c r="J773" s="9">
        <v>1467024468</v>
      </c>
      <c r="K773" s="9" t="b">
        <v>0</v>
      </c>
      <c r="L773" s="9">
        <v>8</v>
      </c>
      <c r="M773" s="9" t="b">
        <v>0</v>
      </c>
      <c r="N773" s="9" t="s">
        <v>40</v>
      </c>
      <c r="O773" s="9">
        <f>ROUND(E773/D773*100,0)</f>
        <v>20</v>
      </c>
      <c r="P773" s="12">
        <f>IFERROR(ROUND(E773/L773,2),0)</f>
        <v>100.63</v>
      </c>
      <c r="Q773" s="9" t="s">
        <v>41</v>
      </c>
      <c r="R773" s="9" t="s">
        <v>42</v>
      </c>
      <c r="S773" s="13">
        <f>(((J773/60)/60)/24)+DATE(1970,1,1)</f>
        <v>42548.449861111112</v>
      </c>
      <c r="T773" s="13">
        <f>(((I773/60)/60)/24)+DATE(1970,1,1)</f>
        <v>42568.449861111112</v>
      </c>
    </row>
    <row r="774" spans="1:20" ht="224" x14ac:dyDescent="0.2">
      <c r="A774" s="9">
        <v>3740</v>
      </c>
      <c r="B774" s="10" t="s">
        <v>1611</v>
      </c>
      <c r="C774" s="10" t="s">
        <v>1612</v>
      </c>
      <c r="D774" s="9">
        <v>2000</v>
      </c>
      <c r="E774" s="11">
        <v>358</v>
      </c>
      <c r="F774" s="9" t="s">
        <v>251</v>
      </c>
      <c r="G774" s="9" t="s">
        <v>45</v>
      </c>
      <c r="H774" s="9" t="s">
        <v>46</v>
      </c>
      <c r="I774" s="9">
        <v>1407808438</v>
      </c>
      <c r="J774" s="9">
        <v>1405217355</v>
      </c>
      <c r="K774" s="9" t="b">
        <v>0</v>
      </c>
      <c r="L774" s="9">
        <v>14</v>
      </c>
      <c r="M774" s="9" t="b">
        <v>0</v>
      </c>
      <c r="N774" s="9" t="s">
        <v>40</v>
      </c>
      <c r="O774" s="9">
        <f>ROUND(E774/D774*100,0)</f>
        <v>18</v>
      </c>
      <c r="P774" s="12">
        <f>IFERROR(ROUND(E774/L774,2),0)</f>
        <v>25.57</v>
      </c>
      <c r="Q774" s="9" t="s">
        <v>41</v>
      </c>
      <c r="R774" s="9" t="s">
        <v>42</v>
      </c>
      <c r="S774" s="13">
        <f>(((J774/60)/60)/24)+DATE(1970,1,1)</f>
        <v>41833.089756944442</v>
      </c>
      <c r="T774" s="13">
        <f>(((I774/60)/60)/24)+DATE(1970,1,1)</f>
        <v>41863.079143518517</v>
      </c>
    </row>
    <row r="775" spans="1:20" ht="176" x14ac:dyDescent="0.2">
      <c r="A775" s="9">
        <v>3741</v>
      </c>
      <c r="B775" s="10" t="s">
        <v>1613</v>
      </c>
      <c r="C775" s="10" t="s">
        <v>1614</v>
      </c>
      <c r="D775" s="9">
        <v>20000</v>
      </c>
      <c r="E775" s="11">
        <v>0</v>
      </c>
      <c r="F775" s="9" t="s">
        <v>251</v>
      </c>
      <c r="G775" s="9" t="s">
        <v>45</v>
      </c>
      <c r="H775" s="9" t="s">
        <v>46</v>
      </c>
      <c r="I775" s="9">
        <v>1450389950</v>
      </c>
      <c r="J775" s="9">
        <v>1447797950</v>
      </c>
      <c r="K775" s="9" t="b">
        <v>0</v>
      </c>
      <c r="L775" s="9">
        <v>0</v>
      </c>
      <c r="M775" s="9" t="b">
        <v>0</v>
      </c>
      <c r="N775" s="9" t="s">
        <v>40</v>
      </c>
      <c r="O775" s="9">
        <f>ROUND(E775/D775*100,0)</f>
        <v>0</v>
      </c>
      <c r="P775" s="12">
        <f>IFERROR(ROUND(E775/L775,2),0)</f>
        <v>0</v>
      </c>
      <c r="Q775" s="9" t="s">
        <v>41</v>
      </c>
      <c r="R775" s="9" t="s">
        <v>42</v>
      </c>
      <c r="S775" s="13">
        <f>(((J775/60)/60)/24)+DATE(1970,1,1)</f>
        <v>42325.920717592591</v>
      </c>
      <c r="T775" s="13">
        <f>(((I775/60)/60)/24)+DATE(1970,1,1)</f>
        <v>42355.920717592591</v>
      </c>
    </row>
    <row r="776" spans="1:20" ht="192" x14ac:dyDescent="0.2">
      <c r="A776" s="9">
        <v>3742</v>
      </c>
      <c r="B776" s="10" t="s">
        <v>1615</v>
      </c>
      <c r="C776" s="10" t="s">
        <v>1616</v>
      </c>
      <c r="D776" s="9">
        <v>5000</v>
      </c>
      <c r="E776" s="11">
        <v>100</v>
      </c>
      <c r="F776" s="9" t="s">
        <v>251</v>
      </c>
      <c r="G776" s="9" t="s">
        <v>45</v>
      </c>
      <c r="H776" s="9" t="s">
        <v>46</v>
      </c>
      <c r="I776" s="9">
        <v>1409980144</v>
      </c>
      <c r="J776" s="9">
        <v>1407388144</v>
      </c>
      <c r="K776" s="9" t="b">
        <v>0</v>
      </c>
      <c r="L776" s="9">
        <v>4</v>
      </c>
      <c r="M776" s="9" t="b">
        <v>0</v>
      </c>
      <c r="N776" s="9" t="s">
        <v>40</v>
      </c>
      <c r="O776" s="9">
        <f>ROUND(E776/D776*100,0)</f>
        <v>2</v>
      </c>
      <c r="P776" s="12">
        <f>IFERROR(ROUND(E776/L776,2),0)</f>
        <v>25</v>
      </c>
      <c r="Q776" s="9" t="s">
        <v>41</v>
      </c>
      <c r="R776" s="9" t="s">
        <v>42</v>
      </c>
      <c r="S776" s="13">
        <f>(((J776/60)/60)/24)+DATE(1970,1,1)</f>
        <v>41858.214629629627</v>
      </c>
      <c r="T776" s="13">
        <f>(((I776/60)/60)/24)+DATE(1970,1,1)</f>
        <v>41888.214629629627</v>
      </c>
    </row>
    <row r="777" spans="1:20" ht="160" x14ac:dyDescent="0.2">
      <c r="A777" s="9">
        <v>3743</v>
      </c>
      <c r="B777" s="10" t="s">
        <v>1617</v>
      </c>
      <c r="C777" s="10" t="s">
        <v>1618</v>
      </c>
      <c r="D777" s="9">
        <v>2200</v>
      </c>
      <c r="E777" s="11">
        <v>0</v>
      </c>
      <c r="F777" s="9" t="s">
        <v>251</v>
      </c>
      <c r="G777" s="9" t="s">
        <v>45</v>
      </c>
      <c r="H777" s="9" t="s">
        <v>46</v>
      </c>
      <c r="I777" s="9">
        <v>1404406964</v>
      </c>
      <c r="J777" s="9">
        <v>1401814964</v>
      </c>
      <c r="K777" s="9" t="b">
        <v>0</v>
      </c>
      <c r="L777" s="9">
        <v>0</v>
      </c>
      <c r="M777" s="9" t="b">
        <v>0</v>
      </c>
      <c r="N777" s="9" t="s">
        <v>40</v>
      </c>
      <c r="O777" s="9">
        <f>ROUND(E777/D777*100,0)</f>
        <v>0</v>
      </c>
      <c r="P777" s="12">
        <f>IFERROR(ROUND(E777/L777,2),0)</f>
        <v>0</v>
      </c>
      <c r="Q777" s="9" t="s">
        <v>41</v>
      </c>
      <c r="R777" s="9" t="s">
        <v>42</v>
      </c>
      <c r="S777" s="13">
        <f>(((J777/60)/60)/24)+DATE(1970,1,1)</f>
        <v>41793.710231481484</v>
      </c>
      <c r="T777" s="13">
        <f>(((I777/60)/60)/24)+DATE(1970,1,1)</f>
        <v>41823.710231481484</v>
      </c>
    </row>
    <row r="778" spans="1:20" ht="192" x14ac:dyDescent="0.2">
      <c r="A778" s="9">
        <v>3744</v>
      </c>
      <c r="B778" s="10" t="s">
        <v>1619</v>
      </c>
      <c r="C778" s="10" t="s">
        <v>1620</v>
      </c>
      <c r="D778" s="9">
        <v>1200</v>
      </c>
      <c r="E778" s="11">
        <v>0</v>
      </c>
      <c r="F778" s="9" t="s">
        <v>251</v>
      </c>
      <c r="G778" s="9" t="s">
        <v>45</v>
      </c>
      <c r="H778" s="9" t="s">
        <v>46</v>
      </c>
      <c r="I778" s="9">
        <v>1404532740</v>
      </c>
      <c r="J778" s="9">
        <v>1401823952</v>
      </c>
      <c r="K778" s="9" t="b">
        <v>0</v>
      </c>
      <c r="L778" s="9">
        <v>0</v>
      </c>
      <c r="M778" s="9" t="b">
        <v>0</v>
      </c>
      <c r="N778" s="9" t="s">
        <v>40</v>
      </c>
      <c r="O778" s="9">
        <f>ROUND(E778/D778*100,0)</f>
        <v>0</v>
      </c>
      <c r="P778" s="12">
        <f>IFERROR(ROUND(E778/L778,2),0)</f>
        <v>0</v>
      </c>
      <c r="Q778" s="9" t="s">
        <v>41</v>
      </c>
      <c r="R778" s="9" t="s">
        <v>42</v>
      </c>
      <c r="S778" s="13">
        <f>(((J778/60)/60)/24)+DATE(1970,1,1)</f>
        <v>41793.814259259263</v>
      </c>
      <c r="T778" s="13">
        <f>(((I778/60)/60)/24)+DATE(1970,1,1)</f>
        <v>41825.165972222225</v>
      </c>
    </row>
    <row r="779" spans="1:20" ht="160" x14ac:dyDescent="0.2">
      <c r="A779" s="9">
        <v>3745</v>
      </c>
      <c r="B779" s="10" t="s">
        <v>1621</v>
      </c>
      <c r="C779" s="10" t="s">
        <v>1622</v>
      </c>
      <c r="D779" s="9">
        <v>100</v>
      </c>
      <c r="E779" s="11">
        <v>10</v>
      </c>
      <c r="F779" s="9" t="s">
        <v>251</v>
      </c>
      <c r="G779" s="9" t="s">
        <v>45</v>
      </c>
      <c r="H779" s="9" t="s">
        <v>46</v>
      </c>
      <c r="I779" s="9">
        <v>1407689102</v>
      </c>
      <c r="J779" s="9">
        <v>1405097102</v>
      </c>
      <c r="K779" s="9" t="b">
        <v>0</v>
      </c>
      <c r="L779" s="9">
        <v>1</v>
      </c>
      <c r="M779" s="9" t="b">
        <v>0</v>
      </c>
      <c r="N779" s="9" t="s">
        <v>40</v>
      </c>
      <c r="O779" s="9">
        <f>ROUND(E779/D779*100,0)</f>
        <v>10</v>
      </c>
      <c r="P779" s="12">
        <f>IFERROR(ROUND(E779/L779,2),0)</f>
        <v>10</v>
      </c>
      <c r="Q779" s="9" t="s">
        <v>41</v>
      </c>
      <c r="R779" s="9" t="s">
        <v>42</v>
      </c>
      <c r="S779" s="13">
        <f>(((J779/60)/60)/24)+DATE(1970,1,1)</f>
        <v>41831.697939814818</v>
      </c>
      <c r="T779" s="13">
        <f>(((I779/60)/60)/24)+DATE(1970,1,1)</f>
        <v>41861.697939814818</v>
      </c>
    </row>
    <row r="780" spans="1:20" ht="80" x14ac:dyDescent="0.2">
      <c r="A780" s="9">
        <v>3746</v>
      </c>
      <c r="B780" s="10" t="s">
        <v>1623</v>
      </c>
      <c r="C780" s="10" t="s">
        <v>1624</v>
      </c>
      <c r="D780" s="9">
        <v>8500</v>
      </c>
      <c r="E780" s="11">
        <v>202</v>
      </c>
      <c r="F780" s="9" t="s">
        <v>251</v>
      </c>
      <c r="G780" s="9" t="s">
        <v>45</v>
      </c>
      <c r="H780" s="9" t="s">
        <v>46</v>
      </c>
      <c r="I780" s="9">
        <v>1475918439</v>
      </c>
      <c r="J780" s="9">
        <v>1473326439</v>
      </c>
      <c r="K780" s="9" t="b">
        <v>0</v>
      </c>
      <c r="L780" s="9">
        <v>1</v>
      </c>
      <c r="M780" s="9" t="b">
        <v>0</v>
      </c>
      <c r="N780" s="9" t="s">
        <v>40</v>
      </c>
      <c r="O780" s="9">
        <f>ROUND(E780/D780*100,0)</f>
        <v>2</v>
      </c>
      <c r="P780" s="12">
        <f>IFERROR(ROUND(E780/L780,2),0)</f>
        <v>202</v>
      </c>
      <c r="Q780" s="9" t="s">
        <v>41</v>
      </c>
      <c r="R780" s="9" t="s">
        <v>42</v>
      </c>
      <c r="S780" s="13">
        <f>(((J780/60)/60)/24)+DATE(1970,1,1)</f>
        <v>42621.389340277776</v>
      </c>
      <c r="T780" s="13">
        <f>(((I780/60)/60)/24)+DATE(1970,1,1)</f>
        <v>42651.389340277776</v>
      </c>
    </row>
    <row r="781" spans="1:20" ht="128" x14ac:dyDescent="0.2">
      <c r="A781" s="9">
        <v>3747</v>
      </c>
      <c r="B781" s="10" t="s">
        <v>1625</v>
      </c>
      <c r="C781" s="10" t="s">
        <v>1626</v>
      </c>
      <c r="D781" s="9">
        <v>2500</v>
      </c>
      <c r="E781" s="11">
        <v>25</v>
      </c>
      <c r="F781" s="9" t="s">
        <v>251</v>
      </c>
      <c r="G781" s="9" t="s">
        <v>38</v>
      </c>
      <c r="H781" s="9" t="s">
        <v>39</v>
      </c>
      <c r="I781" s="9">
        <v>1436137140</v>
      </c>
      <c r="J781" s="9">
        <v>1433833896</v>
      </c>
      <c r="K781" s="9" t="b">
        <v>0</v>
      </c>
      <c r="L781" s="9">
        <v>1</v>
      </c>
      <c r="M781" s="9" t="b">
        <v>0</v>
      </c>
      <c r="N781" s="9" t="s">
        <v>40</v>
      </c>
      <c r="O781" s="9">
        <f>ROUND(E781/D781*100,0)</f>
        <v>1</v>
      </c>
      <c r="P781" s="12">
        <f>IFERROR(ROUND(E781/L781,2),0)</f>
        <v>25</v>
      </c>
      <c r="Q781" s="9" t="s">
        <v>41</v>
      </c>
      <c r="R781" s="9" t="s">
        <v>42</v>
      </c>
      <c r="S781" s="13">
        <f>(((J781/60)/60)/24)+DATE(1970,1,1)</f>
        <v>42164.299722222218</v>
      </c>
      <c r="T781" s="13">
        <f>(((I781/60)/60)/24)+DATE(1970,1,1)</f>
        <v>42190.957638888889</v>
      </c>
    </row>
    <row r="782" spans="1:20" ht="192" x14ac:dyDescent="0.2">
      <c r="A782" s="9">
        <v>534</v>
      </c>
      <c r="B782" s="10" t="s">
        <v>73</v>
      </c>
      <c r="C782" s="10" t="s">
        <v>74</v>
      </c>
      <c r="D782" s="9">
        <v>15000</v>
      </c>
      <c r="E782" s="11">
        <v>15700</v>
      </c>
      <c r="F782" s="9" t="s">
        <v>37</v>
      </c>
      <c r="G782" s="9" t="s">
        <v>75</v>
      </c>
      <c r="H782" s="9" t="s">
        <v>76</v>
      </c>
      <c r="I782" s="9">
        <v>1446418800</v>
      </c>
      <c r="J782" s="9">
        <v>1443036470</v>
      </c>
      <c r="K782" s="9" t="b">
        <v>0</v>
      </c>
      <c r="L782" s="9">
        <v>48</v>
      </c>
      <c r="M782" s="9" t="b">
        <v>1</v>
      </c>
      <c r="N782" s="9" t="s">
        <v>40</v>
      </c>
      <c r="O782" s="9">
        <f>ROUND(E782/D782*100,0)</f>
        <v>105</v>
      </c>
      <c r="P782" s="12">
        <f>IFERROR(ROUND(E782/L782,2),0)</f>
        <v>327.08</v>
      </c>
      <c r="Q782" s="9" t="s">
        <v>41</v>
      </c>
      <c r="R782" s="9" t="s">
        <v>42</v>
      </c>
      <c r="S782" s="13">
        <f>(((J782/60)/60)/24)+DATE(1970,1,1)</f>
        <v>42270.810995370368</v>
      </c>
      <c r="T782" s="13">
        <f>(((I782/60)/60)/24)+DATE(1970,1,1)</f>
        <v>42309.958333333328</v>
      </c>
    </row>
    <row r="783" spans="1:20" ht="208" x14ac:dyDescent="0.2">
      <c r="A783" s="9">
        <v>1293</v>
      </c>
      <c r="B783" s="10" t="s">
        <v>105</v>
      </c>
      <c r="C783" s="10" t="s">
        <v>106</v>
      </c>
      <c r="D783" s="9">
        <v>15000</v>
      </c>
      <c r="E783" s="11">
        <v>15335</v>
      </c>
      <c r="F783" s="9" t="s">
        <v>37</v>
      </c>
      <c r="G783" s="9" t="s">
        <v>45</v>
      </c>
      <c r="H783" s="9" t="s">
        <v>46</v>
      </c>
      <c r="I783" s="9">
        <v>1447523371</v>
      </c>
      <c r="J783" s="9">
        <v>1444927771</v>
      </c>
      <c r="K783" s="9" t="b">
        <v>0</v>
      </c>
      <c r="L783" s="9">
        <v>120</v>
      </c>
      <c r="M783" s="9" t="b">
        <v>1</v>
      </c>
      <c r="N783" s="9" t="s">
        <v>40</v>
      </c>
      <c r="O783" s="9">
        <f>ROUND(E783/D783*100,0)</f>
        <v>102</v>
      </c>
      <c r="P783" s="12">
        <f>IFERROR(ROUND(E783/L783,2),0)</f>
        <v>127.79</v>
      </c>
      <c r="Q783" s="9" t="s">
        <v>41</v>
      </c>
      <c r="R783" s="9" t="s">
        <v>42</v>
      </c>
      <c r="S783" s="13">
        <f>(((J783/60)/60)/24)+DATE(1970,1,1)</f>
        <v>42292.701053240744</v>
      </c>
      <c r="T783" s="13">
        <f>(((I783/60)/60)/24)+DATE(1970,1,1)</f>
        <v>42322.742719907401</v>
      </c>
    </row>
    <row r="784" spans="1:20" ht="208" x14ac:dyDescent="0.2">
      <c r="A784" s="9">
        <v>3187</v>
      </c>
      <c r="B784" s="10" t="s">
        <v>576</v>
      </c>
      <c r="C784" s="10" t="s">
        <v>577</v>
      </c>
      <c r="D784" s="9">
        <v>15000</v>
      </c>
      <c r="E784" s="11">
        <v>17444</v>
      </c>
      <c r="F784" s="9" t="s">
        <v>37</v>
      </c>
      <c r="G784" s="9" t="s">
        <v>45</v>
      </c>
      <c r="H784" s="9" t="s">
        <v>46</v>
      </c>
      <c r="I784" s="9">
        <v>1407167973</v>
      </c>
      <c r="J784" s="9">
        <v>1405439973</v>
      </c>
      <c r="K784" s="9" t="b">
        <v>1</v>
      </c>
      <c r="L784" s="9">
        <v>244</v>
      </c>
      <c r="M784" s="9" t="b">
        <v>1</v>
      </c>
      <c r="N784" s="9" t="s">
        <v>40</v>
      </c>
      <c r="O784" s="9">
        <f>ROUND(E784/D784*100,0)</f>
        <v>116</v>
      </c>
      <c r="P784" s="12">
        <f>IFERROR(ROUND(E784/L784,2),0)</f>
        <v>71.489999999999995</v>
      </c>
      <c r="Q784" s="9" t="s">
        <v>41</v>
      </c>
      <c r="R784" s="9" t="s">
        <v>42</v>
      </c>
      <c r="S784" s="13">
        <f>(((J784/60)/60)/24)+DATE(1970,1,1)</f>
        <v>41835.666354166664</v>
      </c>
      <c r="T784" s="13">
        <f>(((I784/60)/60)/24)+DATE(1970,1,1)</f>
        <v>41855.666354166664</v>
      </c>
    </row>
    <row r="785" spans="1:20" ht="96" x14ac:dyDescent="0.2">
      <c r="A785" s="9">
        <v>3220</v>
      </c>
      <c r="B785" s="10" t="s">
        <v>602</v>
      </c>
      <c r="C785" s="10" t="s">
        <v>603</v>
      </c>
      <c r="D785" s="9">
        <v>15000</v>
      </c>
      <c r="E785" s="11">
        <v>15126</v>
      </c>
      <c r="F785" s="9" t="s">
        <v>37</v>
      </c>
      <c r="G785" s="9" t="s">
        <v>45</v>
      </c>
      <c r="H785" s="9" t="s">
        <v>46</v>
      </c>
      <c r="I785" s="9">
        <v>1489352400</v>
      </c>
      <c r="J785" s="9">
        <v>1486411204</v>
      </c>
      <c r="K785" s="9" t="b">
        <v>1</v>
      </c>
      <c r="L785" s="9">
        <v>59</v>
      </c>
      <c r="M785" s="9" t="b">
        <v>1</v>
      </c>
      <c r="N785" s="9" t="s">
        <v>40</v>
      </c>
      <c r="O785" s="9">
        <f>ROUND(E785/D785*100,0)</f>
        <v>101</v>
      </c>
      <c r="P785" s="12">
        <f>IFERROR(ROUND(E785/L785,2),0)</f>
        <v>256.37</v>
      </c>
      <c r="Q785" s="9" t="s">
        <v>41</v>
      </c>
      <c r="R785" s="9" t="s">
        <v>42</v>
      </c>
      <c r="S785" s="13">
        <f>(((J785/60)/60)/24)+DATE(1970,1,1)</f>
        <v>42772.833379629628</v>
      </c>
      <c r="T785" s="13">
        <f>(((I785/60)/60)/24)+DATE(1970,1,1)</f>
        <v>42806.875</v>
      </c>
    </row>
    <row r="786" spans="1:20" ht="208" x14ac:dyDescent="0.2">
      <c r="A786" s="9">
        <v>3235</v>
      </c>
      <c r="B786" s="10" t="s">
        <v>632</v>
      </c>
      <c r="C786" s="10" t="s">
        <v>633</v>
      </c>
      <c r="D786" s="9">
        <v>15000</v>
      </c>
      <c r="E786" s="11">
        <v>15481</v>
      </c>
      <c r="F786" s="9" t="s">
        <v>37</v>
      </c>
      <c r="G786" s="9" t="s">
        <v>45</v>
      </c>
      <c r="H786" s="9" t="s">
        <v>46</v>
      </c>
      <c r="I786" s="9">
        <v>1467361251</v>
      </c>
      <c r="J786" s="9">
        <v>1464769251</v>
      </c>
      <c r="K786" s="9" t="b">
        <v>1</v>
      </c>
      <c r="L786" s="9">
        <v>181</v>
      </c>
      <c r="M786" s="9" t="b">
        <v>1</v>
      </c>
      <c r="N786" s="9" t="s">
        <v>40</v>
      </c>
      <c r="O786" s="9">
        <f>ROUND(E786/D786*100,0)</f>
        <v>103</v>
      </c>
      <c r="P786" s="12">
        <f>IFERROR(ROUND(E786/L786,2),0)</f>
        <v>85.53</v>
      </c>
      <c r="Q786" s="9" t="s">
        <v>41</v>
      </c>
      <c r="R786" s="9" t="s">
        <v>42</v>
      </c>
      <c r="S786" s="13">
        <f>(((J786/60)/60)/24)+DATE(1970,1,1)</f>
        <v>42522.347812499997</v>
      </c>
      <c r="T786" s="13">
        <f>(((I786/60)/60)/24)+DATE(1970,1,1)</f>
        <v>42552.347812499997</v>
      </c>
    </row>
    <row r="787" spans="1:20" ht="208" x14ac:dyDescent="0.2">
      <c r="A787" s="9">
        <v>3267</v>
      </c>
      <c r="B787" s="10" t="s">
        <v>696</v>
      </c>
      <c r="C787" s="10" t="s">
        <v>697</v>
      </c>
      <c r="D787" s="9">
        <v>15000</v>
      </c>
      <c r="E787" s="11">
        <v>15315</v>
      </c>
      <c r="F787" s="9" t="s">
        <v>37</v>
      </c>
      <c r="G787" s="9" t="s">
        <v>45</v>
      </c>
      <c r="H787" s="9" t="s">
        <v>46</v>
      </c>
      <c r="I787" s="9">
        <v>1437156660</v>
      </c>
      <c r="J787" s="9">
        <v>1434564660</v>
      </c>
      <c r="K787" s="9" t="b">
        <v>1</v>
      </c>
      <c r="L787" s="9">
        <v>288</v>
      </c>
      <c r="M787" s="9" t="b">
        <v>1</v>
      </c>
      <c r="N787" s="9" t="s">
        <v>40</v>
      </c>
      <c r="O787" s="9">
        <f>ROUND(E787/D787*100,0)</f>
        <v>102</v>
      </c>
      <c r="P787" s="12">
        <f>IFERROR(ROUND(E787/L787,2),0)</f>
        <v>53.18</v>
      </c>
      <c r="Q787" s="9" t="s">
        <v>41</v>
      </c>
      <c r="R787" s="9" t="s">
        <v>42</v>
      </c>
      <c r="S787" s="13">
        <f>(((J787/60)/60)/24)+DATE(1970,1,1)</f>
        <v>42172.757638888885</v>
      </c>
      <c r="T787" s="13">
        <f>(((I787/60)/60)/24)+DATE(1970,1,1)</f>
        <v>42202.757638888885</v>
      </c>
    </row>
    <row r="788" spans="1:20" ht="208" x14ac:dyDescent="0.2">
      <c r="A788" s="9">
        <v>3286</v>
      </c>
      <c r="B788" s="10" t="s">
        <v>734</v>
      </c>
      <c r="C788" s="10" t="s">
        <v>735</v>
      </c>
      <c r="D788" s="9">
        <v>15000</v>
      </c>
      <c r="E788" s="11">
        <v>15265</v>
      </c>
      <c r="F788" s="9" t="s">
        <v>37</v>
      </c>
      <c r="G788" s="9" t="s">
        <v>45</v>
      </c>
      <c r="H788" s="9" t="s">
        <v>46</v>
      </c>
      <c r="I788" s="9">
        <v>1471291782</v>
      </c>
      <c r="J788" s="9">
        <v>1468699782</v>
      </c>
      <c r="K788" s="9" t="b">
        <v>0</v>
      </c>
      <c r="L788" s="9">
        <v>122</v>
      </c>
      <c r="M788" s="9" t="b">
        <v>1</v>
      </c>
      <c r="N788" s="9" t="s">
        <v>40</v>
      </c>
      <c r="O788" s="9">
        <f>ROUND(E788/D788*100,0)</f>
        <v>102</v>
      </c>
      <c r="P788" s="12">
        <f>IFERROR(ROUND(E788/L788,2),0)</f>
        <v>125.12</v>
      </c>
      <c r="Q788" s="9" t="s">
        <v>41</v>
      </c>
      <c r="R788" s="9" t="s">
        <v>42</v>
      </c>
      <c r="S788" s="13">
        <f>(((J788/60)/60)/24)+DATE(1970,1,1)</f>
        <v>42567.840069444443</v>
      </c>
      <c r="T788" s="13">
        <f>(((I788/60)/60)/24)+DATE(1970,1,1)</f>
        <v>42597.840069444443</v>
      </c>
    </row>
    <row r="789" spans="1:20" ht="192" x14ac:dyDescent="0.2">
      <c r="A789" s="9">
        <v>3304</v>
      </c>
      <c r="B789" s="10" t="s">
        <v>773</v>
      </c>
      <c r="C789" s="10" t="s">
        <v>774</v>
      </c>
      <c r="D789" s="9">
        <v>15000</v>
      </c>
      <c r="E789" s="11">
        <v>15677.5</v>
      </c>
      <c r="F789" s="9" t="s">
        <v>37</v>
      </c>
      <c r="G789" s="9" t="s">
        <v>45</v>
      </c>
      <c r="H789" s="9" t="s">
        <v>46</v>
      </c>
      <c r="I789" s="9">
        <v>1482418752</v>
      </c>
      <c r="J789" s="9">
        <v>1479826752</v>
      </c>
      <c r="K789" s="9" t="b">
        <v>0</v>
      </c>
      <c r="L789" s="9">
        <v>175</v>
      </c>
      <c r="M789" s="9" t="b">
        <v>1</v>
      </c>
      <c r="N789" s="9" t="s">
        <v>40</v>
      </c>
      <c r="O789" s="9">
        <f>ROUND(E789/D789*100,0)</f>
        <v>105</v>
      </c>
      <c r="P789" s="12">
        <f>IFERROR(ROUND(E789/L789,2),0)</f>
        <v>89.59</v>
      </c>
      <c r="Q789" s="9" t="s">
        <v>41</v>
      </c>
      <c r="R789" s="9" t="s">
        <v>42</v>
      </c>
      <c r="S789" s="13">
        <f>(((J789/60)/60)/24)+DATE(1970,1,1)</f>
        <v>42696.624444444446</v>
      </c>
      <c r="T789" s="13">
        <f>(((I789/60)/60)/24)+DATE(1970,1,1)</f>
        <v>42726.624444444446</v>
      </c>
    </row>
    <row r="790" spans="1:20" ht="112" x14ac:dyDescent="0.2">
      <c r="A790" s="9">
        <v>3338</v>
      </c>
      <c r="B790" s="10" t="s">
        <v>841</v>
      </c>
      <c r="C790" s="10" t="s">
        <v>842</v>
      </c>
      <c r="D790" s="9">
        <v>15000</v>
      </c>
      <c r="E790" s="11">
        <v>15327</v>
      </c>
      <c r="F790" s="9" t="s">
        <v>37</v>
      </c>
      <c r="G790" s="9" t="s">
        <v>45</v>
      </c>
      <c r="H790" s="9" t="s">
        <v>46</v>
      </c>
      <c r="I790" s="9">
        <v>1487944080</v>
      </c>
      <c r="J790" s="9">
        <v>1486129680</v>
      </c>
      <c r="K790" s="9" t="b">
        <v>0</v>
      </c>
      <c r="L790" s="9">
        <v>112</v>
      </c>
      <c r="M790" s="9" t="b">
        <v>1</v>
      </c>
      <c r="N790" s="9" t="s">
        <v>40</v>
      </c>
      <c r="O790" s="9">
        <f>ROUND(E790/D790*100,0)</f>
        <v>102</v>
      </c>
      <c r="P790" s="12">
        <f>IFERROR(ROUND(E790/L790,2),0)</f>
        <v>136.85</v>
      </c>
      <c r="Q790" s="9" t="s">
        <v>41</v>
      </c>
      <c r="R790" s="9" t="s">
        <v>42</v>
      </c>
      <c r="S790" s="13">
        <f>(((J790/60)/60)/24)+DATE(1970,1,1)</f>
        <v>42769.574999999997</v>
      </c>
      <c r="T790" s="13">
        <f>(((I790/60)/60)/24)+DATE(1970,1,1)</f>
        <v>42790.574999999997</v>
      </c>
    </row>
    <row r="791" spans="1:20" ht="192" x14ac:dyDescent="0.2">
      <c r="A791" s="9">
        <v>3402</v>
      </c>
      <c r="B791" s="10" t="s">
        <v>971</v>
      </c>
      <c r="C791" s="10" t="s">
        <v>972</v>
      </c>
      <c r="D791" s="9">
        <v>15000</v>
      </c>
      <c r="E791" s="11">
        <v>16465</v>
      </c>
      <c r="F791" s="9" t="s">
        <v>37</v>
      </c>
      <c r="G791" s="9" t="s">
        <v>45</v>
      </c>
      <c r="H791" s="9" t="s">
        <v>46</v>
      </c>
      <c r="I791" s="9">
        <v>1447295460</v>
      </c>
      <c r="J791" s="9">
        <v>1444747843</v>
      </c>
      <c r="K791" s="9" t="b">
        <v>0</v>
      </c>
      <c r="L791" s="9">
        <v>165</v>
      </c>
      <c r="M791" s="9" t="b">
        <v>1</v>
      </c>
      <c r="N791" s="9" t="s">
        <v>40</v>
      </c>
      <c r="O791" s="9">
        <f>ROUND(E791/D791*100,0)</f>
        <v>110</v>
      </c>
      <c r="P791" s="12">
        <f>IFERROR(ROUND(E791/L791,2),0)</f>
        <v>99.79</v>
      </c>
      <c r="Q791" s="9" t="s">
        <v>41</v>
      </c>
      <c r="R791" s="9" t="s">
        <v>42</v>
      </c>
      <c r="S791" s="13">
        <f>(((J791/60)/60)/24)+DATE(1970,1,1)</f>
        <v>42290.61855324074</v>
      </c>
      <c r="T791" s="13">
        <f>(((I791/60)/60)/24)+DATE(1970,1,1)</f>
        <v>42320.104861111111</v>
      </c>
    </row>
    <row r="792" spans="1:20" ht="208" x14ac:dyDescent="0.2">
      <c r="A792" s="9">
        <v>3411</v>
      </c>
      <c r="B792" s="10" t="s">
        <v>989</v>
      </c>
      <c r="C792" s="10" t="s">
        <v>990</v>
      </c>
      <c r="D792" s="9">
        <v>15000</v>
      </c>
      <c r="E792" s="11">
        <v>15535</v>
      </c>
      <c r="F792" s="9" t="s">
        <v>37</v>
      </c>
      <c r="G792" s="9" t="s">
        <v>45</v>
      </c>
      <c r="H792" s="9" t="s">
        <v>46</v>
      </c>
      <c r="I792" s="9">
        <v>1444264372</v>
      </c>
      <c r="J792" s="9">
        <v>1442536372</v>
      </c>
      <c r="K792" s="9" t="b">
        <v>0</v>
      </c>
      <c r="L792" s="9">
        <v>78</v>
      </c>
      <c r="M792" s="9" t="b">
        <v>1</v>
      </c>
      <c r="N792" s="9" t="s">
        <v>40</v>
      </c>
      <c r="O792" s="9">
        <f>ROUND(E792/D792*100,0)</f>
        <v>104</v>
      </c>
      <c r="P792" s="12">
        <f>IFERROR(ROUND(E792/L792,2),0)</f>
        <v>199.17</v>
      </c>
      <c r="Q792" s="9" t="s">
        <v>41</v>
      </c>
      <c r="R792" s="9" t="s">
        <v>42</v>
      </c>
      <c r="S792" s="13">
        <f>(((J792/60)/60)/24)+DATE(1970,1,1)</f>
        <v>42265.022824074069</v>
      </c>
      <c r="T792" s="13">
        <f>(((I792/60)/60)/24)+DATE(1970,1,1)</f>
        <v>42285.022824074069</v>
      </c>
    </row>
    <row r="793" spans="1:20" ht="192" x14ac:dyDescent="0.2">
      <c r="A793" s="9">
        <v>3274</v>
      </c>
      <c r="B793" s="10" t="s">
        <v>710</v>
      </c>
      <c r="C793" s="10" t="s">
        <v>711</v>
      </c>
      <c r="D793" s="9">
        <v>15500</v>
      </c>
      <c r="E793" s="11">
        <v>15705</v>
      </c>
      <c r="F793" s="9" t="s">
        <v>37</v>
      </c>
      <c r="G793" s="9" t="s">
        <v>45</v>
      </c>
      <c r="H793" s="9" t="s">
        <v>46</v>
      </c>
      <c r="I793" s="9">
        <v>1458075600</v>
      </c>
      <c r="J793" s="9">
        <v>1454259272</v>
      </c>
      <c r="K793" s="9" t="b">
        <v>1</v>
      </c>
      <c r="L793" s="9">
        <v>286</v>
      </c>
      <c r="M793" s="9" t="b">
        <v>1</v>
      </c>
      <c r="N793" s="9" t="s">
        <v>40</v>
      </c>
      <c r="O793" s="9">
        <f>ROUND(E793/D793*100,0)</f>
        <v>101</v>
      </c>
      <c r="P793" s="12">
        <f>IFERROR(ROUND(E793/L793,2),0)</f>
        <v>54.91</v>
      </c>
      <c r="Q793" s="9" t="s">
        <v>41</v>
      </c>
      <c r="R793" s="9" t="s">
        <v>42</v>
      </c>
      <c r="S793" s="13">
        <f>(((J793/60)/60)/24)+DATE(1970,1,1)</f>
        <v>42400.704537037032</v>
      </c>
      <c r="T793" s="13">
        <f>(((I793/60)/60)/24)+DATE(1970,1,1)</f>
        <v>42444.875</v>
      </c>
    </row>
    <row r="794" spans="1:20" ht="192" x14ac:dyDescent="0.2">
      <c r="A794" s="9">
        <v>1297</v>
      </c>
      <c r="B794" s="10" t="s">
        <v>113</v>
      </c>
      <c r="C794" s="10" t="s">
        <v>114</v>
      </c>
      <c r="D794" s="9">
        <v>20000</v>
      </c>
      <c r="E794" s="11">
        <v>21905</v>
      </c>
      <c r="F794" s="9" t="s">
        <v>37</v>
      </c>
      <c r="G794" s="9" t="s">
        <v>45</v>
      </c>
      <c r="H794" s="9" t="s">
        <v>46</v>
      </c>
      <c r="I794" s="9">
        <v>1462125358</v>
      </c>
      <c r="J794" s="9">
        <v>1459533358</v>
      </c>
      <c r="K794" s="9" t="b">
        <v>0</v>
      </c>
      <c r="L794" s="9">
        <v>238</v>
      </c>
      <c r="M794" s="9" t="b">
        <v>1</v>
      </c>
      <c r="N794" s="9" t="s">
        <v>40</v>
      </c>
      <c r="O794" s="9">
        <f>ROUND(E794/D794*100,0)</f>
        <v>110</v>
      </c>
      <c r="P794" s="12">
        <f>IFERROR(ROUND(E794/L794,2),0)</f>
        <v>92.04</v>
      </c>
      <c r="Q794" s="9" t="s">
        <v>41</v>
      </c>
      <c r="R794" s="9" t="s">
        <v>42</v>
      </c>
      <c r="S794" s="13">
        <f>(((J794/60)/60)/24)+DATE(1970,1,1)</f>
        <v>42461.747199074074</v>
      </c>
      <c r="T794" s="13">
        <f>(((I794/60)/60)/24)+DATE(1970,1,1)</f>
        <v>42491.747199074074</v>
      </c>
    </row>
    <row r="795" spans="1:20" ht="208" x14ac:dyDescent="0.2">
      <c r="A795" s="9">
        <v>3147</v>
      </c>
      <c r="B795" s="10" t="s">
        <v>496</v>
      </c>
      <c r="C795" s="10" t="s">
        <v>497</v>
      </c>
      <c r="D795" s="9">
        <v>20000</v>
      </c>
      <c r="E795" s="11">
        <v>23505</v>
      </c>
      <c r="F795" s="9" t="s">
        <v>37</v>
      </c>
      <c r="G795" s="9" t="s">
        <v>45</v>
      </c>
      <c r="H795" s="9" t="s">
        <v>46</v>
      </c>
      <c r="I795" s="9">
        <v>1415319355</v>
      </c>
      <c r="J795" s="9">
        <v>1411859755</v>
      </c>
      <c r="K795" s="9" t="b">
        <v>1</v>
      </c>
      <c r="L795" s="9">
        <v>213</v>
      </c>
      <c r="M795" s="9" t="b">
        <v>1</v>
      </c>
      <c r="N795" s="9" t="s">
        <v>40</v>
      </c>
      <c r="O795" s="9">
        <f>ROUND(E795/D795*100,0)</f>
        <v>118</v>
      </c>
      <c r="P795" s="12">
        <f>IFERROR(ROUND(E795/L795,2),0)</f>
        <v>110.35</v>
      </c>
      <c r="Q795" s="9" t="s">
        <v>41</v>
      </c>
      <c r="R795" s="9" t="s">
        <v>42</v>
      </c>
      <c r="S795" s="13">
        <f>(((J795/60)/60)/24)+DATE(1970,1,1)</f>
        <v>41909.969386574077</v>
      </c>
      <c r="T795" s="13">
        <f>(((I795/60)/60)/24)+DATE(1970,1,1)</f>
        <v>41950.011053240742</v>
      </c>
    </row>
    <row r="796" spans="1:20" ht="144" x14ac:dyDescent="0.2">
      <c r="A796" s="9">
        <v>3219</v>
      </c>
      <c r="B796" s="10" t="s">
        <v>600</v>
      </c>
      <c r="C796" s="10" t="s">
        <v>601</v>
      </c>
      <c r="D796" s="9">
        <v>20000</v>
      </c>
      <c r="E796" s="11">
        <v>20022</v>
      </c>
      <c r="F796" s="9" t="s">
        <v>37</v>
      </c>
      <c r="G796" s="9" t="s">
        <v>45</v>
      </c>
      <c r="H796" s="9" t="s">
        <v>46</v>
      </c>
      <c r="I796" s="9">
        <v>1427063747</v>
      </c>
      <c r="J796" s="9">
        <v>1424043347</v>
      </c>
      <c r="K796" s="9" t="b">
        <v>1</v>
      </c>
      <c r="L796" s="9">
        <v>119</v>
      </c>
      <c r="M796" s="9" t="b">
        <v>1</v>
      </c>
      <c r="N796" s="9" t="s">
        <v>40</v>
      </c>
      <c r="O796" s="9">
        <f>ROUND(E796/D796*100,0)</f>
        <v>100</v>
      </c>
      <c r="P796" s="12">
        <f>IFERROR(ROUND(E796/L796,2),0)</f>
        <v>168.25</v>
      </c>
      <c r="Q796" s="9" t="s">
        <v>41</v>
      </c>
      <c r="R796" s="9" t="s">
        <v>42</v>
      </c>
      <c r="S796" s="13">
        <f>(((J796/60)/60)/24)+DATE(1970,1,1)</f>
        <v>42050.983182870375</v>
      </c>
      <c r="T796" s="13">
        <f>(((I796/60)/60)/24)+DATE(1970,1,1)</f>
        <v>42085.941516203704</v>
      </c>
    </row>
    <row r="797" spans="1:20" ht="160" x14ac:dyDescent="0.2">
      <c r="A797" s="9">
        <v>3229</v>
      </c>
      <c r="B797" s="10" t="s">
        <v>620</v>
      </c>
      <c r="C797" s="10" t="s">
        <v>621</v>
      </c>
      <c r="D797" s="9">
        <v>20000</v>
      </c>
      <c r="E797" s="11">
        <v>21573</v>
      </c>
      <c r="F797" s="9" t="s">
        <v>37</v>
      </c>
      <c r="G797" s="9" t="s">
        <v>45</v>
      </c>
      <c r="H797" s="9" t="s">
        <v>46</v>
      </c>
      <c r="I797" s="9">
        <v>1416470398</v>
      </c>
      <c r="J797" s="9">
        <v>1413874798</v>
      </c>
      <c r="K797" s="9" t="b">
        <v>1</v>
      </c>
      <c r="L797" s="9">
        <v>202</v>
      </c>
      <c r="M797" s="9" t="b">
        <v>1</v>
      </c>
      <c r="N797" s="9" t="s">
        <v>40</v>
      </c>
      <c r="O797" s="9">
        <f>ROUND(E797/D797*100,0)</f>
        <v>108</v>
      </c>
      <c r="P797" s="12">
        <f>IFERROR(ROUND(E797/L797,2),0)</f>
        <v>106.8</v>
      </c>
      <c r="Q797" s="9" t="s">
        <v>41</v>
      </c>
      <c r="R797" s="9" t="s">
        <v>42</v>
      </c>
      <c r="S797" s="13">
        <f>(((J797/60)/60)/24)+DATE(1970,1,1)</f>
        <v>41933.291643518518</v>
      </c>
      <c r="T797" s="13">
        <f>(((I797/60)/60)/24)+DATE(1970,1,1)</f>
        <v>41963.333310185189</v>
      </c>
    </row>
    <row r="798" spans="1:20" ht="240" x14ac:dyDescent="0.2">
      <c r="A798" s="9">
        <v>3236</v>
      </c>
      <c r="B798" s="10" t="s">
        <v>634</v>
      </c>
      <c r="C798" s="10" t="s">
        <v>635</v>
      </c>
      <c r="D798" s="9">
        <v>20000</v>
      </c>
      <c r="E798" s="11">
        <v>20120</v>
      </c>
      <c r="F798" s="9" t="s">
        <v>37</v>
      </c>
      <c r="G798" s="9" t="s">
        <v>45</v>
      </c>
      <c r="H798" s="9" t="s">
        <v>46</v>
      </c>
      <c r="I798" s="9">
        <v>1482962433</v>
      </c>
      <c r="J798" s="9">
        <v>1480370433</v>
      </c>
      <c r="K798" s="9" t="b">
        <v>0</v>
      </c>
      <c r="L798" s="9">
        <v>110</v>
      </c>
      <c r="M798" s="9" t="b">
        <v>1</v>
      </c>
      <c r="N798" s="9" t="s">
        <v>40</v>
      </c>
      <c r="O798" s="9">
        <f>ROUND(E798/D798*100,0)</f>
        <v>101</v>
      </c>
      <c r="P798" s="12">
        <f>IFERROR(ROUND(E798/L798,2),0)</f>
        <v>182.91</v>
      </c>
      <c r="Q798" s="9" t="s">
        <v>41</v>
      </c>
      <c r="R798" s="9" t="s">
        <v>42</v>
      </c>
      <c r="S798" s="13">
        <f>(((J798/60)/60)/24)+DATE(1970,1,1)</f>
        <v>42702.917048611111</v>
      </c>
      <c r="T798" s="13">
        <f>(((I798/60)/60)/24)+DATE(1970,1,1)</f>
        <v>42732.917048611111</v>
      </c>
    </row>
    <row r="799" spans="1:20" ht="128" x14ac:dyDescent="0.2">
      <c r="A799" s="9">
        <v>3253</v>
      </c>
      <c r="B799" s="10" t="s">
        <v>668</v>
      </c>
      <c r="C799" s="10" t="s">
        <v>669</v>
      </c>
      <c r="D799" s="9">
        <v>20000</v>
      </c>
      <c r="E799" s="11">
        <v>20365</v>
      </c>
      <c r="F799" s="9" t="s">
        <v>37</v>
      </c>
      <c r="G799" s="9" t="s">
        <v>45</v>
      </c>
      <c r="H799" s="9" t="s">
        <v>46</v>
      </c>
      <c r="I799" s="9">
        <v>1473306300</v>
      </c>
      <c r="J799" s="9">
        <v>1471701028</v>
      </c>
      <c r="K799" s="9" t="b">
        <v>1</v>
      </c>
      <c r="L799" s="9">
        <v>115</v>
      </c>
      <c r="M799" s="9" t="b">
        <v>1</v>
      </c>
      <c r="N799" s="9" t="s">
        <v>40</v>
      </c>
      <c r="O799" s="9">
        <f>ROUND(E799/D799*100,0)</f>
        <v>102</v>
      </c>
      <c r="P799" s="12">
        <f>IFERROR(ROUND(E799/L799,2),0)</f>
        <v>177.09</v>
      </c>
      <c r="Q799" s="9" t="s">
        <v>41</v>
      </c>
      <c r="R799" s="9" t="s">
        <v>42</v>
      </c>
      <c r="S799" s="13">
        <f>(((J799/60)/60)/24)+DATE(1970,1,1)</f>
        <v>42602.576712962968</v>
      </c>
      <c r="T799" s="13">
        <f>(((I799/60)/60)/24)+DATE(1970,1,1)</f>
        <v>42621.15625</v>
      </c>
    </row>
    <row r="800" spans="1:20" ht="160" x14ac:dyDescent="0.2">
      <c r="A800" s="9">
        <v>3245</v>
      </c>
      <c r="B800" s="10" t="s">
        <v>652</v>
      </c>
      <c r="C800" s="10" t="s">
        <v>653</v>
      </c>
      <c r="D800" s="9">
        <v>21000</v>
      </c>
      <c r="E800" s="11">
        <v>21904</v>
      </c>
      <c r="F800" s="9" t="s">
        <v>37</v>
      </c>
      <c r="G800" s="9" t="s">
        <v>45</v>
      </c>
      <c r="H800" s="9" t="s">
        <v>46</v>
      </c>
      <c r="I800" s="9">
        <v>1434074400</v>
      </c>
      <c r="J800" s="9">
        <v>1431354258</v>
      </c>
      <c r="K800" s="9" t="b">
        <v>0</v>
      </c>
      <c r="L800" s="9">
        <v>270</v>
      </c>
      <c r="M800" s="9" t="b">
        <v>1</v>
      </c>
      <c r="N800" s="9" t="s">
        <v>40</v>
      </c>
      <c r="O800" s="9">
        <f>ROUND(E800/D800*100,0)</f>
        <v>104</v>
      </c>
      <c r="P800" s="12">
        <f>IFERROR(ROUND(E800/L800,2),0)</f>
        <v>81.13</v>
      </c>
      <c r="Q800" s="9" t="s">
        <v>41</v>
      </c>
      <c r="R800" s="9" t="s">
        <v>42</v>
      </c>
      <c r="S800" s="13">
        <f>(((J800/60)/60)/24)+DATE(1970,1,1)</f>
        <v>42135.60020833333</v>
      </c>
      <c r="T800" s="13">
        <f>(((I800/60)/60)/24)+DATE(1970,1,1)</f>
        <v>42167.083333333328</v>
      </c>
    </row>
    <row r="801" spans="1:20" ht="224" x14ac:dyDescent="0.2">
      <c r="A801" s="9">
        <v>3211</v>
      </c>
      <c r="B801" s="10" t="s">
        <v>584</v>
      </c>
      <c r="C801" s="10" t="s">
        <v>585</v>
      </c>
      <c r="D801" s="9">
        <v>23000</v>
      </c>
      <c r="E801" s="11">
        <v>27541</v>
      </c>
      <c r="F801" s="9" t="s">
        <v>37</v>
      </c>
      <c r="G801" s="9" t="s">
        <v>45</v>
      </c>
      <c r="H801" s="9" t="s">
        <v>46</v>
      </c>
      <c r="I801" s="9">
        <v>1408068000</v>
      </c>
      <c r="J801" s="9">
        <v>1405346680</v>
      </c>
      <c r="K801" s="9" t="b">
        <v>1</v>
      </c>
      <c r="L801" s="9">
        <v>322</v>
      </c>
      <c r="M801" s="9" t="b">
        <v>1</v>
      </c>
      <c r="N801" s="9" t="s">
        <v>40</v>
      </c>
      <c r="O801" s="9">
        <f>ROUND(E801/D801*100,0)</f>
        <v>120</v>
      </c>
      <c r="P801" s="12">
        <f>IFERROR(ROUND(E801/L801,2),0)</f>
        <v>85.53</v>
      </c>
      <c r="Q801" s="9" t="s">
        <v>41</v>
      </c>
      <c r="R801" s="9" t="s">
        <v>42</v>
      </c>
      <c r="S801" s="13">
        <f>(((J801/60)/60)/24)+DATE(1970,1,1)</f>
        <v>41834.586574074077</v>
      </c>
      <c r="T801" s="13">
        <f>(((I801/60)/60)/24)+DATE(1970,1,1)</f>
        <v>41866.083333333336</v>
      </c>
    </row>
    <row r="802" spans="1:20" ht="192" x14ac:dyDescent="0.2">
      <c r="A802" s="9">
        <v>3259</v>
      </c>
      <c r="B802" s="10" t="s">
        <v>680</v>
      </c>
      <c r="C802" s="10" t="s">
        <v>681</v>
      </c>
      <c r="D802" s="9">
        <v>23000</v>
      </c>
      <c r="E802" s="11">
        <v>24418.6</v>
      </c>
      <c r="F802" s="9" t="s">
        <v>37</v>
      </c>
      <c r="G802" s="9" t="s">
        <v>45</v>
      </c>
      <c r="H802" s="9" t="s">
        <v>46</v>
      </c>
      <c r="I802" s="9">
        <v>1475294340</v>
      </c>
      <c r="J802" s="9">
        <v>1472753745</v>
      </c>
      <c r="K802" s="9" t="b">
        <v>1</v>
      </c>
      <c r="L802" s="9">
        <v>97</v>
      </c>
      <c r="M802" s="9" t="b">
        <v>1</v>
      </c>
      <c r="N802" s="9" t="s">
        <v>40</v>
      </c>
      <c r="O802" s="9">
        <f>ROUND(E802/D802*100,0)</f>
        <v>106</v>
      </c>
      <c r="P802" s="12">
        <f>IFERROR(ROUND(E802/L802,2),0)</f>
        <v>251.74</v>
      </c>
      <c r="Q802" s="9" t="s">
        <v>41</v>
      </c>
      <c r="R802" s="9" t="s">
        <v>42</v>
      </c>
      <c r="S802" s="13">
        <f>(((J802/60)/60)/24)+DATE(1970,1,1)</f>
        <v>42614.760937500003</v>
      </c>
      <c r="T802" s="13">
        <f>(((I802/60)/60)/24)+DATE(1970,1,1)</f>
        <v>42644.165972222225</v>
      </c>
    </row>
    <row r="803" spans="1:20" ht="208" x14ac:dyDescent="0.2">
      <c r="A803" s="9">
        <v>3250</v>
      </c>
      <c r="B803" s="10" t="s">
        <v>662</v>
      </c>
      <c r="C803" s="10" t="s">
        <v>663</v>
      </c>
      <c r="D803" s="9">
        <v>25000</v>
      </c>
      <c r="E803" s="11">
        <v>25388</v>
      </c>
      <c r="F803" s="9" t="s">
        <v>37</v>
      </c>
      <c r="G803" s="9" t="s">
        <v>45</v>
      </c>
      <c r="H803" s="9" t="s">
        <v>46</v>
      </c>
      <c r="I803" s="9">
        <v>1415213324</v>
      </c>
      <c r="J803" s="9">
        <v>1412617724</v>
      </c>
      <c r="K803" s="9" t="b">
        <v>1</v>
      </c>
      <c r="L803" s="9">
        <v>213</v>
      </c>
      <c r="M803" s="9" t="b">
        <v>1</v>
      </c>
      <c r="N803" s="9" t="s">
        <v>40</v>
      </c>
      <c r="O803" s="9">
        <f>ROUND(E803/D803*100,0)</f>
        <v>102</v>
      </c>
      <c r="P803" s="12">
        <f>IFERROR(ROUND(E803/L803,2),0)</f>
        <v>119.19</v>
      </c>
      <c r="Q803" s="9" t="s">
        <v>41</v>
      </c>
      <c r="R803" s="9" t="s">
        <v>42</v>
      </c>
      <c r="S803" s="13">
        <f>(((J803/60)/60)/24)+DATE(1970,1,1)</f>
        <v>41918.742175925923</v>
      </c>
      <c r="T803" s="13">
        <f>(((I803/60)/60)/24)+DATE(1970,1,1)</f>
        <v>41948.783842592595</v>
      </c>
    </row>
    <row r="804" spans="1:20" ht="208" x14ac:dyDescent="0.2">
      <c r="A804" s="9">
        <v>3224</v>
      </c>
      <c r="B804" s="10" t="s">
        <v>610</v>
      </c>
      <c r="C804" s="10" t="s">
        <v>611</v>
      </c>
      <c r="D804" s="9">
        <v>30000</v>
      </c>
      <c r="E804" s="11">
        <v>30610</v>
      </c>
      <c r="F804" s="9" t="s">
        <v>37</v>
      </c>
      <c r="G804" s="9" t="s">
        <v>45</v>
      </c>
      <c r="H804" s="9" t="s">
        <v>46</v>
      </c>
      <c r="I804" s="9">
        <v>1484024400</v>
      </c>
      <c r="J804" s="9">
        <v>1479932713</v>
      </c>
      <c r="K804" s="9" t="b">
        <v>1</v>
      </c>
      <c r="L804" s="9">
        <v>216</v>
      </c>
      <c r="M804" s="9" t="b">
        <v>1</v>
      </c>
      <c r="N804" s="9" t="s">
        <v>40</v>
      </c>
      <c r="O804" s="9">
        <f>ROUND(E804/D804*100,0)</f>
        <v>102</v>
      </c>
      <c r="P804" s="12">
        <f>IFERROR(ROUND(E804/L804,2),0)</f>
        <v>141.71</v>
      </c>
      <c r="Q804" s="9" t="s">
        <v>41</v>
      </c>
      <c r="R804" s="9" t="s">
        <v>42</v>
      </c>
      <c r="S804" s="13">
        <f>(((J804/60)/60)/24)+DATE(1970,1,1)</f>
        <v>42697.850844907407</v>
      </c>
      <c r="T804" s="13">
        <f>(((I804/60)/60)/24)+DATE(1970,1,1)</f>
        <v>42745.208333333328</v>
      </c>
    </row>
    <row r="805" spans="1:20" ht="192" x14ac:dyDescent="0.2">
      <c r="A805" s="9">
        <v>3425</v>
      </c>
      <c r="B805" s="10" t="s">
        <v>1017</v>
      </c>
      <c r="C805" s="10" t="s">
        <v>1018</v>
      </c>
      <c r="D805" s="9">
        <v>30000</v>
      </c>
      <c r="E805" s="11">
        <v>30891.1</v>
      </c>
      <c r="F805" s="9" t="s">
        <v>37</v>
      </c>
      <c r="G805" s="9" t="s">
        <v>45</v>
      </c>
      <c r="H805" s="9" t="s">
        <v>46</v>
      </c>
      <c r="I805" s="9">
        <v>1412434136</v>
      </c>
      <c r="J805" s="9">
        <v>1409669336</v>
      </c>
      <c r="K805" s="9" t="b">
        <v>0</v>
      </c>
      <c r="L805" s="9">
        <v>104</v>
      </c>
      <c r="M805" s="9" t="b">
        <v>1</v>
      </c>
      <c r="N805" s="9" t="s">
        <v>40</v>
      </c>
      <c r="O805" s="9">
        <f>ROUND(E805/D805*100,0)</f>
        <v>103</v>
      </c>
      <c r="P805" s="12">
        <f>IFERROR(ROUND(E805/L805,2),0)</f>
        <v>297.02999999999997</v>
      </c>
      <c r="Q805" s="9" t="s">
        <v>41</v>
      </c>
      <c r="R805" s="9" t="s">
        <v>42</v>
      </c>
      <c r="S805" s="13">
        <f>(((J805/60)/60)/24)+DATE(1970,1,1)</f>
        <v>41884.617314814815</v>
      </c>
      <c r="T805" s="13">
        <f>(((I805/60)/60)/24)+DATE(1970,1,1)</f>
        <v>41916.617314814815</v>
      </c>
    </row>
    <row r="806" spans="1:20" ht="224" x14ac:dyDescent="0.2">
      <c r="A806" s="9">
        <v>3282</v>
      </c>
      <c r="B806" s="10" t="s">
        <v>726</v>
      </c>
      <c r="C806" s="10" t="s">
        <v>727</v>
      </c>
      <c r="D806" s="9">
        <v>31000</v>
      </c>
      <c r="E806" s="11">
        <v>31820.5</v>
      </c>
      <c r="F806" s="9" t="s">
        <v>37</v>
      </c>
      <c r="G806" s="9" t="s">
        <v>45</v>
      </c>
      <c r="H806" s="9" t="s">
        <v>46</v>
      </c>
      <c r="I806" s="9">
        <v>1461904788</v>
      </c>
      <c r="J806" s="9">
        <v>1458103188</v>
      </c>
      <c r="K806" s="9" t="b">
        <v>0</v>
      </c>
      <c r="L806" s="9">
        <v>237</v>
      </c>
      <c r="M806" s="9" t="b">
        <v>1</v>
      </c>
      <c r="N806" s="9" t="s">
        <v>40</v>
      </c>
      <c r="O806" s="9">
        <f>ROUND(E806/D806*100,0)</f>
        <v>103</v>
      </c>
      <c r="P806" s="12">
        <f>IFERROR(ROUND(E806/L806,2),0)</f>
        <v>134.26</v>
      </c>
      <c r="Q806" s="9" t="s">
        <v>41</v>
      </c>
      <c r="R806" s="9" t="s">
        <v>42</v>
      </c>
      <c r="S806" s="13">
        <f>(((J806/60)/60)/24)+DATE(1970,1,1)</f>
        <v>42445.19430555556</v>
      </c>
      <c r="T806" s="13">
        <f>(((I806/60)/60)/24)+DATE(1970,1,1)</f>
        <v>42489.19430555556</v>
      </c>
    </row>
    <row r="807" spans="1:20" ht="208" x14ac:dyDescent="0.2">
      <c r="A807" s="9">
        <v>3166</v>
      </c>
      <c r="B807" s="10" t="s">
        <v>534</v>
      </c>
      <c r="C807" s="10" t="s">
        <v>535</v>
      </c>
      <c r="D807" s="9">
        <v>35000</v>
      </c>
      <c r="E807" s="11">
        <v>56079.83</v>
      </c>
      <c r="F807" s="9" t="s">
        <v>37</v>
      </c>
      <c r="G807" s="9" t="s">
        <v>45</v>
      </c>
      <c r="H807" s="9" t="s">
        <v>46</v>
      </c>
      <c r="I807" s="9">
        <v>1416988740</v>
      </c>
      <c r="J807" s="9">
        <v>1414514153</v>
      </c>
      <c r="K807" s="9" t="b">
        <v>1</v>
      </c>
      <c r="L807" s="9">
        <v>930</v>
      </c>
      <c r="M807" s="9" t="b">
        <v>1</v>
      </c>
      <c r="N807" s="9" t="s">
        <v>40</v>
      </c>
      <c r="O807" s="9">
        <f>ROUND(E807/D807*100,0)</f>
        <v>160</v>
      </c>
      <c r="P807" s="12">
        <f>IFERROR(ROUND(E807/L807,2),0)</f>
        <v>60.3</v>
      </c>
      <c r="Q807" s="9" t="s">
        <v>41</v>
      </c>
      <c r="R807" s="9" t="s">
        <v>42</v>
      </c>
      <c r="S807" s="13">
        <f>(((J807/60)/60)/24)+DATE(1970,1,1)</f>
        <v>41940.69158564815</v>
      </c>
      <c r="T807" s="13">
        <f>(((I807/60)/60)/24)+DATE(1970,1,1)</f>
        <v>41969.332638888889</v>
      </c>
    </row>
    <row r="808" spans="1:20" ht="224" x14ac:dyDescent="0.2">
      <c r="A808" s="9">
        <v>3215</v>
      </c>
      <c r="B808" s="10" t="s">
        <v>592</v>
      </c>
      <c r="C808" s="10" t="s">
        <v>593</v>
      </c>
      <c r="D808" s="9">
        <v>35000</v>
      </c>
      <c r="E808" s="11">
        <v>35123</v>
      </c>
      <c r="F808" s="9" t="s">
        <v>37</v>
      </c>
      <c r="G808" s="9" t="s">
        <v>45</v>
      </c>
      <c r="H808" s="9" t="s">
        <v>46</v>
      </c>
      <c r="I808" s="9">
        <v>1441857540</v>
      </c>
      <c r="J808" s="9">
        <v>1438617471</v>
      </c>
      <c r="K808" s="9" t="b">
        <v>1</v>
      </c>
      <c r="L808" s="9">
        <v>134</v>
      </c>
      <c r="M808" s="9" t="b">
        <v>1</v>
      </c>
      <c r="N808" s="9" t="s">
        <v>40</v>
      </c>
      <c r="O808" s="9">
        <f>ROUND(E808/D808*100,0)</f>
        <v>100</v>
      </c>
      <c r="P808" s="12">
        <f>IFERROR(ROUND(E808/L808,2),0)</f>
        <v>262.11</v>
      </c>
      <c r="Q808" s="9" t="s">
        <v>41</v>
      </c>
      <c r="R808" s="9" t="s">
        <v>42</v>
      </c>
      <c r="S808" s="13">
        <f>(((J808/60)/60)/24)+DATE(1970,1,1)</f>
        <v>42219.665173611109</v>
      </c>
      <c r="T808" s="13">
        <f>(((I808/60)/60)/24)+DATE(1970,1,1)</f>
        <v>42257.165972222225</v>
      </c>
    </row>
    <row r="809" spans="1:20" ht="112" x14ac:dyDescent="0.2">
      <c r="A809" s="9">
        <v>3237</v>
      </c>
      <c r="B809" s="10" t="s">
        <v>636</v>
      </c>
      <c r="C809" s="10" t="s">
        <v>637</v>
      </c>
      <c r="D809" s="9">
        <v>35000</v>
      </c>
      <c r="E809" s="11">
        <v>35275.64</v>
      </c>
      <c r="F809" s="9" t="s">
        <v>37</v>
      </c>
      <c r="G809" s="9" t="s">
        <v>45</v>
      </c>
      <c r="H809" s="9" t="s">
        <v>46</v>
      </c>
      <c r="I809" s="9">
        <v>1443499140</v>
      </c>
      <c r="J809" s="9">
        <v>1441452184</v>
      </c>
      <c r="K809" s="9" t="b">
        <v>1</v>
      </c>
      <c r="L809" s="9">
        <v>269</v>
      </c>
      <c r="M809" s="9" t="b">
        <v>1</v>
      </c>
      <c r="N809" s="9" t="s">
        <v>40</v>
      </c>
      <c r="O809" s="9">
        <f>ROUND(E809/D809*100,0)</f>
        <v>101</v>
      </c>
      <c r="P809" s="12">
        <f>IFERROR(ROUND(E809/L809,2),0)</f>
        <v>131.13999999999999</v>
      </c>
      <c r="Q809" s="9" t="s">
        <v>41</v>
      </c>
      <c r="R809" s="9" t="s">
        <v>42</v>
      </c>
      <c r="S809" s="13">
        <f>(((J809/60)/60)/24)+DATE(1970,1,1)</f>
        <v>42252.474351851852</v>
      </c>
      <c r="T809" s="13">
        <f>(((I809/60)/60)/24)+DATE(1970,1,1)</f>
        <v>42276.165972222225</v>
      </c>
    </row>
    <row r="810" spans="1:20" ht="192" x14ac:dyDescent="0.2">
      <c r="A810" s="9">
        <v>3547</v>
      </c>
      <c r="B810" s="10" t="s">
        <v>1262</v>
      </c>
      <c r="C810" s="10" t="s">
        <v>1263</v>
      </c>
      <c r="D810" s="9">
        <v>35000</v>
      </c>
      <c r="E810" s="11">
        <v>40043.25</v>
      </c>
      <c r="F810" s="9" t="s">
        <v>37</v>
      </c>
      <c r="G810" s="9" t="s">
        <v>45</v>
      </c>
      <c r="H810" s="9" t="s">
        <v>46</v>
      </c>
      <c r="I810" s="9">
        <v>1463198340</v>
      </c>
      <c r="J810" s="9">
        <v>1461117201</v>
      </c>
      <c r="K810" s="9" t="b">
        <v>0</v>
      </c>
      <c r="L810" s="9">
        <v>336</v>
      </c>
      <c r="M810" s="9" t="b">
        <v>1</v>
      </c>
      <c r="N810" s="9" t="s">
        <v>40</v>
      </c>
      <c r="O810" s="9">
        <f>ROUND(E810/D810*100,0)</f>
        <v>114</v>
      </c>
      <c r="P810" s="12">
        <f>IFERROR(ROUND(E810/L810,2),0)</f>
        <v>119.18</v>
      </c>
      <c r="Q810" s="9" t="s">
        <v>41</v>
      </c>
      <c r="R810" s="9" t="s">
        <v>42</v>
      </c>
      <c r="S810" s="13">
        <f>(((J810/60)/60)/24)+DATE(1970,1,1)</f>
        <v>42480.078715277778</v>
      </c>
      <c r="T810" s="13">
        <f>(((I810/60)/60)/24)+DATE(1970,1,1)</f>
        <v>42504.165972222225</v>
      </c>
    </row>
    <row r="811" spans="1:20" ht="144" x14ac:dyDescent="0.2">
      <c r="A811" s="9">
        <v>3648</v>
      </c>
      <c r="B811" s="10" t="s">
        <v>1424</v>
      </c>
      <c r="C811" s="10" t="s">
        <v>1425</v>
      </c>
      <c r="D811" s="9">
        <v>40000</v>
      </c>
      <c r="E811" s="11">
        <v>40153</v>
      </c>
      <c r="F811" s="9" t="s">
        <v>37</v>
      </c>
      <c r="G811" s="9" t="s">
        <v>45</v>
      </c>
      <c r="H811" s="9" t="s">
        <v>46</v>
      </c>
      <c r="I811" s="9">
        <v>1412492445</v>
      </c>
      <c r="J811" s="9">
        <v>1409900445</v>
      </c>
      <c r="K811" s="9" t="b">
        <v>0</v>
      </c>
      <c r="L811" s="9">
        <v>73</v>
      </c>
      <c r="M811" s="9" t="b">
        <v>1</v>
      </c>
      <c r="N811" s="9" t="s">
        <v>40</v>
      </c>
      <c r="O811" s="9">
        <f>ROUND(E811/D811*100,0)</f>
        <v>100</v>
      </c>
      <c r="P811" s="12">
        <f>IFERROR(ROUND(E811/L811,2),0)</f>
        <v>550.04</v>
      </c>
      <c r="Q811" s="9" t="s">
        <v>41</v>
      </c>
      <c r="R811" s="9" t="s">
        <v>42</v>
      </c>
      <c r="S811" s="13">
        <f>(((J811/60)/60)/24)+DATE(1970,1,1)</f>
        <v>41887.292187500003</v>
      </c>
      <c r="T811" s="13">
        <f>(((I811/60)/60)/24)+DATE(1970,1,1)</f>
        <v>41917.292187500003</v>
      </c>
    </row>
    <row r="812" spans="1:20" ht="128" x14ac:dyDescent="0.2">
      <c r="A812" s="9">
        <v>3691</v>
      </c>
      <c r="B812" s="10" t="s">
        <v>1513</v>
      </c>
      <c r="C812" s="10" t="s">
        <v>1514</v>
      </c>
      <c r="D812" s="9">
        <v>40000</v>
      </c>
      <c r="E812" s="11">
        <v>51184</v>
      </c>
      <c r="F812" s="9" t="s">
        <v>37</v>
      </c>
      <c r="G812" s="9" t="s">
        <v>45</v>
      </c>
      <c r="H812" s="9" t="s">
        <v>46</v>
      </c>
      <c r="I812" s="9">
        <v>1425272340</v>
      </c>
      <c r="J812" s="9">
        <v>1421426929</v>
      </c>
      <c r="K812" s="9" t="b">
        <v>0</v>
      </c>
      <c r="L812" s="9">
        <v>274</v>
      </c>
      <c r="M812" s="9" t="b">
        <v>1</v>
      </c>
      <c r="N812" s="9" t="s">
        <v>40</v>
      </c>
      <c r="O812" s="9">
        <f>ROUND(E812/D812*100,0)</f>
        <v>128</v>
      </c>
      <c r="P812" s="12">
        <f>IFERROR(ROUND(E812/L812,2),0)</f>
        <v>186.8</v>
      </c>
      <c r="Q812" s="9" t="s">
        <v>41</v>
      </c>
      <c r="R812" s="9" t="s">
        <v>42</v>
      </c>
      <c r="S812" s="13">
        <f>(((J812/60)/60)/24)+DATE(1970,1,1)</f>
        <v>42020.700567129628</v>
      </c>
      <c r="T812" s="13">
        <f>(((I812/60)/60)/24)+DATE(1970,1,1)</f>
        <v>42065.207638888889</v>
      </c>
    </row>
    <row r="813" spans="1:20" ht="224" x14ac:dyDescent="0.2">
      <c r="A813" s="9">
        <v>3557</v>
      </c>
      <c r="B813" s="10" t="s">
        <v>1283</v>
      </c>
      <c r="C813" s="10" t="s">
        <v>1284</v>
      </c>
      <c r="D813" s="9">
        <v>100000</v>
      </c>
      <c r="E813" s="11">
        <v>100036</v>
      </c>
      <c r="F813" s="9" t="s">
        <v>37</v>
      </c>
      <c r="G813" s="9" t="s">
        <v>45</v>
      </c>
      <c r="H813" s="9" t="s">
        <v>46</v>
      </c>
      <c r="I813" s="9">
        <v>1399271911</v>
      </c>
      <c r="J813" s="9">
        <v>1396334311</v>
      </c>
      <c r="K813" s="9" t="b">
        <v>0</v>
      </c>
      <c r="L813" s="9">
        <v>558</v>
      </c>
      <c r="M813" s="9" t="b">
        <v>1</v>
      </c>
      <c r="N813" s="9" t="s">
        <v>40</v>
      </c>
      <c r="O813" s="9">
        <f>ROUND(E813/D813*100,0)</f>
        <v>100</v>
      </c>
      <c r="P813" s="12">
        <f>IFERROR(ROUND(E813/L813,2),0)</f>
        <v>179.28</v>
      </c>
      <c r="Q813" s="9" t="s">
        <v>41</v>
      </c>
      <c r="R813" s="9" t="s">
        <v>42</v>
      </c>
      <c r="S813" s="13">
        <f>(((J813/60)/60)/24)+DATE(1970,1,1)</f>
        <v>41730.276747685188</v>
      </c>
      <c r="T813" s="13">
        <f>(((I813/60)/60)/24)+DATE(1970,1,1)</f>
        <v>41764.276747685188</v>
      </c>
    </row>
    <row r="814" spans="1:20" ht="208" x14ac:dyDescent="0.2">
      <c r="A814" s="9">
        <v>3838</v>
      </c>
      <c r="B814" s="10" t="s">
        <v>1686</v>
      </c>
      <c r="C814" s="10" t="s">
        <v>1687</v>
      </c>
      <c r="D814" s="9">
        <v>100000</v>
      </c>
      <c r="E814" s="11">
        <v>100824</v>
      </c>
      <c r="F814" s="9" t="s">
        <v>37</v>
      </c>
      <c r="G814" s="9" t="s">
        <v>1688</v>
      </c>
      <c r="H814" s="9" t="s">
        <v>1689</v>
      </c>
      <c r="I814" s="9">
        <v>1432314209</v>
      </c>
      <c r="J814" s="9">
        <v>1429722209</v>
      </c>
      <c r="K814" s="9" t="b">
        <v>0</v>
      </c>
      <c r="L814" s="9">
        <v>100</v>
      </c>
      <c r="M814" s="9" t="b">
        <v>1</v>
      </c>
      <c r="N814" s="9" t="s">
        <v>40</v>
      </c>
      <c r="O814" s="9">
        <f>ROUND(E814/D814*100,0)</f>
        <v>101</v>
      </c>
      <c r="P814" s="12">
        <f>IFERROR(ROUND(E814/L814,2),0)</f>
        <v>1008.24</v>
      </c>
      <c r="Q814" s="9" t="s">
        <v>41</v>
      </c>
      <c r="R814" s="9" t="s">
        <v>42</v>
      </c>
      <c r="S814" s="13">
        <f>(((J814/60)/60)/24)+DATE(1970,1,1)</f>
        <v>42116.710752314815</v>
      </c>
      <c r="T814" s="13">
        <f>(((I814/60)/60)/24)+DATE(1970,1,1)</f>
        <v>42146.710752314815</v>
      </c>
    </row>
    <row r="815" spans="1:20" ht="208" x14ac:dyDescent="0.2">
      <c r="A815" s="9">
        <v>3841</v>
      </c>
      <c r="B815" s="10" t="s">
        <v>1694</v>
      </c>
      <c r="C815" s="10" t="s">
        <v>1695</v>
      </c>
      <c r="D815" s="9">
        <v>10000</v>
      </c>
      <c r="E815" s="11">
        <v>872</v>
      </c>
      <c r="F815" s="9" t="s">
        <v>251</v>
      </c>
      <c r="G815" s="9" t="s">
        <v>45</v>
      </c>
      <c r="H815" s="9" t="s">
        <v>46</v>
      </c>
      <c r="I815" s="9">
        <v>1405882287</v>
      </c>
      <c r="J815" s="9">
        <v>1400698287</v>
      </c>
      <c r="K815" s="9" t="b">
        <v>1</v>
      </c>
      <c r="L815" s="9">
        <v>34</v>
      </c>
      <c r="M815" s="9" t="b">
        <v>0</v>
      </c>
      <c r="N815" s="9" t="s">
        <v>40</v>
      </c>
      <c r="O815" s="9">
        <f t="shared" ref="O770:O833" si="0">ROUND(E815/D815*100,0)</f>
        <v>9</v>
      </c>
      <c r="P815" s="12">
        <f t="shared" ref="P770:P833" si="1">IFERROR(ROUND(E815/L815,2),0)</f>
        <v>25.65</v>
      </c>
      <c r="Q815" s="9" t="s">
        <v>41</v>
      </c>
      <c r="R815" s="9" t="s">
        <v>42</v>
      </c>
      <c r="S815" s="13">
        <f t="shared" ref="S770:S833" si="2">(((J815/60)/60)/24)+DATE(1970,1,1)</f>
        <v>41780.785729166666</v>
      </c>
      <c r="T815" s="13">
        <f t="shared" ref="T770:T833" si="3">(((I815/60)/60)/24)+DATE(1970,1,1)</f>
        <v>41840.785729166666</v>
      </c>
    </row>
    <row r="816" spans="1:20" ht="192" x14ac:dyDescent="0.2">
      <c r="A816" s="9">
        <v>3842</v>
      </c>
      <c r="B816" s="10" t="s">
        <v>1696</v>
      </c>
      <c r="C816" s="10" t="s">
        <v>1697</v>
      </c>
      <c r="D816" s="9">
        <v>5000</v>
      </c>
      <c r="E816" s="11">
        <v>1097</v>
      </c>
      <c r="F816" s="9" t="s">
        <v>251</v>
      </c>
      <c r="G816" s="9" t="s">
        <v>38</v>
      </c>
      <c r="H816" s="9" t="s">
        <v>39</v>
      </c>
      <c r="I816" s="9">
        <v>1399809052</v>
      </c>
      <c r="J816" s="9">
        <v>1397217052</v>
      </c>
      <c r="K816" s="9" t="b">
        <v>1</v>
      </c>
      <c r="L816" s="9">
        <v>23</v>
      </c>
      <c r="M816" s="9" t="b">
        <v>0</v>
      </c>
      <c r="N816" s="9" t="s">
        <v>40</v>
      </c>
      <c r="O816" s="9">
        <f t="shared" si="0"/>
        <v>22</v>
      </c>
      <c r="P816" s="12">
        <f t="shared" si="1"/>
        <v>47.7</v>
      </c>
      <c r="Q816" s="9" t="s">
        <v>41</v>
      </c>
      <c r="R816" s="9" t="s">
        <v>42</v>
      </c>
      <c r="S816" s="13">
        <f t="shared" si="2"/>
        <v>41740.493657407409</v>
      </c>
      <c r="T816" s="13">
        <f t="shared" si="3"/>
        <v>41770.493657407409</v>
      </c>
    </row>
    <row r="817" spans="1:20" ht="192" x14ac:dyDescent="0.2">
      <c r="A817" s="9">
        <v>3843</v>
      </c>
      <c r="B817" s="10" t="s">
        <v>1698</v>
      </c>
      <c r="C817" s="10" t="s">
        <v>1699</v>
      </c>
      <c r="D817" s="9">
        <v>5000</v>
      </c>
      <c r="E817" s="11">
        <v>1065</v>
      </c>
      <c r="F817" s="9" t="s">
        <v>251</v>
      </c>
      <c r="G817" s="9" t="s">
        <v>45</v>
      </c>
      <c r="H817" s="9" t="s">
        <v>46</v>
      </c>
      <c r="I817" s="9">
        <v>1401587064</v>
      </c>
      <c r="J817" s="9">
        <v>1399427064</v>
      </c>
      <c r="K817" s="9" t="b">
        <v>1</v>
      </c>
      <c r="L817" s="9">
        <v>19</v>
      </c>
      <c r="M817" s="9" t="b">
        <v>0</v>
      </c>
      <c r="N817" s="9" t="s">
        <v>40</v>
      </c>
      <c r="O817" s="9">
        <f t="shared" si="0"/>
        <v>21</v>
      </c>
      <c r="P817" s="12">
        <f t="shared" si="1"/>
        <v>56.05</v>
      </c>
      <c r="Q817" s="9" t="s">
        <v>41</v>
      </c>
      <c r="R817" s="9" t="s">
        <v>42</v>
      </c>
      <c r="S817" s="13">
        <f t="shared" si="2"/>
        <v>41766.072500000002</v>
      </c>
      <c r="T817" s="13">
        <f t="shared" si="3"/>
        <v>41791.072500000002</v>
      </c>
    </row>
    <row r="818" spans="1:20" ht="224" x14ac:dyDescent="0.2">
      <c r="A818" s="9">
        <v>3844</v>
      </c>
      <c r="B818" s="10" t="s">
        <v>1700</v>
      </c>
      <c r="C818" s="10" t="s">
        <v>1701</v>
      </c>
      <c r="D818" s="9">
        <v>9800</v>
      </c>
      <c r="E818" s="11">
        <v>4066</v>
      </c>
      <c r="F818" s="9" t="s">
        <v>251</v>
      </c>
      <c r="G818" s="9" t="s">
        <v>45</v>
      </c>
      <c r="H818" s="9" t="s">
        <v>46</v>
      </c>
      <c r="I818" s="9">
        <v>1401778740</v>
      </c>
      <c r="J818" s="9">
        <v>1399474134</v>
      </c>
      <c r="K818" s="9" t="b">
        <v>1</v>
      </c>
      <c r="L818" s="9">
        <v>50</v>
      </c>
      <c r="M818" s="9" t="b">
        <v>0</v>
      </c>
      <c r="N818" s="9" t="s">
        <v>40</v>
      </c>
      <c r="O818" s="9">
        <f t="shared" si="0"/>
        <v>41</v>
      </c>
      <c r="P818" s="12">
        <f t="shared" si="1"/>
        <v>81.319999999999993</v>
      </c>
      <c r="Q818" s="9" t="s">
        <v>41</v>
      </c>
      <c r="R818" s="9" t="s">
        <v>42</v>
      </c>
      <c r="S818" s="13">
        <f t="shared" si="2"/>
        <v>41766.617291666669</v>
      </c>
      <c r="T818" s="13">
        <f t="shared" si="3"/>
        <v>41793.290972222225</v>
      </c>
    </row>
    <row r="819" spans="1:20" ht="192" x14ac:dyDescent="0.2">
      <c r="A819" s="9">
        <v>3845</v>
      </c>
      <c r="B819" s="10" t="s">
        <v>1702</v>
      </c>
      <c r="C819" s="10" t="s">
        <v>1703</v>
      </c>
      <c r="D819" s="9">
        <v>40000</v>
      </c>
      <c r="E819" s="11">
        <v>842</v>
      </c>
      <c r="F819" s="9" t="s">
        <v>251</v>
      </c>
      <c r="G819" s="9" t="s">
        <v>45</v>
      </c>
      <c r="H819" s="9" t="s">
        <v>46</v>
      </c>
      <c r="I819" s="9">
        <v>1443711774</v>
      </c>
      <c r="J819" s="9">
        <v>1441119774</v>
      </c>
      <c r="K819" s="9" t="b">
        <v>1</v>
      </c>
      <c r="L819" s="9">
        <v>12</v>
      </c>
      <c r="M819" s="9" t="b">
        <v>0</v>
      </c>
      <c r="N819" s="9" t="s">
        <v>40</v>
      </c>
      <c r="O819" s="9">
        <f t="shared" si="0"/>
        <v>2</v>
      </c>
      <c r="P819" s="12">
        <f t="shared" si="1"/>
        <v>70.17</v>
      </c>
      <c r="Q819" s="9" t="s">
        <v>41</v>
      </c>
      <c r="R819" s="9" t="s">
        <v>42</v>
      </c>
      <c r="S819" s="13">
        <f t="shared" si="2"/>
        <v>42248.627013888887</v>
      </c>
      <c r="T819" s="13">
        <f t="shared" si="3"/>
        <v>42278.627013888887</v>
      </c>
    </row>
    <row r="820" spans="1:20" ht="192" x14ac:dyDescent="0.2">
      <c r="A820" s="9">
        <v>3846</v>
      </c>
      <c r="B820" s="10" t="s">
        <v>1704</v>
      </c>
      <c r="C820" s="10" t="s">
        <v>1705</v>
      </c>
      <c r="D820" s="9">
        <v>7000</v>
      </c>
      <c r="E820" s="11">
        <v>189</v>
      </c>
      <c r="F820" s="9" t="s">
        <v>251</v>
      </c>
      <c r="G820" s="9" t="s">
        <v>45</v>
      </c>
      <c r="H820" s="9" t="s">
        <v>46</v>
      </c>
      <c r="I820" s="9">
        <v>1412405940</v>
      </c>
      <c r="J820" s="9">
        <v>1409721542</v>
      </c>
      <c r="K820" s="9" t="b">
        <v>1</v>
      </c>
      <c r="L820" s="9">
        <v>8</v>
      </c>
      <c r="M820" s="9" t="b">
        <v>0</v>
      </c>
      <c r="N820" s="9" t="s">
        <v>40</v>
      </c>
      <c r="O820" s="9">
        <f t="shared" si="0"/>
        <v>3</v>
      </c>
      <c r="P820" s="12">
        <f t="shared" si="1"/>
        <v>23.63</v>
      </c>
      <c r="Q820" s="9" t="s">
        <v>41</v>
      </c>
      <c r="R820" s="9" t="s">
        <v>42</v>
      </c>
      <c r="S820" s="13">
        <f t="shared" si="2"/>
        <v>41885.221550925926</v>
      </c>
      <c r="T820" s="13">
        <f t="shared" si="3"/>
        <v>41916.290972222225</v>
      </c>
    </row>
    <row r="821" spans="1:20" ht="192" x14ac:dyDescent="0.2">
      <c r="A821" s="9">
        <v>3847</v>
      </c>
      <c r="B821" s="10" t="s">
        <v>1706</v>
      </c>
      <c r="C821" s="10" t="s">
        <v>1707</v>
      </c>
      <c r="D821" s="9">
        <v>10500</v>
      </c>
      <c r="E821" s="11">
        <v>1697</v>
      </c>
      <c r="F821" s="9" t="s">
        <v>251</v>
      </c>
      <c r="G821" s="9" t="s">
        <v>45</v>
      </c>
      <c r="H821" s="9" t="s">
        <v>46</v>
      </c>
      <c r="I821" s="9">
        <v>1437283391</v>
      </c>
      <c r="J821" s="9">
        <v>1433395391</v>
      </c>
      <c r="K821" s="9" t="b">
        <v>1</v>
      </c>
      <c r="L821" s="9">
        <v>9</v>
      </c>
      <c r="M821" s="9" t="b">
        <v>0</v>
      </c>
      <c r="N821" s="9" t="s">
        <v>40</v>
      </c>
      <c r="O821" s="9">
        <f t="shared" si="0"/>
        <v>16</v>
      </c>
      <c r="P821" s="12">
        <f t="shared" si="1"/>
        <v>188.56</v>
      </c>
      <c r="Q821" s="9" t="s">
        <v>41</v>
      </c>
      <c r="R821" s="9" t="s">
        <v>42</v>
      </c>
      <c r="S821" s="13">
        <f t="shared" si="2"/>
        <v>42159.224432870367</v>
      </c>
      <c r="T821" s="13">
        <f t="shared" si="3"/>
        <v>42204.224432870367</v>
      </c>
    </row>
    <row r="822" spans="1:20" ht="208" x14ac:dyDescent="0.2">
      <c r="A822" s="9">
        <v>3848</v>
      </c>
      <c r="B822" s="10" t="s">
        <v>1708</v>
      </c>
      <c r="C822" s="10" t="s">
        <v>1709</v>
      </c>
      <c r="D822" s="9">
        <v>13000</v>
      </c>
      <c r="E822" s="11">
        <v>2129</v>
      </c>
      <c r="F822" s="9" t="s">
        <v>251</v>
      </c>
      <c r="G822" s="9" t="s">
        <v>45</v>
      </c>
      <c r="H822" s="9" t="s">
        <v>46</v>
      </c>
      <c r="I822" s="9">
        <v>1445196989</v>
      </c>
      <c r="J822" s="9">
        <v>1442604989</v>
      </c>
      <c r="K822" s="9" t="b">
        <v>1</v>
      </c>
      <c r="L822" s="9">
        <v>43</v>
      </c>
      <c r="M822" s="9" t="b">
        <v>0</v>
      </c>
      <c r="N822" s="9" t="s">
        <v>40</v>
      </c>
      <c r="O822" s="9">
        <f t="shared" si="0"/>
        <v>16</v>
      </c>
      <c r="P822" s="12">
        <f t="shared" si="1"/>
        <v>49.51</v>
      </c>
      <c r="Q822" s="9" t="s">
        <v>41</v>
      </c>
      <c r="R822" s="9" t="s">
        <v>42</v>
      </c>
      <c r="S822" s="13">
        <f t="shared" si="2"/>
        <v>42265.817002314812</v>
      </c>
      <c r="T822" s="13">
        <f t="shared" si="3"/>
        <v>42295.817002314812</v>
      </c>
    </row>
    <row r="823" spans="1:20" ht="272" x14ac:dyDescent="0.2">
      <c r="A823" s="9">
        <v>3849</v>
      </c>
      <c r="B823" s="10" t="s">
        <v>1710</v>
      </c>
      <c r="C823" s="10" t="s">
        <v>1711</v>
      </c>
      <c r="D823" s="9">
        <v>30000</v>
      </c>
      <c r="E823" s="11">
        <v>2113</v>
      </c>
      <c r="F823" s="9" t="s">
        <v>251</v>
      </c>
      <c r="G823" s="9" t="s">
        <v>1255</v>
      </c>
      <c r="H823" s="9" t="s">
        <v>259</v>
      </c>
      <c r="I823" s="9">
        <v>1434047084</v>
      </c>
      <c r="J823" s="9">
        <v>1431455084</v>
      </c>
      <c r="K823" s="9" t="b">
        <v>1</v>
      </c>
      <c r="L823" s="9">
        <v>28</v>
      </c>
      <c r="M823" s="9" t="b">
        <v>0</v>
      </c>
      <c r="N823" s="9" t="s">
        <v>40</v>
      </c>
      <c r="O823" s="9">
        <f t="shared" si="0"/>
        <v>7</v>
      </c>
      <c r="P823" s="12">
        <f t="shared" si="1"/>
        <v>75.459999999999994</v>
      </c>
      <c r="Q823" s="9" t="s">
        <v>41</v>
      </c>
      <c r="R823" s="9" t="s">
        <v>42</v>
      </c>
      <c r="S823" s="13">
        <f t="shared" si="2"/>
        <v>42136.767175925925</v>
      </c>
      <c r="T823" s="13">
        <f t="shared" si="3"/>
        <v>42166.767175925925</v>
      </c>
    </row>
    <row r="824" spans="1:20" ht="144" x14ac:dyDescent="0.2">
      <c r="A824" s="9">
        <v>3850</v>
      </c>
      <c r="B824" s="10" t="s">
        <v>1712</v>
      </c>
      <c r="C824" s="10" t="s">
        <v>1713</v>
      </c>
      <c r="D824" s="9">
        <v>1000</v>
      </c>
      <c r="E824" s="11">
        <v>38</v>
      </c>
      <c r="F824" s="9" t="s">
        <v>251</v>
      </c>
      <c r="G824" s="9" t="s">
        <v>45</v>
      </c>
      <c r="H824" s="9" t="s">
        <v>46</v>
      </c>
      <c r="I824" s="9">
        <v>1420081143</v>
      </c>
      <c r="J824" s="9">
        <v>1417489143</v>
      </c>
      <c r="K824" s="9" t="b">
        <v>1</v>
      </c>
      <c r="L824" s="9">
        <v>4</v>
      </c>
      <c r="M824" s="9" t="b">
        <v>0</v>
      </c>
      <c r="N824" s="9" t="s">
        <v>40</v>
      </c>
      <c r="O824" s="9">
        <f t="shared" si="0"/>
        <v>4</v>
      </c>
      <c r="P824" s="12">
        <f t="shared" si="1"/>
        <v>9.5</v>
      </c>
      <c r="Q824" s="9" t="s">
        <v>41</v>
      </c>
      <c r="R824" s="9" t="s">
        <v>42</v>
      </c>
      <c r="S824" s="13">
        <f t="shared" si="2"/>
        <v>41975.124340277776</v>
      </c>
      <c r="T824" s="13">
        <f t="shared" si="3"/>
        <v>42005.124340277776</v>
      </c>
    </row>
    <row r="825" spans="1:20" ht="176" x14ac:dyDescent="0.2">
      <c r="A825" s="9">
        <v>3851</v>
      </c>
      <c r="B825" s="10" t="s">
        <v>1714</v>
      </c>
      <c r="C825" s="10" t="s">
        <v>1715</v>
      </c>
      <c r="D825" s="9">
        <v>2500</v>
      </c>
      <c r="E825" s="11">
        <v>852</v>
      </c>
      <c r="F825" s="9" t="s">
        <v>251</v>
      </c>
      <c r="G825" s="9" t="s">
        <v>38</v>
      </c>
      <c r="H825" s="9" t="s">
        <v>39</v>
      </c>
      <c r="I825" s="9">
        <v>1437129179</v>
      </c>
      <c r="J825" s="9">
        <v>1434537179</v>
      </c>
      <c r="K825" s="9" t="b">
        <v>1</v>
      </c>
      <c r="L825" s="9">
        <v>24</v>
      </c>
      <c r="M825" s="9" t="b">
        <v>0</v>
      </c>
      <c r="N825" s="9" t="s">
        <v>40</v>
      </c>
      <c r="O825" s="9">
        <f t="shared" si="0"/>
        <v>34</v>
      </c>
      <c r="P825" s="12">
        <f t="shared" si="1"/>
        <v>35.5</v>
      </c>
      <c r="Q825" s="9" t="s">
        <v>41</v>
      </c>
      <c r="R825" s="9" t="s">
        <v>42</v>
      </c>
      <c r="S825" s="13">
        <f t="shared" si="2"/>
        <v>42172.439571759256</v>
      </c>
      <c r="T825" s="13">
        <f t="shared" si="3"/>
        <v>42202.439571759256</v>
      </c>
    </row>
    <row r="826" spans="1:20" ht="176" x14ac:dyDescent="0.2">
      <c r="A826" s="9">
        <v>3852</v>
      </c>
      <c r="B826" s="10" t="s">
        <v>1716</v>
      </c>
      <c r="C826" s="10" t="s">
        <v>1717</v>
      </c>
      <c r="D826" s="9">
        <v>10000</v>
      </c>
      <c r="E826" s="11">
        <v>20</v>
      </c>
      <c r="F826" s="9" t="s">
        <v>251</v>
      </c>
      <c r="G826" s="9" t="s">
        <v>45</v>
      </c>
      <c r="H826" s="9" t="s">
        <v>46</v>
      </c>
      <c r="I826" s="9">
        <v>1427427276</v>
      </c>
      <c r="J826" s="9">
        <v>1425270876</v>
      </c>
      <c r="K826" s="9" t="b">
        <v>0</v>
      </c>
      <c r="L826" s="9">
        <v>2</v>
      </c>
      <c r="M826" s="9" t="b">
        <v>0</v>
      </c>
      <c r="N826" s="9" t="s">
        <v>40</v>
      </c>
      <c r="O826" s="9">
        <f t="shared" si="0"/>
        <v>0</v>
      </c>
      <c r="P826" s="12">
        <f t="shared" si="1"/>
        <v>10</v>
      </c>
      <c r="Q826" s="9" t="s">
        <v>41</v>
      </c>
      <c r="R826" s="9" t="s">
        <v>42</v>
      </c>
      <c r="S826" s="13">
        <f t="shared" si="2"/>
        <v>42065.190694444449</v>
      </c>
      <c r="T826" s="13">
        <f t="shared" si="3"/>
        <v>42090.149027777778</v>
      </c>
    </row>
    <row r="827" spans="1:20" ht="144" x14ac:dyDescent="0.2">
      <c r="A827" s="9">
        <v>3853</v>
      </c>
      <c r="B827" s="10" t="s">
        <v>1718</v>
      </c>
      <c r="C827" s="10" t="s">
        <v>1719</v>
      </c>
      <c r="D827" s="9">
        <v>100000</v>
      </c>
      <c r="E827" s="11">
        <v>26</v>
      </c>
      <c r="F827" s="9" t="s">
        <v>251</v>
      </c>
      <c r="G827" s="9" t="s">
        <v>45</v>
      </c>
      <c r="H827" s="9" t="s">
        <v>46</v>
      </c>
      <c r="I827" s="9">
        <v>1409602178</v>
      </c>
      <c r="J827" s="9">
        <v>1406578178</v>
      </c>
      <c r="K827" s="9" t="b">
        <v>0</v>
      </c>
      <c r="L827" s="9">
        <v>2</v>
      </c>
      <c r="M827" s="9" t="b">
        <v>0</v>
      </c>
      <c r="N827" s="9" t="s">
        <v>40</v>
      </c>
      <c r="O827" s="9">
        <f t="shared" si="0"/>
        <v>0</v>
      </c>
      <c r="P827" s="12">
        <f t="shared" si="1"/>
        <v>13</v>
      </c>
      <c r="Q827" s="9" t="s">
        <v>41</v>
      </c>
      <c r="R827" s="9" t="s">
        <v>42</v>
      </c>
      <c r="S827" s="13">
        <f t="shared" si="2"/>
        <v>41848.84002314815</v>
      </c>
      <c r="T827" s="13">
        <f t="shared" si="3"/>
        <v>41883.84002314815</v>
      </c>
    </row>
    <row r="828" spans="1:20" ht="112" x14ac:dyDescent="0.2">
      <c r="A828" s="9">
        <v>3854</v>
      </c>
      <c r="B828" s="10" t="s">
        <v>1720</v>
      </c>
      <c r="C828" s="10" t="s">
        <v>1721</v>
      </c>
      <c r="D828" s="9">
        <v>11000</v>
      </c>
      <c r="E828" s="11">
        <v>1788</v>
      </c>
      <c r="F828" s="9" t="s">
        <v>251</v>
      </c>
      <c r="G828" s="9" t="s">
        <v>45</v>
      </c>
      <c r="H828" s="9" t="s">
        <v>46</v>
      </c>
      <c r="I828" s="9">
        <v>1431206058</v>
      </c>
      <c r="J828" s="9">
        <v>1428614058</v>
      </c>
      <c r="K828" s="9" t="b">
        <v>0</v>
      </c>
      <c r="L828" s="9">
        <v>20</v>
      </c>
      <c r="M828" s="9" t="b">
        <v>0</v>
      </c>
      <c r="N828" s="9" t="s">
        <v>40</v>
      </c>
      <c r="O828" s="9">
        <f t="shared" si="0"/>
        <v>16</v>
      </c>
      <c r="P828" s="12">
        <f t="shared" si="1"/>
        <v>89.4</v>
      </c>
      <c r="Q828" s="9" t="s">
        <v>41</v>
      </c>
      <c r="R828" s="9" t="s">
        <v>42</v>
      </c>
      <c r="S828" s="13">
        <f t="shared" si="2"/>
        <v>42103.884930555556</v>
      </c>
      <c r="T828" s="13">
        <f t="shared" si="3"/>
        <v>42133.884930555556</v>
      </c>
    </row>
    <row r="829" spans="1:20" ht="224" x14ac:dyDescent="0.2">
      <c r="A829" s="9">
        <v>3855</v>
      </c>
      <c r="B829" s="10" t="s">
        <v>1722</v>
      </c>
      <c r="C829" s="10" t="s">
        <v>1723</v>
      </c>
      <c r="D829" s="9">
        <v>1000</v>
      </c>
      <c r="E829" s="11">
        <v>25</v>
      </c>
      <c r="F829" s="9" t="s">
        <v>251</v>
      </c>
      <c r="G829" s="9" t="s">
        <v>45</v>
      </c>
      <c r="H829" s="9" t="s">
        <v>46</v>
      </c>
      <c r="I829" s="9">
        <v>1427408271</v>
      </c>
      <c r="J829" s="9">
        <v>1424819871</v>
      </c>
      <c r="K829" s="9" t="b">
        <v>0</v>
      </c>
      <c r="L829" s="9">
        <v>1</v>
      </c>
      <c r="M829" s="9" t="b">
        <v>0</v>
      </c>
      <c r="N829" s="9" t="s">
        <v>40</v>
      </c>
      <c r="O829" s="9">
        <f t="shared" si="0"/>
        <v>3</v>
      </c>
      <c r="P829" s="12">
        <f t="shared" si="1"/>
        <v>25</v>
      </c>
      <c r="Q829" s="9" t="s">
        <v>41</v>
      </c>
      <c r="R829" s="9" t="s">
        <v>42</v>
      </c>
      <c r="S829" s="13">
        <f t="shared" si="2"/>
        <v>42059.970729166671</v>
      </c>
      <c r="T829" s="13">
        <f t="shared" si="3"/>
        <v>42089.929062499999</v>
      </c>
    </row>
    <row r="830" spans="1:20" ht="224" x14ac:dyDescent="0.2">
      <c r="A830" s="9">
        <v>3856</v>
      </c>
      <c r="B830" s="10" t="s">
        <v>1724</v>
      </c>
      <c r="C830" s="10" t="s">
        <v>1725</v>
      </c>
      <c r="D830" s="9">
        <v>5000</v>
      </c>
      <c r="E830" s="11">
        <v>1</v>
      </c>
      <c r="F830" s="9" t="s">
        <v>251</v>
      </c>
      <c r="G830" s="9" t="s">
        <v>45</v>
      </c>
      <c r="H830" s="9" t="s">
        <v>46</v>
      </c>
      <c r="I830" s="9">
        <v>1425833403</v>
      </c>
      <c r="J830" s="9">
        <v>1423245003</v>
      </c>
      <c r="K830" s="9" t="b">
        <v>0</v>
      </c>
      <c r="L830" s="9">
        <v>1</v>
      </c>
      <c r="M830" s="9" t="b">
        <v>0</v>
      </c>
      <c r="N830" s="9" t="s">
        <v>40</v>
      </c>
      <c r="O830" s="9">
        <f t="shared" si="0"/>
        <v>0</v>
      </c>
      <c r="P830" s="12">
        <f t="shared" si="1"/>
        <v>1</v>
      </c>
      <c r="Q830" s="9" t="s">
        <v>41</v>
      </c>
      <c r="R830" s="9" t="s">
        <v>42</v>
      </c>
      <c r="S830" s="13">
        <f t="shared" si="2"/>
        <v>42041.743090277778</v>
      </c>
      <c r="T830" s="13">
        <f t="shared" si="3"/>
        <v>42071.701423611114</v>
      </c>
    </row>
    <row r="831" spans="1:20" ht="208" x14ac:dyDescent="0.2">
      <c r="A831" s="9">
        <v>3857</v>
      </c>
      <c r="B831" s="10" t="s">
        <v>1726</v>
      </c>
      <c r="C831" s="10" t="s">
        <v>1727</v>
      </c>
      <c r="D831" s="9">
        <v>5000</v>
      </c>
      <c r="E831" s="11">
        <v>260</v>
      </c>
      <c r="F831" s="9" t="s">
        <v>251</v>
      </c>
      <c r="G831" s="9" t="s">
        <v>45</v>
      </c>
      <c r="H831" s="9" t="s">
        <v>46</v>
      </c>
      <c r="I831" s="9">
        <v>1406913120</v>
      </c>
      <c r="J831" s="9">
        <v>1404927690</v>
      </c>
      <c r="K831" s="9" t="b">
        <v>0</v>
      </c>
      <c r="L831" s="9">
        <v>4</v>
      </c>
      <c r="M831" s="9" t="b">
        <v>0</v>
      </c>
      <c r="N831" s="9" t="s">
        <v>40</v>
      </c>
      <c r="O831" s="9">
        <f t="shared" si="0"/>
        <v>5</v>
      </c>
      <c r="P831" s="12">
        <f t="shared" si="1"/>
        <v>65</v>
      </c>
      <c r="Q831" s="9" t="s">
        <v>41</v>
      </c>
      <c r="R831" s="9" t="s">
        <v>42</v>
      </c>
      <c r="S831" s="13">
        <f t="shared" si="2"/>
        <v>41829.73715277778</v>
      </c>
      <c r="T831" s="13">
        <f t="shared" si="3"/>
        <v>41852.716666666667</v>
      </c>
    </row>
    <row r="832" spans="1:20" ht="208" x14ac:dyDescent="0.2">
      <c r="A832" s="9">
        <v>3858</v>
      </c>
      <c r="B832" s="10" t="s">
        <v>1728</v>
      </c>
      <c r="C832" s="10" t="s">
        <v>1729</v>
      </c>
      <c r="D832" s="9">
        <v>500</v>
      </c>
      <c r="E832" s="11">
        <v>10</v>
      </c>
      <c r="F832" s="9" t="s">
        <v>251</v>
      </c>
      <c r="G832" s="9" t="s">
        <v>38</v>
      </c>
      <c r="H832" s="9" t="s">
        <v>39</v>
      </c>
      <c r="I832" s="9">
        <v>1432328400</v>
      </c>
      <c r="J832" s="9">
        <v>1430734844</v>
      </c>
      <c r="K832" s="9" t="b">
        <v>0</v>
      </c>
      <c r="L832" s="9">
        <v>1</v>
      </c>
      <c r="M832" s="9" t="b">
        <v>0</v>
      </c>
      <c r="N832" s="9" t="s">
        <v>40</v>
      </c>
      <c r="O832" s="9">
        <f t="shared" si="0"/>
        <v>2</v>
      </c>
      <c r="P832" s="12">
        <f t="shared" si="1"/>
        <v>10</v>
      </c>
      <c r="Q832" s="9" t="s">
        <v>41</v>
      </c>
      <c r="R832" s="9" t="s">
        <v>42</v>
      </c>
      <c r="S832" s="13">
        <f t="shared" si="2"/>
        <v>42128.431064814817</v>
      </c>
      <c r="T832" s="13">
        <f t="shared" si="3"/>
        <v>42146.875</v>
      </c>
    </row>
    <row r="833" spans="1:20" ht="192" x14ac:dyDescent="0.2">
      <c r="A833" s="9">
        <v>3859</v>
      </c>
      <c r="B833" s="10" t="s">
        <v>1730</v>
      </c>
      <c r="C833" s="10" t="s">
        <v>1731</v>
      </c>
      <c r="D833" s="9">
        <v>2500</v>
      </c>
      <c r="E833" s="11">
        <v>1</v>
      </c>
      <c r="F833" s="9" t="s">
        <v>251</v>
      </c>
      <c r="G833" s="9" t="s">
        <v>45</v>
      </c>
      <c r="H833" s="9" t="s">
        <v>46</v>
      </c>
      <c r="I833" s="9">
        <v>1403730000</v>
      </c>
      <c r="J833" s="9">
        <v>1401485207</v>
      </c>
      <c r="K833" s="9" t="b">
        <v>0</v>
      </c>
      <c r="L833" s="9">
        <v>1</v>
      </c>
      <c r="M833" s="9" t="b">
        <v>0</v>
      </c>
      <c r="N833" s="9" t="s">
        <v>40</v>
      </c>
      <c r="O833" s="9">
        <f t="shared" si="0"/>
        <v>0</v>
      </c>
      <c r="P833" s="12">
        <f t="shared" si="1"/>
        <v>1</v>
      </c>
      <c r="Q833" s="9" t="s">
        <v>41</v>
      </c>
      <c r="R833" s="9" t="s">
        <v>42</v>
      </c>
      <c r="S833" s="13">
        <f t="shared" si="2"/>
        <v>41789.893599537041</v>
      </c>
      <c r="T833" s="13">
        <f t="shared" si="3"/>
        <v>41815.875</v>
      </c>
    </row>
    <row r="834" spans="1:20" ht="192" x14ac:dyDescent="0.2">
      <c r="A834" s="9">
        <v>3860</v>
      </c>
      <c r="B834" s="10" t="s">
        <v>1732</v>
      </c>
      <c r="C834" s="10" t="s">
        <v>1733</v>
      </c>
      <c r="D834" s="9">
        <v>6000</v>
      </c>
      <c r="E834" s="11">
        <v>1060</v>
      </c>
      <c r="F834" s="9" t="s">
        <v>251</v>
      </c>
      <c r="G834" s="9" t="s">
        <v>45</v>
      </c>
      <c r="H834" s="9" t="s">
        <v>46</v>
      </c>
      <c r="I834" s="9">
        <v>1407858710</v>
      </c>
      <c r="J834" s="9">
        <v>1405266710</v>
      </c>
      <c r="K834" s="9" t="b">
        <v>0</v>
      </c>
      <c r="L834" s="9">
        <v>13</v>
      </c>
      <c r="M834" s="9" t="b">
        <v>0</v>
      </c>
      <c r="N834" s="9" t="s">
        <v>40</v>
      </c>
      <c r="O834" s="9">
        <f t="shared" ref="O834:O897" si="4">ROUND(E834/D834*100,0)</f>
        <v>18</v>
      </c>
      <c r="P834" s="12">
        <f t="shared" ref="P834:P897" si="5">IFERROR(ROUND(E834/L834,2),0)</f>
        <v>81.540000000000006</v>
      </c>
      <c r="Q834" s="9" t="s">
        <v>41</v>
      </c>
      <c r="R834" s="9" t="s">
        <v>42</v>
      </c>
      <c r="S834" s="13">
        <f t="shared" ref="S834:S897" si="6">(((J834/60)/60)/24)+DATE(1970,1,1)</f>
        <v>41833.660995370366</v>
      </c>
      <c r="T834" s="13">
        <f t="shared" ref="T834:T897" si="7">(((I834/60)/60)/24)+DATE(1970,1,1)</f>
        <v>41863.660995370366</v>
      </c>
    </row>
    <row r="835" spans="1:20" ht="48" x14ac:dyDescent="0.2">
      <c r="A835" s="9">
        <v>3861</v>
      </c>
      <c r="B835" s="10" t="s">
        <v>1734</v>
      </c>
      <c r="C835" s="10" t="s">
        <v>1735</v>
      </c>
      <c r="D835" s="9">
        <v>2000</v>
      </c>
      <c r="E835" s="11">
        <v>100</v>
      </c>
      <c r="F835" s="9" t="s">
        <v>251</v>
      </c>
      <c r="G835" s="9" t="s">
        <v>45</v>
      </c>
      <c r="H835" s="9" t="s">
        <v>46</v>
      </c>
      <c r="I835" s="9">
        <v>1415828820</v>
      </c>
      <c r="J835" s="9">
        <v>1412258977</v>
      </c>
      <c r="K835" s="9" t="b">
        <v>0</v>
      </c>
      <c r="L835" s="9">
        <v>1</v>
      </c>
      <c r="M835" s="9" t="b">
        <v>0</v>
      </c>
      <c r="N835" s="9" t="s">
        <v>40</v>
      </c>
      <c r="O835" s="9">
        <f t="shared" si="4"/>
        <v>5</v>
      </c>
      <c r="P835" s="12">
        <f t="shared" si="5"/>
        <v>100</v>
      </c>
      <c r="Q835" s="9" t="s">
        <v>41</v>
      </c>
      <c r="R835" s="9" t="s">
        <v>42</v>
      </c>
      <c r="S835" s="13">
        <f t="shared" si="6"/>
        <v>41914.590011574073</v>
      </c>
      <c r="T835" s="13">
        <f t="shared" si="7"/>
        <v>41955.907638888893</v>
      </c>
    </row>
    <row r="836" spans="1:20" ht="128" x14ac:dyDescent="0.2">
      <c r="A836" s="9">
        <v>3862</v>
      </c>
      <c r="B836" s="10" t="s">
        <v>1736</v>
      </c>
      <c r="C836" s="10" t="s">
        <v>1737</v>
      </c>
      <c r="D836" s="9">
        <v>7500</v>
      </c>
      <c r="E836" s="11">
        <v>1</v>
      </c>
      <c r="F836" s="9" t="s">
        <v>251</v>
      </c>
      <c r="G836" s="9" t="s">
        <v>45</v>
      </c>
      <c r="H836" s="9" t="s">
        <v>46</v>
      </c>
      <c r="I836" s="9">
        <v>1473699540</v>
      </c>
      <c r="J836" s="9">
        <v>1472451356</v>
      </c>
      <c r="K836" s="9" t="b">
        <v>0</v>
      </c>
      <c r="L836" s="9">
        <v>1</v>
      </c>
      <c r="M836" s="9" t="b">
        <v>0</v>
      </c>
      <c r="N836" s="9" t="s">
        <v>40</v>
      </c>
      <c r="O836" s="9">
        <f t="shared" si="4"/>
        <v>0</v>
      </c>
      <c r="P836" s="12">
        <f t="shared" si="5"/>
        <v>1</v>
      </c>
      <c r="Q836" s="9" t="s">
        <v>41</v>
      </c>
      <c r="R836" s="9" t="s">
        <v>42</v>
      </c>
      <c r="S836" s="13">
        <f t="shared" si="6"/>
        <v>42611.261064814811</v>
      </c>
      <c r="T836" s="13">
        <f t="shared" si="7"/>
        <v>42625.707638888889</v>
      </c>
    </row>
    <row r="837" spans="1:20" ht="208" x14ac:dyDescent="0.2">
      <c r="A837" s="9">
        <v>3863</v>
      </c>
      <c r="B837" s="10" t="s">
        <v>1738</v>
      </c>
      <c r="C837" s="10" t="s">
        <v>1739</v>
      </c>
      <c r="D837" s="9">
        <v>6000</v>
      </c>
      <c r="E837" s="11">
        <v>0</v>
      </c>
      <c r="F837" s="9" t="s">
        <v>251</v>
      </c>
      <c r="G837" s="9" t="s">
        <v>45</v>
      </c>
      <c r="H837" s="9" t="s">
        <v>46</v>
      </c>
      <c r="I837" s="9">
        <v>1446739905</v>
      </c>
      <c r="J837" s="9">
        <v>1441552305</v>
      </c>
      <c r="K837" s="9" t="b">
        <v>0</v>
      </c>
      <c r="L837" s="9">
        <v>0</v>
      </c>
      <c r="M837" s="9" t="b">
        <v>0</v>
      </c>
      <c r="N837" s="9" t="s">
        <v>40</v>
      </c>
      <c r="O837" s="9">
        <f t="shared" si="4"/>
        <v>0</v>
      </c>
      <c r="P837" s="12">
        <f t="shared" si="5"/>
        <v>0</v>
      </c>
      <c r="Q837" s="9" t="s">
        <v>41</v>
      </c>
      <c r="R837" s="9" t="s">
        <v>42</v>
      </c>
      <c r="S837" s="13">
        <f t="shared" si="6"/>
        <v>42253.633159722223</v>
      </c>
      <c r="T837" s="13">
        <f t="shared" si="7"/>
        <v>42313.674826388888</v>
      </c>
    </row>
    <row r="838" spans="1:20" ht="208" x14ac:dyDescent="0.2">
      <c r="A838" s="9">
        <v>3864</v>
      </c>
      <c r="B838" s="10" t="s">
        <v>1740</v>
      </c>
      <c r="C838" s="10" t="s">
        <v>1741</v>
      </c>
      <c r="D838" s="9">
        <v>5000</v>
      </c>
      <c r="E838" s="11">
        <v>60</v>
      </c>
      <c r="F838" s="9" t="s">
        <v>251</v>
      </c>
      <c r="G838" s="9" t="s">
        <v>45</v>
      </c>
      <c r="H838" s="9" t="s">
        <v>46</v>
      </c>
      <c r="I838" s="9">
        <v>1447799054</v>
      </c>
      <c r="J838" s="9">
        <v>1445203454</v>
      </c>
      <c r="K838" s="9" t="b">
        <v>0</v>
      </c>
      <c r="L838" s="9">
        <v>3</v>
      </c>
      <c r="M838" s="9" t="b">
        <v>0</v>
      </c>
      <c r="N838" s="9" t="s">
        <v>40</v>
      </c>
      <c r="O838" s="9">
        <f t="shared" si="4"/>
        <v>1</v>
      </c>
      <c r="P838" s="12">
        <f t="shared" si="5"/>
        <v>20</v>
      </c>
      <c r="Q838" s="9" t="s">
        <v>41</v>
      </c>
      <c r="R838" s="9" t="s">
        <v>42</v>
      </c>
      <c r="S838" s="13">
        <f t="shared" si="6"/>
        <v>42295.891828703709</v>
      </c>
      <c r="T838" s="13">
        <f t="shared" si="7"/>
        <v>42325.933495370366</v>
      </c>
    </row>
    <row r="839" spans="1:20" ht="192" x14ac:dyDescent="0.2">
      <c r="A839" s="9">
        <v>3865</v>
      </c>
      <c r="B839" s="10" t="s">
        <v>1742</v>
      </c>
      <c r="C839" s="10" t="s">
        <v>1743</v>
      </c>
      <c r="D839" s="9">
        <v>2413</v>
      </c>
      <c r="E839" s="11">
        <v>650</v>
      </c>
      <c r="F839" s="9" t="s">
        <v>251</v>
      </c>
      <c r="G839" s="9" t="s">
        <v>63</v>
      </c>
      <c r="H839" s="9" t="s">
        <v>64</v>
      </c>
      <c r="I839" s="9">
        <v>1409376600</v>
      </c>
      <c r="J839" s="9">
        <v>1405957098</v>
      </c>
      <c r="K839" s="9" t="b">
        <v>0</v>
      </c>
      <c r="L839" s="9">
        <v>14</v>
      </c>
      <c r="M839" s="9" t="b">
        <v>0</v>
      </c>
      <c r="N839" s="9" t="s">
        <v>40</v>
      </c>
      <c r="O839" s="9">
        <f t="shared" si="4"/>
        <v>27</v>
      </c>
      <c r="P839" s="12">
        <f t="shared" si="5"/>
        <v>46.43</v>
      </c>
      <c r="Q839" s="9" t="s">
        <v>41</v>
      </c>
      <c r="R839" s="9" t="s">
        <v>42</v>
      </c>
      <c r="S839" s="13">
        <f t="shared" si="6"/>
        <v>41841.651597222226</v>
      </c>
      <c r="T839" s="13">
        <f t="shared" si="7"/>
        <v>41881.229166666664</v>
      </c>
    </row>
    <row r="840" spans="1:20" ht="112" x14ac:dyDescent="0.2">
      <c r="A840" s="9">
        <v>3866</v>
      </c>
      <c r="B840" s="10" t="s">
        <v>1744</v>
      </c>
      <c r="C840" s="10" t="s">
        <v>1745</v>
      </c>
      <c r="D840" s="9">
        <v>2000</v>
      </c>
      <c r="E840" s="11">
        <v>11</v>
      </c>
      <c r="F840" s="9" t="s">
        <v>251</v>
      </c>
      <c r="G840" s="9" t="s">
        <v>45</v>
      </c>
      <c r="H840" s="9" t="s">
        <v>46</v>
      </c>
      <c r="I840" s="9">
        <v>1458703740</v>
      </c>
      <c r="J840" s="9">
        <v>1454453021</v>
      </c>
      <c r="K840" s="9" t="b">
        <v>0</v>
      </c>
      <c r="L840" s="9">
        <v>2</v>
      </c>
      <c r="M840" s="9" t="b">
        <v>0</v>
      </c>
      <c r="N840" s="9" t="s">
        <v>40</v>
      </c>
      <c r="O840" s="9">
        <f t="shared" si="4"/>
        <v>1</v>
      </c>
      <c r="P840" s="12">
        <f t="shared" si="5"/>
        <v>5.5</v>
      </c>
      <c r="Q840" s="9" t="s">
        <v>41</v>
      </c>
      <c r="R840" s="9" t="s">
        <v>42</v>
      </c>
      <c r="S840" s="13">
        <f t="shared" si="6"/>
        <v>42402.947002314817</v>
      </c>
      <c r="T840" s="13">
        <f t="shared" si="7"/>
        <v>42452.145138888889</v>
      </c>
    </row>
    <row r="841" spans="1:20" ht="192" x14ac:dyDescent="0.2">
      <c r="A841" s="9">
        <v>3867</v>
      </c>
      <c r="B841" s="10" t="s">
        <v>1746</v>
      </c>
      <c r="C841" s="10" t="s">
        <v>1747</v>
      </c>
      <c r="D841" s="9">
        <v>2000</v>
      </c>
      <c r="E841" s="11">
        <v>251</v>
      </c>
      <c r="F841" s="9" t="s">
        <v>251</v>
      </c>
      <c r="G841" s="9" t="s">
        <v>45</v>
      </c>
      <c r="H841" s="9" t="s">
        <v>46</v>
      </c>
      <c r="I841" s="9">
        <v>1466278339</v>
      </c>
      <c r="J841" s="9">
        <v>1463686339</v>
      </c>
      <c r="K841" s="9" t="b">
        <v>0</v>
      </c>
      <c r="L841" s="9">
        <v>5</v>
      </c>
      <c r="M841" s="9" t="b">
        <v>0</v>
      </c>
      <c r="N841" s="9" t="s">
        <v>40</v>
      </c>
      <c r="O841" s="9">
        <f t="shared" si="4"/>
        <v>13</v>
      </c>
      <c r="P841" s="12">
        <f t="shared" si="5"/>
        <v>50.2</v>
      </c>
      <c r="Q841" s="9" t="s">
        <v>41</v>
      </c>
      <c r="R841" s="9" t="s">
        <v>42</v>
      </c>
      <c r="S841" s="13">
        <f t="shared" si="6"/>
        <v>42509.814108796301</v>
      </c>
      <c r="T841" s="13">
        <f t="shared" si="7"/>
        <v>42539.814108796301</v>
      </c>
    </row>
    <row r="842" spans="1:20" ht="208" x14ac:dyDescent="0.2">
      <c r="A842" s="9">
        <v>3888</v>
      </c>
      <c r="B842" s="10" t="s">
        <v>1748</v>
      </c>
      <c r="C842" s="10" t="s">
        <v>1749</v>
      </c>
      <c r="D842" s="9">
        <v>2000</v>
      </c>
      <c r="E842" s="11">
        <v>542</v>
      </c>
      <c r="F842" s="9" t="s">
        <v>251</v>
      </c>
      <c r="G842" s="9" t="s">
        <v>38</v>
      </c>
      <c r="H842" s="9" t="s">
        <v>39</v>
      </c>
      <c r="I842" s="9">
        <v>1488114358</v>
      </c>
      <c r="J842" s="9">
        <v>1485522358</v>
      </c>
      <c r="K842" s="9" t="b">
        <v>0</v>
      </c>
      <c r="L842" s="9">
        <v>14</v>
      </c>
      <c r="M842" s="9" t="b">
        <v>0</v>
      </c>
      <c r="N842" s="9" t="s">
        <v>40</v>
      </c>
      <c r="O842" s="9">
        <f t="shared" si="4"/>
        <v>27</v>
      </c>
      <c r="P842" s="12">
        <f t="shared" si="5"/>
        <v>38.71</v>
      </c>
      <c r="Q842" s="9" t="s">
        <v>41</v>
      </c>
      <c r="R842" s="9" t="s">
        <v>42</v>
      </c>
      <c r="S842" s="13">
        <f t="shared" si="6"/>
        <v>42762.545810185184</v>
      </c>
      <c r="T842" s="13">
        <f t="shared" si="7"/>
        <v>42792.545810185184</v>
      </c>
    </row>
    <row r="843" spans="1:20" ht="160" x14ac:dyDescent="0.2">
      <c r="A843" s="9">
        <v>3889</v>
      </c>
      <c r="B843" s="10" t="s">
        <v>1750</v>
      </c>
      <c r="C843" s="10" t="s">
        <v>1751</v>
      </c>
      <c r="D843" s="9">
        <v>8000</v>
      </c>
      <c r="E843" s="11">
        <v>118</v>
      </c>
      <c r="F843" s="9" t="s">
        <v>251</v>
      </c>
      <c r="G843" s="9" t="s">
        <v>45</v>
      </c>
      <c r="H843" s="9" t="s">
        <v>46</v>
      </c>
      <c r="I843" s="9">
        <v>1420413960</v>
      </c>
      <c r="J843" s="9">
        <v>1417651630</v>
      </c>
      <c r="K843" s="9" t="b">
        <v>0</v>
      </c>
      <c r="L843" s="9">
        <v>9</v>
      </c>
      <c r="M843" s="9" t="b">
        <v>0</v>
      </c>
      <c r="N843" s="9" t="s">
        <v>40</v>
      </c>
      <c r="O843" s="9">
        <f t="shared" si="4"/>
        <v>1</v>
      </c>
      <c r="P843" s="12">
        <f t="shared" si="5"/>
        <v>13.11</v>
      </c>
      <c r="Q843" s="9" t="s">
        <v>41</v>
      </c>
      <c r="R843" s="9" t="s">
        <v>42</v>
      </c>
      <c r="S843" s="13">
        <f t="shared" si="6"/>
        <v>41977.004976851851</v>
      </c>
      <c r="T843" s="13">
        <f t="shared" si="7"/>
        <v>42008.976388888885</v>
      </c>
    </row>
    <row r="844" spans="1:20" ht="208" x14ac:dyDescent="0.2">
      <c r="A844" s="9">
        <v>3890</v>
      </c>
      <c r="B844" s="10" t="s">
        <v>1752</v>
      </c>
      <c r="C844" s="10" t="s">
        <v>1753</v>
      </c>
      <c r="D844" s="9">
        <v>15000</v>
      </c>
      <c r="E844" s="11">
        <v>2524</v>
      </c>
      <c r="F844" s="9" t="s">
        <v>251</v>
      </c>
      <c r="G844" s="9" t="s">
        <v>45</v>
      </c>
      <c r="H844" s="9" t="s">
        <v>46</v>
      </c>
      <c r="I844" s="9">
        <v>1439662344</v>
      </c>
      <c r="J844" s="9">
        <v>1434478344</v>
      </c>
      <c r="K844" s="9" t="b">
        <v>0</v>
      </c>
      <c r="L844" s="9">
        <v>8</v>
      </c>
      <c r="M844" s="9" t="b">
        <v>0</v>
      </c>
      <c r="N844" s="9" t="s">
        <v>40</v>
      </c>
      <c r="O844" s="9">
        <f t="shared" si="4"/>
        <v>17</v>
      </c>
      <c r="P844" s="12">
        <f t="shared" si="5"/>
        <v>315.5</v>
      </c>
      <c r="Q844" s="9" t="s">
        <v>41</v>
      </c>
      <c r="R844" s="9" t="s">
        <v>42</v>
      </c>
      <c r="S844" s="13">
        <f t="shared" si="6"/>
        <v>42171.758611111116</v>
      </c>
      <c r="T844" s="13">
        <f t="shared" si="7"/>
        <v>42231.758611111116</v>
      </c>
    </row>
    <row r="845" spans="1:20" ht="112" x14ac:dyDescent="0.2">
      <c r="A845" s="9">
        <v>3891</v>
      </c>
      <c r="B845" s="10" t="s">
        <v>1754</v>
      </c>
      <c r="C845" s="10" t="s">
        <v>1755</v>
      </c>
      <c r="D845" s="9">
        <v>800</v>
      </c>
      <c r="E845" s="11">
        <v>260</v>
      </c>
      <c r="F845" s="9" t="s">
        <v>251</v>
      </c>
      <c r="G845" s="9" t="s">
        <v>45</v>
      </c>
      <c r="H845" s="9" t="s">
        <v>46</v>
      </c>
      <c r="I845" s="9">
        <v>1427086740</v>
      </c>
      <c r="J845" s="9">
        <v>1424488244</v>
      </c>
      <c r="K845" s="9" t="b">
        <v>0</v>
      </c>
      <c r="L845" s="9">
        <v>7</v>
      </c>
      <c r="M845" s="9" t="b">
        <v>0</v>
      </c>
      <c r="N845" s="9" t="s">
        <v>40</v>
      </c>
      <c r="O845" s="9">
        <f t="shared" si="4"/>
        <v>33</v>
      </c>
      <c r="P845" s="12">
        <f t="shared" si="5"/>
        <v>37.14</v>
      </c>
      <c r="Q845" s="9" t="s">
        <v>41</v>
      </c>
      <c r="R845" s="9" t="s">
        <v>42</v>
      </c>
      <c r="S845" s="13">
        <f t="shared" si="6"/>
        <v>42056.1324537037</v>
      </c>
      <c r="T845" s="13">
        <f t="shared" si="7"/>
        <v>42086.207638888889</v>
      </c>
    </row>
    <row r="846" spans="1:20" ht="224" x14ac:dyDescent="0.2">
      <c r="A846" s="9">
        <v>3892</v>
      </c>
      <c r="B846" s="10" t="s">
        <v>1756</v>
      </c>
      <c r="C846" s="10" t="s">
        <v>1757</v>
      </c>
      <c r="D846" s="9">
        <v>1000</v>
      </c>
      <c r="E846" s="11">
        <v>0</v>
      </c>
      <c r="F846" s="9" t="s">
        <v>251</v>
      </c>
      <c r="G846" s="9" t="s">
        <v>45</v>
      </c>
      <c r="H846" s="9" t="s">
        <v>46</v>
      </c>
      <c r="I846" s="9">
        <v>1408863600</v>
      </c>
      <c r="J846" s="9">
        <v>1408203557</v>
      </c>
      <c r="K846" s="9" t="b">
        <v>0</v>
      </c>
      <c r="L846" s="9">
        <v>0</v>
      </c>
      <c r="M846" s="9" t="b">
        <v>0</v>
      </c>
      <c r="N846" s="9" t="s">
        <v>40</v>
      </c>
      <c r="O846" s="9">
        <f t="shared" si="4"/>
        <v>0</v>
      </c>
      <c r="P846" s="12">
        <f t="shared" si="5"/>
        <v>0</v>
      </c>
      <c r="Q846" s="9" t="s">
        <v>41</v>
      </c>
      <c r="R846" s="9" t="s">
        <v>42</v>
      </c>
      <c r="S846" s="13">
        <f t="shared" si="6"/>
        <v>41867.652280092596</v>
      </c>
      <c r="T846" s="13">
        <f t="shared" si="7"/>
        <v>41875.291666666664</v>
      </c>
    </row>
    <row r="847" spans="1:20" ht="224" x14ac:dyDescent="0.2">
      <c r="A847" s="9">
        <v>3893</v>
      </c>
      <c r="B847" s="10" t="s">
        <v>1758</v>
      </c>
      <c r="C847" s="10" t="s">
        <v>1759</v>
      </c>
      <c r="D847" s="9">
        <v>50000</v>
      </c>
      <c r="E847" s="11">
        <v>10775</v>
      </c>
      <c r="F847" s="9" t="s">
        <v>251</v>
      </c>
      <c r="G847" s="9" t="s">
        <v>45</v>
      </c>
      <c r="H847" s="9" t="s">
        <v>46</v>
      </c>
      <c r="I847" s="9">
        <v>1404194400</v>
      </c>
      <c r="J847" s="9">
        <v>1400600840</v>
      </c>
      <c r="K847" s="9" t="b">
        <v>0</v>
      </c>
      <c r="L847" s="9">
        <v>84</v>
      </c>
      <c r="M847" s="9" t="b">
        <v>0</v>
      </c>
      <c r="N847" s="9" t="s">
        <v>40</v>
      </c>
      <c r="O847" s="9">
        <f t="shared" si="4"/>
        <v>22</v>
      </c>
      <c r="P847" s="12">
        <f t="shared" si="5"/>
        <v>128.27000000000001</v>
      </c>
      <c r="Q847" s="9" t="s">
        <v>41</v>
      </c>
      <c r="R847" s="9" t="s">
        <v>42</v>
      </c>
      <c r="S847" s="13">
        <f t="shared" si="6"/>
        <v>41779.657870370371</v>
      </c>
      <c r="T847" s="13">
        <f t="shared" si="7"/>
        <v>41821.25</v>
      </c>
    </row>
    <row r="848" spans="1:20" ht="208" x14ac:dyDescent="0.2">
      <c r="A848" s="9">
        <v>3894</v>
      </c>
      <c r="B848" s="10" t="s">
        <v>1760</v>
      </c>
      <c r="C848" s="10" t="s">
        <v>1761</v>
      </c>
      <c r="D848" s="9">
        <v>15000</v>
      </c>
      <c r="E848" s="11">
        <v>520</v>
      </c>
      <c r="F848" s="9" t="s">
        <v>251</v>
      </c>
      <c r="G848" s="9" t="s">
        <v>45</v>
      </c>
      <c r="H848" s="9" t="s">
        <v>46</v>
      </c>
      <c r="I848" s="9">
        <v>1481000340</v>
      </c>
      <c r="J848" s="9">
        <v>1478386812</v>
      </c>
      <c r="K848" s="9" t="b">
        <v>0</v>
      </c>
      <c r="L848" s="9">
        <v>11</v>
      </c>
      <c r="M848" s="9" t="b">
        <v>0</v>
      </c>
      <c r="N848" s="9" t="s">
        <v>40</v>
      </c>
      <c r="O848" s="9">
        <f t="shared" si="4"/>
        <v>3</v>
      </c>
      <c r="P848" s="12">
        <f t="shared" si="5"/>
        <v>47.27</v>
      </c>
      <c r="Q848" s="9" t="s">
        <v>41</v>
      </c>
      <c r="R848" s="9" t="s">
        <v>42</v>
      </c>
      <c r="S848" s="13">
        <f t="shared" si="6"/>
        <v>42679.958472222221</v>
      </c>
      <c r="T848" s="13">
        <f t="shared" si="7"/>
        <v>42710.207638888889</v>
      </c>
    </row>
    <row r="849" spans="1:20" ht="224" x14ac:dyDescent="0.2">
      <c r="A849" s="9">
        <v>3895</v>
      </c>
      <c r="B849" s="10" t="s">
        <v>1762</v>
      </c>
      <c r="C849" s="10" t="s">
        <v>1763</v>
      </c>
      <c r="D849" s="9">
        <v>1000</v>
      </c>
      <c r="E849" s="11">
        <v>50</v>
      </c>
      <c r="F849" s="9" t="s">
        <v>251</v>
      </c>
      <c r="G849" s="9" t="s">
        <v>45</v>
      </c>
      <c r="H849" s="9" t="s">
        <v>46</v>
      </c>
      <c r="I849" s="9">
        <v>1425103218</v>
      </c>
      <c r="J849" s="9">
        <v>1422424818</v>
      </c>
      <c r="K849" s="9" t="b">
        <v>0</v>
      </c>
      <c r="L849" s="9">
        <v>1</v>
      </c>
      <c r="M849" s="9" t="b">
        <v>0</v>
      </c>
      <c r="N849" s="9" t="s">
        <v>40</v>
      </c>
      <c r="O849" s="9">
        <f t="shared" si="4"/>
        <v>5</v>
      </c>
      <c r="P849" s="12">
        <f t="shared" si="5"/>
        <v>50</v>
      </c>
      <c r="Q849" s="9" t="s">
        <v>41</v>
      </c>
      <c r="R849" s="9" t="s">
        <v>42</v>
      </c>
      <c r="S849" s="13">
        <f t="shared" si="6"/>
        <v>42032.250208333338</v>
      </c>
      <c r="T849" s="13">
        <f t="shared" si="7"/>
        <v>42063.250208333338</v>
      </c>
    </row>
    <row r="850" spans="1:20" ht="208" x14ac:dyDescent="0.2">
      <c r="A850" s="9">
        <v>3896</v>
      </c>
      <c r="B850" s="10" t="s">
        <v>1764</v>
      </c>
      <c r="C850" s="10" t="s">
        <v>1765</v>
      </c>
      <c r="D850" s="9">
        <v>1600</v>
      </c>
      <c r="E850" s="11">
        <v>170</v>
      </c>
      <c r="F850" s="9" t="s">
        <v>251</v>
      </c>
      <c r="G850" s="9" t="s">
        <v>45</v>
      </c>
      <c r="H850" s="9" t="s">
        <v>46</v>
      </c>
      <c r="I850" s="9">
        <v>1402979778</v>
      </c>
      <c r="J850" s="9">
        <v>1401770178</v>
      </c>
      <c r="K850" s="9" t="b">
        <v>0</v>
      </c>
      <c r="L850" s="9">
        <v>4</v>
      </c>
      <c r="M850" s="9" t="b">
        <v>0</v>
      </c>
      <c r="N850" s="9" t="s">
        <v>40</v>
      </c>
      <c r="O850" s="9">
        <f t="shared" si="4"/>
        <v>11</v>
      </c>
      <c r="P850" s="12">
        <f t="shared" si="5"/>
        <v>42.5</v>
      </c>
      <c r="Q850" s="9" t="s">
        <v>41</v>
      </c>
      <c r="R850" s="9" t="s">
        <v>42</v>
      </c>
      <c r="S850" s="13">
        <f t="shared" si="6"/>
        <v>41793.191875000004</v>
      </c>
      <c r="T850" s="13">
        <f t="shared" si="7"/>
        <v>41807.191875000004</v>
      </c>
    </row>
    <row r="851" spans="1:20" ht="192" x14ac:dyDescent="0.2">
      <c r="A851" s="9">
        <v>3897</v>
      </c>
      <c r="B851" s="10" t="s">
        <v>1766</v>
      </c>
      <c r="C851" s="10" t="s">
        <v>1767</v>
      </c>
      <c r="D851" s="9">
        <v>2500</v>
      </c>
      <c r="E851" s="11">
        <v>440</v>
      </c>
      <c r="F851" s="9" t="s">
        <v>251</v>
      </c>
      <c r="G851" s="9" t="s">
        <v>750</v>
      </c>
      <c r="H851" s="9" t="s">
        <v>751</v>
      </c>
      <c r="I851" s="9">
        <v>1420750683</v>
      </c>
      <c r="J851" s="9">
        <v>1418158683</v>
      </c>
      <c r="K851" s="9" t="b">
        <v>0</v>
      </c>
      <c r="L851" s="9">
        <v>10</v>
      </c>
      <c r="M851" s="9" t="b">
        <v>0</v>
      </c>
      <c r="N851" s="9" t="s">
        <v>40</v>
      </c>
      <c r="O851" s="9">
        <f t="shared" si="4"/>
        <v>18</v>
      </c>
      <c r="P851" s="12">
        <f t="shared" si="5"/>
        <v>44</v>
      </c>
      <c r="Q851" s="9" t="s">
        <v>41</v>
      </c>
      <c r="R851" s="9" t="s">
        <v>42</v>
      </c>
      <c r="S851" s="13">
        <f t="shared" si="6"/>
        <v>41982.87364583333</v>
      </c>
      <c r="T851" s="13">
        <f t="shared" si="7"/>
        <v>42012.87364583333</v>
      </c>
    </row>
    <row r="852" spans="1:20" ht="208" x14ac:dyDescent="0.2">
      <c r="A852" s="9">
        <v>3898</v>
      </c>
      <c r="B852" s="10" t="s">
        <v>1768</v>
      </c>
      <c r="C852" s="10" t="s">
        <v>1769</v>
      </c>
      <c r="D852" s="9">
        <v>2500</v>
      </c>
      <c r="E852" s="11">
        <v>814</v>
      </c>
      <c r="F852" s="9" t="s">
        <v>251</v>
      </c>
      <c r="G852" s="9" t="s">
        <v>38</v>
      </c>
      <c r="H852" s="9" t="s">
        <v>39</v>
      </c>
      <c r="I852" s="9">
        <v>1439827200</v>
      </c>
      <c r="J852" s="9">
        <v>1436355270</v>
      </c>
      <c r="K852" s="9" t="b">
        <v>0</v>
      </c>
      <c r="L852" s="9">
        <v>16</v>
      </c>
      <c r="M852" s="9" t="b">
        <v>0</v>
      </c>
      <c r="N852" s="9" t="s">
        <v>40</v>
      </c>
      <c r="O852" s="9">
        <f t="shared" si="4"/>
        <v>33</v>
      </c>
      <c r="P852" s="12">
        <f t="shared" si="5"/>
        <v>50.88</v>
      </c>
      <c r="Q852" s="9" t="s">
        <v>41</v>
      </c>
      <c r="R852" s="9" t="s">
        <v>42</v>
      </c>
      <c r="S852" s="13">
        <f t="shared" si="6"/>
        <v>42193.482291666667</v>
      </c>
      <c r="T852" s="13">
        <f t="shared" si="7"/>
        <v>42233.666666666672</v>
      </c>
    </row>
    <row r="853" spans="1:20" ht="160" x14ac:dyDescent="0.2">
      <c r="A853" s="9">
        <v>3899</v>
      </c>
      <c r="B853" s="10" t="s">
        <v>1770</v>
      </c>
      <c r="C853" s="10" t="s">
        <v>1771</v>
      </c>
      <c r="D853" s="9">
        <v>10000</v>
      </c>
      <c r="E853" s="11">
        <v>125</v>
      </c>
      <c r="F853" s="9" t="s">
        <v>251</v>
      </c>
      <c r="G853" s="9" t="s">
        <v>45</v>
      </c>
      <c r="H853" s="9" t="s">
        <v>46</v>
      </c>
      <c r="I853" s="9">
        <v>1407868561</v>
      </c>
      <c r="J853" s="9">
        <v>1406140561</v>
      </c>
      <c r="K853" s="9" t="b">
        <v>0</v>
      </c>
      <c r="L853" s="9">
        <v>2</v>
      </c>
      <c r="M853" s="9" t="b">
        <v>0</v>
      </c>
      <c r="N853" s="9" t="s">
        <v>40</v>
      </c>
      <c r="O853" s="9">
        <f t="shared" si="4"/>
        <v>1</v>
      </c>
      <c r="P853" s="12">
        <f t="shared" si="5"/>
        <v>62.5</v>
      </c>
      <c r="Q853" s="9" t="s">
        <v>41</v>
      </c>
      <c r="R853" s="9" t="s">
        <v>42</v>
      </c>
      <c r="S853" s="13">
        <f t="shared" si="6"/>
        <v>41843.775011574071</v>
      </c>
      <c r="T853" s="13">
        <f t="shared" si="7"/>
        <v>41863.775011574071</v>
      </c>
    </row>
    <row r="854" spans="1:20" ht="144" x14ac:dyDescent="0.2">
      <c r="A854" s="9">
        <v>3900</v>
      </c>
      <c r="B854" s="10" t="s">
        <v>1772</v>
      </c>
      <c r="C854" s="10" t="s">
        <v>1773</v>
      </c>
      <c r="D854" s="9">
        <v>2500</v>
      </c>
      <c r="E854" s="11">
        <v>135</v>
      </c>
      <c r="F854" s="9" t="s">
        <v>251</v>
      </c>
      <c r="G854" s="9" t="s">
        <v>45</v>
      </c>
      <c r="H854" s="9" t="s">
        <v>46</v>
      </c>
      <c r="I854" s="9">
        <v>1433988791</v>
      </c>
      <c r="J854" s="9">
        <v>1431396791</v>
      </c>
      <c r="K854" s="9" t="b">
        <v>0</v>
      </c>
      <c r="L854" s="9">
        <v>5</v>
      </c>
      <c r="M854" s="9" t="b">
        <v>0</v>
      </c>
      <c r="N854" s="9" t="s">
        <v>40</v>
      </c>
      <c r="O854" s="9">
        <f t="shared" si="4"/>
        <v>5</v>
      </c>
      <c r="P854" s="12">
        <f t="shared" si="5"/>
        <v>27</v>
      </c>
      <c r="Q854" s="9" t="s">
        <v>41</v>
      </c>
      <c r="R854" s="9" t="s">
        <v>42</v>
      </c>
      <c r="S854" s="13">
        <f t="shared" si="6"/>
        <v>42136.092488425929</v>
      </c>
      <c r="T854" s="13">
        <f t="shared" si="7"/>
        <v>42166.092488425929</v>
      </c>
    </row>
    <row r="855" spans="1:20" ht="208" x14ac:dyDescent="0.2">
      <c r="A855" s="9">
        <v>3901</v>
      </c>
      <c r="B855" s="10" t="s">
        <v>1774</v>
      </c>
      <c r="C855" s="10" t="s">
        <v>1775</v>
      </c>
      <c r="D855" s="9">
        <v>3000</v>
      </c>
      <c r="E855" s="11">
        <v>25</v>
      </c>
      <c r="F855" s="9" t="s">
        <v>251</v>
      </c>
      <c r="G855" s="9" t="s">
        <v>45</v>
      </c>
      <c r="H855" s="9" t="s">
        <v>46</v>
      </c>
      <c r="I855" s="9">
        <v>1450554599</v>
      </c>
      <c r="J855" s="9">
        <v>1447098599</v>
      </c>
      <c r="K855" s="9" t="b">
        <v>0</v>
      </c>
      <c r="L855" s="9">
        <v>1</v>
      </c>
      <c r="M855" s="9" t="b">
        <v>0</v>
      </c>
      <c r="N855" s="9" t="s">
        <v>40</v>
      </c>
      <c r="O855" s="9">
        <f t="shared" si="4"/>
        <v>1</v>
      </c>
      <c r="P855" s="12">
        <f t="shared" si="5"/>
        <v>25</v>
      </c>
      <c r="Q855" s="9" t="s">
        <v>41</v>
      </c>
      <c r="R855" s="9" t="s">
        <v>42</v>
      </c>
      <c r="S855" s="13">
        <f t="shared" si="6"/>
        <v>42317.826377314821</v>
      </c>
      <c r="T855" s="13">
        <f t="shared" si="7"/>
        <v>42357.826377314821</v>
      </c>
    </row>
    <row r="856" spans="1:20" ht="192" x14ac:dyDescent="0.2">
      <c r="A856" s="9">
        <v>3902</v>
      </c>
      <c r="B856" s="10" t="s">
        <v>1776</v>
      </c>
      <c r="C856" s="10" t="s">
        <v>1777</v>
      </c>
      <c r="D856" s="9">
        <v>3000</v>
      </c>
      <c r="E856" s="11">
        <v>1465</v>
      </c>
      <c r="F856" s="9" t="s">
        <v>251</v>
      </c>
      <c r="G856" s="9" t="s">
        <v>38</v>
      </c>
      <c r="H856" s="9" t="s">
        <v>39</v>
      </c>
      <c r="I856" s="9">
        <v>1479125642</v>
      </c>
      <c r="J856" s="9">
        <v>1476962042</v>
      </c>
      <c r="K856" s="9" t="b">
        <v>0</v>
      </c>
      <c r="L856" s="9">
        <v>31</v>
      </c>
      <c r="M856" s="9" t="b">
        <v>0</v>
      </c>
      <c r="N856" s="9" t="s">
        <v>40</v>
      </c>
      <c r="O856" s="9">
        <f t="shared" si="4"/>
        <v>49</v>
      </c>
      <c r="P856" s="12">
        <f t="shared" si="5"/>
        <v>47.26</v>
      </c>
      <c r="Q856" s="9" t="s">
        <v>41</v>
      </c>
      <c r="R856" s="9" t="s">
        <v>42</v>
      </c>
      <c r="S856" s="13">
        <f t="shared" si="6"/>
        <v>42663.468078703707</v>
      </c>
      <c r="T856" s="13">
        <f t="shared" si="7"/>
        <v>42688.509745370371</v>
      </c>
    </row>
    <row r="857" spans="1:20" ht="240" x14ac:dyDescent="0.2">
      <c r="A857" s="9">
        <v>3903</v>
      </c>
      <c r="B857" s="10" t="s">
        <v>1778</v>
      </c>
      <c r="C857" s="10" t="s">
        <v>1779</v>
      </c>
      <c r="D857" s="9">
        <v>1500</v>
      </c>
      <c r="E857" s="11">
        <v>0</v>
      </c>
      <c r="F857" s="9" t="s">
        <v>251</v>
      </c>
      <c r="G857" s="9" t="s">
        <v>45</v>
      </c>
      <c r="H857" s="9" t="s">
        <v>46</v>
      </c>
      <c r="I857" s="9">
        <v>1439581080</v>
      </c>
      <c r="J857" s="9">
        <v>1435709765</v>
      </c>
      <c r="K857" s="9" t="b">
        <v>0</v>
      </c>
      <c r="L857" s="9">
        <v>0</v>
      </c>
      <c r="M857" s="9" t="b">
        <v>0</v>
      </c>
      <c r="N857" s="9" t="s">
        <v>40</v>
      </c>
      <c r="O857" s="9">
        <f t="shared" si="4"/>
        <v>0</v>
      </c>
      <c r="P857" s="12">
        <f t="shared" si="5"/>
        <v>0</v>
      </c>
      <c r="Q857" s="9" t="s">
        <v>41</v>
      </c>
      <c r="R857" s="9" t="s">
        <v>42</v>
      </c>
      <c r="S857" s="13">
        <f t="shared" si="6"/>
        <v>42186.01116898148</v>
      </c>
      <c r="T857" s="13">
        <f t="shared" si="7"/>
        <v>42230.818055555559</v>
      </c>
    </row>
    <row r="858" spans="1:20" ht="80" x14ac:dyDescent="0.2">
      <c r="A858" s="9">
        <v>3904</v>
      </c>
      <c r="B858" s="10" t="s">
        <v>1780</v>
      </c>
      <c r="C858" s="10" t="s">
        <v>1781</v>
      </c>
      <c r="D858" s="9">
        <v>10000</v>
      </c>
      <c r="E858" s="11">
        <v>3</v>
      </c>
      <c r="F858" s="9" t="s">
        <v>251</v>
      </c>
      <c r="G858" s="9" t="s">
        <v>45</v>
      </c>
      <c r="H858" s="9" t="s">
        <v>46</v>
      </c>
      <c r="I858" s="9">
        <v>1429074240</v>
      </c>
      <c r="J858" s="9">
        <v>1427866200</v>
      </c>
      <c r="K858" s="9" t="b">
        <v>0</v>
      </c>
      <c r="L858" s="9">
        <v>2</v>
      </c>
      <c r="M858" s="9" t="b">
        <v>0</v>
      </c>
      <c r="N858" s="9" t="s">
        <v>40</v>
      </c>
      <c r="O858" s="9">
        <f t="shared" si="4"/>
        <v>0</v>
      </c>
      <c r="P858" s="12">
        <f t="shared" si="5"/>
        <v>1.5</v>
      </c>
      <c r="Q858" s="9" t="s">
        <v>41</v>
      </c>
      <c r="R858" s="9" t="s">
        <v>42</v>
      </c>
      <c r="S858" s="13">
        <f t="shared" si="6"/>
        <v>42095.229166666672</v>
      </c>
      <c r="T858" s="13">
        <f t="shared" si="7"/>
        <v>42109.211111111115</v>
      </c>
    </row>
    <row r="859" spans="1:20" ht="208" x14ac:dyDescent="0.2">
      <c r="A859" s="9">
        <v>3905</v>
      </c>
      <c r="B859" s="10" t="s">
        <v>1782</v>
      </c>
      <c r="C859" s="10" t="s">
        <v>1783</v>
      </c>
      <c r="D859" s="9">
        <v>1500</v>
      </c>
      <c r="E859" s="11">
        <v>173</v>
      </c>
      <c r="F859" s="9" t="s">
        <v>251</v>
      </c>
      <c r="G859" s="9" t="s">
        <v>38</v>
      </c>
      <c r="H859" s="9" t="s">
        <v>39</v>
      </c>
      <c r="I859" s="9">
        <v>1434063600</v>
      </c>
      <c r="J859" s="9">
        <v>1430405903</v>
      </c>
      <c r="K859" s="9" t="b">
        <v>0</v>
      </c>
      <c r="L859" s="9">
        <v>7</v>
      </c>
      <c r="M859" s="9" t="b">
        <v>0</v>
      </c>
      <c r="N859" s="9" t="s">
        <v>40</v>
      </c>
      <c r="O859" s="9">
        <f t="shared" si="4"/>
        <v>12</v>
      </c>
      <c r="P859" s="12">
        <f t="shared" si="5"/>
        <v>24.71</v>
      </c>
      <c r="Q859" s="9" t="s">
        <v>41</v>
      </c>
      <c r="R859" s="9" t="s">
        <v>42</v>
      </c>
      <c r="S859" s="13">
        <f t="shared" si="6"/>
        <v>42124.623877314814</v>
      </c>
      <c r="T859" s="13">
        <f t="shared" si="7"/>
        <v>42166.958333333328</v>
      </c>
    </row>
    <row r="860" spans="1:20" ht="192" x14ac:dyDescent="0.2">
      <c r="A860" s="9">
        <v>3906</v>
      </c>
      <c r="B860" s="10" t="s">
        <v>1784</v>
      </c>
      <c r="C860" s="10" t="s">
        <v>1785</v>
      </c>
      <c r="D860" s="9">
        <v>1500</v>
      </c>
      <c r="E860" s="11">
        <v>1010</v>
      </c>
      <c r="F860" s="9" t="s">
        <v>251</v>
      </c>
      <c r="G860" s="9" t="s">
        <v>38</v>
      </c>
      <c r="H860" s="9" t="s">
        <v>39</v>
      </c>
      <c r="I860" s="9">
        <v>1435325100</v>
      </c>
      <c r="J860" s="9">
        <v>1432072893</v>
      </c>
      <c r="K860" s="9" t="b">
        <v>0</v>
      </c>
      <c r="L860" s="9">
        <v>16</v>
      </c>
      <c r="M860" s="9" t="b">
        <v>0</v>
      </c>
      <c r="N860" s="9" t="s">
        <v>40</v>
      </c>
      <c r="O860" s="9">
        <f t="shared" si="4"/>
        <v>67</v>
      </c>
      <c r="P860" s="12">
        <f t="shared" si="5"/>
        <v>63.13</v>
      </c>
      <c r="Q860" s="9" t="s">
        <v>41</v>
      </c>
      <c r="R860" s="9" t="s">
        <v>42</v>
      </c>
      <c r="S860" s="13">
        <f t="shared" si="6"/>
        <v>42143.917743055557</v>
      </c>
      <c r="T860" s="13">
        <f t="shared" si="7"/>
        <v>42181.559027777781</v>
      </c>
    </row>
    <row r="861" spans="1:20" ht="160" x14ac:dyDescent="0.2">
      <c r="A861" s="9">
        <v>3907</v>
      </c>
      <c r="B861" s="10" t="s">
        <v>1786</v>
      </c>
      <c r="C861" s="10" t="s">
        <v>1787</v>
      </c>
      <c r="D861" s="9">
        <v>1000</v>
      </c>
      <c r="E861" s="11">
        <v>153</v>
      </c>
      <c r="F861" s="9" t="s">
        <v>251</v>
      </c>
      <c r="G861" s="9" t="s">
        <v>45</v>
      </c>
      <c r="H861" s="9" t="s">
        <v>46</v>
      </c>
      <c r="I861" s="9">
        <v>1414354080</v>
      </c>
      <c r="J861" s="9">
        <v>1411587606</v>
      </c>
      <c r="K861" s="9" t="b">
        <v>0</v>
      </c>
      <c r="L861" s="9">
        <v>4</v>
      </c>
      <c r="M861" s="9" t="b">
        <v>0</v>
      </c>
      <c r="N861" s="9" t="s">
        <v>40</v>
      </c>
      <c r="O861" s="9">
        <f t="shared" si="4"/>
        <v>15</v>
      </c>
      <c r="P861" s="12">
        <f t="shared" si="5"/>
        <v>38.25</v>
      </c>
      <c r="Q861" s="9" t="s">
        <v>41</v>
      </c>
      <c r="R861" s="9" t="s">
        <v>42</v>
      </c>
      <c r="S861" s="13">
        <f t="shared" si="6"/>
        <v>41906.819513888891</v>
      </c>
      <c r="T861" s="13">
        <f t="shared" si="7"/>
        <v>41938.838888888888</v>
      </c>
    </row>
    <row r="862" spans="1:20" ht="192" x14ac:dyDescent="0.2">
      <c r="A862" s="9">
        <v>3908</v>
      </c>
      <c r="B862" s="10" t="s">
        <v>1788</v>
      </c>
      <c r="C862" s="10" t="s">
        <v>1789</v>
      </c>
      <c r="D862" s="9">
        <v>750</v>
      </c>
      <c r="E862" s="11">
        <v>65</v>
      </c>
      <c r="F862" s="9" t="s">
        <v>251</v>
      </c>
      <c r="G862" s="9" t="s">
        <v>45</v>
      </c>
      <c r="H862" s="9" t="s">
        <v>46</v>
      </c>
      <c r="I862" s="9">
        <v>1406603696</v>
      </c>
      <c r="J862" s="9">
        <v>1405307696</v>
      </c>
      <c r="K862" s="9" t="b">
        <v>0</v>
      </c>
      <c r="L862" s="9">
        <v>4</v>
      </c>
      <c r="M862" s="9" t="b">
        <v>0</v>
      </c>
      <c r="N862" s="9" t="s">
        <v>40</v>
      </c>
      <c r="O862" s="9">
        <f t="shared" si="4"/>
        <v>9</v>
      </c>
      <c r="P862" s="12">
        <f t="shared" si="5"/>
        <v>16.25</v>
      </c>
      <c r="Q862" s="9" t="s">
        <v>41</v>
      </c>
      <c r="R862" s="9" t="s">
        <v>42</v>
      </c>
      <c r="S862" s="13">
        <f t="shared" si="6"/>
        <v>41834.135370370372</v>
      </c>
      <c r="T862" s="13">
        <f t="shared" si="7"/>
        <v>41849.135370370372</v>
      </c>
    </row>
    <row r="863" spans="1:20" ht="192" x14ac:dyDescent="0.2">
      <c r="A863" s="9">
        <v>3909</v>
      </c>
      <c r="B863" s="10" t="s">
        <v>1790</v>
      </c>
      <c r="C863" s="10" t="s">
        <v>1791</v>
      </c>
      <c r="D863" s="9">
        <v>60000</v>
      </c>
      <c r="E863" s="11">
        <v>135</v>
      </c>
      <c r="F863" s="9" t="s">
        <v>251</v>
      </c>
      <c r="G863" s="9" t="s">
        <v>45</v>
      </c>
      <c r="H863" s="9" t="s">
        <v>46</v>
      </c>
      <c r="I863" s="9">
        <v>1410424642</v>
      </c>
      <c r="J863" s="9">
        <v>1407832642</v>
      </c>
      <c r="K863" s="9" t="b">
        <v>0</v>
      </c>
      <c r="L863" s="9">
        <v>4</v>
      </c>
      <c r="M863" s="9" t="b">
        <v>0</v>
      </c>
      <c r="N863" s="9" t="s">
        <v>40</v>
      </c>
      <c r="O863" s="9">
        <f t="shared" si="4"/>
        <v>0</v>
      </c>
      <c r="P863" s="12">
        <f t="shared" si="5"/>
        <v>33.75</v>
      </c>
      <c r="Q863" s="9" t="s">
        <v>41</v>
      </c>
      <c r="R863" s="9" t="s">
        <v>42</v>
      </c>
      <c r="S863" s="13">
        <f t="shared" si="6"/>
        <v>41863.359282407408</v>
      </c>
      <c r="T863" s="13">
        <f t="shared" si="7"/>
        <v>41893.359282407408</v>
      </c>
    </row>
    <row r="864" spans="1:20" ht="192" x14ac:dyDescent="0.2">
      <c r="A864" s="9">
        <v>3910</v>
      </c>
      <c r="B864" s="10" t="s">
        <v>1792</v>
      </c>
      <c r="C864" s="10" t="s">
        <v>1793</v>
      </c>
      <c r="D864" s="9">
        <v>6000</v>
      </c>
      <c r="E864" s="11">
        <v>185</v>
      </c>
      <c r="F864" s="9" t="s">
        <v>251</v>
      </c>
      <c r="G864" s="9" t="s">
        <v>45</v>
      </c>
      <c r="H864" s="9" t="s">
        <v>46</v>
      </c>
      <c r="I864" s="9">
        <v>1441649397</v>
      </c>
      <c r="J864" s="9">
        <v>1439057397</v>
      </c>
      <c r="K864" s="9" t="b">
        <v>0</v>
      </c>
      <c r="L864" s="9">
        <v>3</v>
      </c>
      <c r="M864" s="9" t="b">
        <v>0</v>
      </c>
      <c r="N864" s="9" t="s">
        <v>40</v>
      </c>
      <c r="O864" s="9">
        <f t="shared" si="4"/>
        <v>3</v>
      </c>
      <c r="P864" s="12">
        <f t="shared" si="5"/>
        <v>61.67</v>
      </c>
      <c r="Q864" s="9" t="s">
        <v>41</v>
      </c>
      <c r="R864" s="9" t="s">
        <v>42</v>
      </c>
      <c r="S864" s="13">
        <f t="shared" si="6"/>
        <v>42224.756909722222</v>
      </c>
      <c r="T864" s="13">
        <f t="shared" si="7"/>
        <v>42254.756909722222</v>
      </c>
    </row>
    <row r="865" spans="1:20" ht="176" x14ac:dyDescent="0.2">
      <c r="A865" s="9">
        <v>3911</v>
      </c>
      <c r="B865" s="10" t="s">
        <v>1794</v>
      </c>
      <c r="C865" s="10" t="s">
        <v>1795</v>
      </c>
      <c r="D865" s="9">
        <v>8000</v>
      </c>
      <c r="E865" s="11">
        <v>2993</v>
      </c>
      <c r="F865" s="9" t="s">
        <v>251</v>
      </c>
      <c r="G865" s="9" t="s">
        <v>45</v>
      </c>
      <c r="H865" s="9" t="s">
        <v>46</v>
      </c>
      <c r="I865" s="9">
        <v>1417033777</v>
      </c>
      <c r="J865" s="9">
        <v>1414438177</v>
      </c>
      <c r="K865" s="9" t="b">
        <v>0</v>
      </c>
      <c r="L865" s="9">
        <v>36</v>
      </c>
      <c r="M865" s="9" t="b">
        <v>0</v>
      </c>
      <c r="N865" s="9" t="s">
        <v>40</v>
      </c>
      <c r="O865" s="9">
        <f t="shared" si="4"/>
        <v>37</v>
      </c>
      <c r="P865" s="12">
        <f t="shared" si="5"/>
        <v>83.14</v>
      </c>
      <c r="Q865" s="9" t="s">
        <v>41</v>
      </c>
      <c r="R865" s="9" t="s">
        <v>42</v>
      </c>
      <c r="S865" s="13">
        <f t="shared" si="6"/>
        <v>41939.8122337963</v>
      </c>
      <c r="T865" s="13">
        <f t="shared" si="7"/>
        <v>41969.853900462964</v>
      </c>
    </row>
    <row r="866" spans="1:20" ht="192" x14ac:dyDescent="0.2">
      <c r="A866" s="9">
        <v>3912</v>
      </c>
      <c r="B866" s="10" t="s">
        <v>1796</v>
      </c>
      <c r="C866" s="10" t="s">
        <v>1797</v>
      </c>
      <c r="D866" s="9">
        <v>15000</v>
      </c>
      <c r="E866" s="11">
        <v>1</v>
      </c>
      <c r="F866" s="9" t="s">
        <v>251</v>
      </c>
      <c r="G866" s="9" t="s">
        <v>45</v>
      </c>
      <c r="H866" s="9" t="s">
        <v>46</v>
      </c>
      <c r="I866" s="9">
        <v>1429936500</v>
      </c>
      <c r="J866" s="9">
        <v>1424759330</v>
      </c>
      <c r="K866" s="9" t="b">
        <v>0</v>
      </c>
      <c r="L866" s="9">
        <v>1</v>
      </c>
      <c r="M866" s="9" t="b">
        <v>0</v>
      </c>
      <c r="N866" s="9" t="s">
        <v>40</v>
      </c>
      <c r="O866" s="9">
        <f t="shared" si="4"/>
        <v>0</v>
      </c>
      <c r="P866" s="12">
        <f t="shared" si="5"/>
        <v>1</v>
      </c>
      <c r="Q866" s="9" t="s">
        <v>41</v>
      </c>
      <c r="R866" s="9" t="s">
        <v>42</v>
      </c>
      <c r="S866" s="13">
        <f t="shared" si="6"/>
        <v>42059.270023148143</v>
      </c>
      <c r="T866" s="13">
        <f t="shared" si="7"/>
        <v>42119.190972222219</v>
      </c>
    </row>
    <row r="867" spans="1:20" ht="208" x14ac:dyDescent="0.2">
      <c r="A867" s="9">
        <v>3913</v>
      </c>
      <c r="B867" s="10" t="s">
        <v>1798</v>
      </c>
      <c r="C867" s="10" t="s">
        <v>1799</v>
      </c>
      <c r="D867" s="9">
        <v>10000</v>
      </c>
      <c r="E867" s="11">
        <v>1000</v>
      </c>
      <c r="F867" s="9" t="s">
        <v>251</v>
      </c>
      <c r="G867" s="9" t="s">
        <v>45</v>
      </c>
      <c r="H867" s="9" t="s">
        <v>46</v>
      </c>
      <c r="I867" s="9">
        <v>1448863449</v>
      </c>
      <c r="J867" s="9">
        <v>1446267849</v>
      </c>
      <c r="K867" s="9" t="b">
        <v>0</v>
      </c>
      <c r="L867" s="9">
        <v>7</v>
      </c>
      <c r="M867" s="9" t="b">
        <v>0</v>
      </c>
      <c r="N867" s="9" t="s">
        <v>40</v>
      </c>
      <c r="O867" s="9">
        <f t="shared" si="4"/>
        <v>10</v>
      </c>
      <c r="P867" s="12">
        <f t="shared" si="5"/>
        <v>142.86000000000001</v>
      </c>
      <c r="Q867" s="9" t="s">
        <v>41</v>
      </c>
      <c r="R867" s="9" t="s">
        <v>42</v>
      </c>
      <c r="S867" s="13">
        <f t="shared" si="6"/>
        <v>42308.211215277777</v>
      </c>
      <c r="T867" s="13">
        <f t="shared" si="7"/>
        <v>42338.252881944441</v>
      </c>
    </row>
    <row r="868" spans="1:20" ht="208" x14ac:dyDescent="0.2">
      <c r="A868" s="9">
        <v>3914</v>
      </c>
      <c r="B868" s="10" t="s">
        <v>1800</v>
      </c>
      <c r="C868" s="10" t="s">
        <v>1801</v>
      </c>
      <c r="D868" s="9">
        <v>2500</v>
      </c>
      <c r="E868" s="11">
        <v>909</v>
      </c>
      <c r="F868" s="9" t="s">
        <v>251</v>
      </c>
      <c r="G868" s="9" t="s">
        <v>38</v>
      </c>
      <c r="H868" s="9" t="s">
        <v>39</v>
      </c>
      <c r="I868" s="9">
        <v>1431298740</v>
      </c>
      <c r="J868" s="9">
        <v>1429558756</v>
      </c>
      <c r="K868" s="9" t="b">
        <v>0</v>
      </c>
      <c r="L868" s="9">
        <v>27</v>
      </c>
      <c r="M868" s="9" t="b">
        <v>0</v>
      </c>
      <c r="N868" s="9" t="s">
        <v>40</v>
      </c>
      <c r="O868" s="9">
        <f t="shared" si="4"/>
        <v>36</v>
      </c>
      <c r="P868" s="12">
        <f t="shared" si="5"/>
        <v>33.67</v>
      </c>
      <c r="Q868" s="9" t="s">
        <v>41</v>
      </c>
      <c r="R868" s="9" t="s">
        <v>42</v>
      </c>
      <c r="S868" s="13">
        <f t="shared" si="6"/>
        <v>42114.818935185183</v>
      </c>
      <c r="T868" s="13">
        <f t="shared" si="7"/>
        <v>42134.957638888889</v>
      </c>
    </row>
    <row r="869" spans="1:20" ht="208" x14ac:dyDescent="0.2">
      <c r="A869" s="9">
        <v>3915</v>
      </c>
      <c r="B869" s="10" t="s">
        <v>1802</v>
      </c>
      <c r="C869" s="10" t="s">
        <v>1803</v>
      </c>
      <c r="D869" s="9">
        <v>1500</v>
      </c>
      <c r="E869" s="11">
        <v>5</v>
      </c>
      <c r="F869" s="9" t="s">
        <v>251</v>
      </c>
      <c r="G869" s="9" t="s">
        <v>38</v>
      </c>
      <c r="H869" s="9" t="s">
        <v>39</v>
      </c>
      <c r="I869" s="9">
        <v>1464824309</v>
      </c>
      <c r="J869" s="9">
        <v>1462232309</v>
      </c>
      <c r="K869" s="9" t="b">
        <v>0</v>
      </c>
      <c r="L869" s="9">
        <v>1</v>
      </c>
      <c r="M869" s="9" t="b">
        <v>0</v>
      </c>
      <c r="N869" s="9" t="s">
        <v>40</v>
      </c>
      <c r="O869" s="9">
        <f t="shared" si="4"/>
        <v>0</v>
      </c>
      <c r="P869" s="12">
        <f t="shared" si="5"/>
        <v>5</v>
      </c>
      <c r="Q869" s="9" t="s">
        <v>41</v>
      </c>
      <c r="R869" s="9" t="s">
        <v>42</v>
      </c>
      <c r="S869" s="13">
        <f t="shared" si="6"/>
        <v>42492.98505787037</v>
      </c>
      <c r="T869" s="13">
        <f t="shared" si="7"/>
        <v>42522.98505787037</v>
      </c>
    </row>
    <row r="870" spans="1:20" ht="192" x14ac:dyDescent="0.2">
      <c r="A870" s="9">
        <v>3916</v>
      </c>
      <c r="B870" s="10" t="s">
        <v>1804</v>
      </c>
      <c r="C870" s="10" t="s">
        <v>1805</v>
      </c>
      <c r="D870" s="9">
        <v>2000</v>
      </c>
      <c r="E870" s="11">
        <v>0</v>
      </c>
      <c r="F870" s="9" t="s">
        <v>251</v>
      </c>
      <c r="G870" s="9" t="s">
        <v>1445</v>
      </c>
      <c r="H870" s="9" t="s">
        <v>1446</v>
      </c>
      <c r="I870" s="9">
        <v>1464952752</v>
      </c>
      <c r="J870" s="9">
        <v>1462360752</v>
      </c>
      <c r="K870" s="9" t="b">
        <v>0</v>
      </c>
      <c r="L870" s="9">
        <v>0</v>
      </c>
      <c r="M870" s="9" t="b">
        <v>0</v>
      </c>
      <c r="N870" s="9" t="s">
        <v>40</v>
      </c>
      <c r="O870" s="9">
        <f t="shared" si="4"/>
        <v>0</v>
      </c>
      <c r="P870" s="12">
        <f t="shared" si="5"/>
        <v>0</v>
      </c>
      <c r="Q870" s="9" t="s">
        <v>41</v>
      </c>
      <c r="R870" s="9" t="s">
        <v>42</v>
      </c>
      <c r="S870" s="13">
        <f t="shared" si="6"/>
        <v>42494.471666666665</v>
      </c>
      <c r="T870" s="13">
        <f t="shared" si="7"/>
        <v>42524.471666666665</v>
      </c>
    </row>
    <row r="871" spans="1:20" ht="192" x14ac:dyDescent="0.2">
      <c r="A871" s="9">
        <v>3917</v>
      </c>
      <c r="B871" s="10" t="s">
        <v>1806</v>
      </c>
      <c r="C871" s="10" t="s">
        <v>1807</v>
      </c>
      <c r="D871" s="9">
        <v>3500</v>
      </c>
      <c r="E871" s="11">
        <v>10</v>
      </c>
      <c r="F871" s="9" t="s">
        <v>251</v>
      </c>
      <c r="G871" s="9" t="s">
        <v>38</v>
      </c>
      <c r="H871" s="9" t="s">
        <v>39</v>
      </c>
      <c r="I871" s="9">
        <v>1410439161</v>
      </c>
      <c r="J871" s="9">
        <v>1407847161</v>
      </c>
      <c r="K871" s="9" t="b">
        <v>0</v>
      </c>
      <c r="L871" s="9">
        <v>1</v>
      </c>
      <c r="M871" s="9" t="b">
        <v>0</v>
      </c>
      <c r="N871" s="9" t="s">
        <v>40</v>
      </c>
      <c r="O871" s="9">
        <f t="shared" si="4"/>
        <v>0</v>
      </c>
      <c r="P871" s="12">
        <f t="shared" si="5"/>
        <v>10</v>
      </c>
      <c r="Q871" s="9" t="s">
        <v>41</v>
      </c>
      <c r="R871" s="9" t="s">
        <v>42</v>
      </c>
      <c r="S871" s="13">
        <f t="shared" si="6"/>
        <v>41863.527326388888</v>
      </c>
      <c r="T871" s="13">
        <f t="shared" si="7"/>
        <v>41893.527326388888</v>
      </c>
    </row>
    <row r="872" spans="1:20" ht="224" x14ac:dyDescent="0.2">
      <c r="A872" s="9">
        <v>3918</v>
      </c>
      <c r="B872" s="10" t="s">
        <v>1808</v>
      </c>
      <c r="C872" s="10" t="s">
        <v>1809</v>
      </c>
      <c r="D872" s="9">
        <v>60000</v>
      </c>
      <c r="E872" s="11">
        <v>120</v>
      </c>
      <c r="F872" s="9" t="s">
        <v>251</v>
      </c>
      <c r="G872" s="9" t="s">
        <v>38</v>
      </c>
      <c r="H872" s="9" t="s">
        <v>39</v>
      </c>
      <c r="I872" s="9">
        <v>1407168000</v>
      </c>
      <c r="J872" s="9">
        <v>1406131023</v>
      </c>
      <c r="K872" s="9" t="b">
        <v>0</v>
      </c>
      <c r="L872" s="9">
        <v>3</v>
      </c>
      <c r="M872" s="9" t="b">
        <v>0</v>
      </c>
      <c r="N872" s="9" t="s">
        <v>40</v>
      </c>
      <c r="O872" s="9">
        <f t="shared" si="4"/>
        <v>0</v>
      </c>
      <c r="P872" s="12">
        <f t="shared" si="5"/>
        <v>40</v>
      </c>
      <c r="Q872" s="9" t="s">
        <v>41</v>
      </c>
      <c r="R872" s="9" t="s">
        <v>42</v>
      </c>
      <c r="S872" s="13">
        <f t="shared" si="6"/>
        <v>41843.664618055554</v>
      </c>
      <c r="T872" s="13">
        <f t="shared" si="7"/>
        <v>41855.666666666664</v>
      </c>
    </row>
    <row r="873" spans="1:20" ht="176" x14ac:dyDescent="0.2">
      <c r="A873" s="9">
        <v>3919</v>
      </c>
      <c r="B873" s="10" t="s">
        <v>1810</v>
      </c>
      <c r="C873" s="10" t="s">
        <v>1811</v>
      </c>
      <c r="D873" s="9">
        <v>5000</v>
      </c>
      <c r="E873" s="11">
        <v>90</v>
      </c>
      <c r="F873" s="9" t="s">
        <v>251</v>
      </c>
      <c r="G873" s="9" t="s">
        <v>38</v>
      </c>
      <c r="H873" s="9" t="s">
        <v>39</v>
      </c>
      <c r="I873" s="9">
        <v>1453075200</v>
      </c>
      <c r="J873" s="9">
        <v>1450628773</v>
      </c>
      <c r="K873" s="9" t="b">
        <v>0</v>
      </c>
      <c r="L873" s="9">
        <v>3</v>
      </c>
      <c r="M873" s="9" t="b">
        <v>0</v>
      </c>
      <c r="N873" s="9" t="s">
        <v>40</v>
      </c>
      <c r="O873" s="9">
        <f t="shared" si="4"/>
        <v>2</v>
      </c>
      <c r="P873" s="12">
        <f t="shared" si="5"/>
        <v>30</v>
      </c>
      <c r="Q873" s="9" t="s">
        <v>41</v>
      </c>
      <c r="R873" s="9" t="s">
        <v>42</v>
      </c>
      <c r="S873" s="13">
        <f t="shared" si="6"/>
        <v>42358.684872685189</v>
      </c>
      <c r="T873" s="13">
        <f t="shared" si="7"/>
        <v>42387</v>
      </c>
    </row>
    <row r="874" spans="1:20" ht="208" x14ac:dyDescent="0.2">
      <c r="A874" s="9">
        <v>3920</v>
      </c>
      <c r="B874" s="10" t="s">
        <v>1812</v>
      </c>
      <c r="C874" s="10" t="s">
        <v>1813</v>
      </c>
      <c r="D874" s="9">
        <v>2500</v>
      </c>
      <c r="E874" s="11">
        <v>135</v>
      </c>
      <c r="F874" s="9" t="s">
        <v>251</v>
      </c>
      <c r="G874" s="9" t="s">
        <v>38</v>
      </c>
      <c r="H874" s="9" t="s">
        <v>39</v>
      </c>
      <c r="I874" s="9">
        <v>1479032260</v>
      </c>
      <c r="J874" s="9">
        <v>1476436660</v>
      </c>
      <c r="K874" s="9" t="b">
        <v>0</v>
      </c>
      <c r="L874" s="9">
        <v>3</v>
      </c>
      <c r="M874" s="9" t="b">
        <v>0</v>
      </c>
      <c r="N874" s="9" t="s">
        <v>40</v>
      </c>
      <c r="O874" s="9">
        <f t="shared" si="4"/>
        <v>5</v>
      </c>
      <c r="P874" s="12">
        <f t="shared" si="5"/>
        <v>45</v>
      </c>
      <c r="Q874" s="9" t="s">
        <v>41</v>
      </c>
      <c r="R874" s="9" t="s">
        <v>42</v>
      </c>
      <c r="S874" s="13">
        <f t="shared" si="6"/>
        <v>42657.38726851852</v>
      </c>
      <c r="T874" s="13">
        <f t="shared" si="7"/>
        <v>42687.428935185191</v>
      </c>
    </row>
    <row r="875" spans="1:20" ht="192" x14ac:dyDescent="0.2">
      <c r="A875" s="9">
        <v>3921</v>
      </c>
      <c r="B875" s="10" t="s">
        <v>1814</v>
      </c>
      <c r="C875" s="10" t="s">
        <v>1815</v>
      </c>
      <c r="D875" s="9">
        <v>3000</v>
      </c>
      <c r="E875" s="11">
        <v>0</v>
      </c>
      <c r="F875" s="9" t="s">
        <v>251</v>
      </c>
      <c r="G875" s="9" t="s">
        <v>38</v>
      </c>
      <c r="H875" s="9" t="s">
        <v>39</v>
      </c>
      <c r="I875" s="9">
        <v>1414346400</v>
      </c>
      <c r="J875" s="9">
        <v>1413291655</v>
      </c>
      <c r="K875" s="9" t="b">
        <v>0</v>
      </c>
      <c r="L875" s="9">
        <v>0</v>
      </c>
      <c r="M875" s="9" t="b">
        <v>0</v>
      </c>
      <c r="N875" s="9" t="s">
        <v>40</v>
      </c>
      <c r="O875" s="9">
        <f t="shared" si="4"/>
        <v>0</v>
      </c>
      <c r="P875" s="12">
        <f t="shared" si="5"/>
        <v>0</v>
      </c>
      <c r="Q875" s="9" t="s">
        <v>41</v>
      </c>
      <c r="R875" s="9" t="s">
        <v>42</v>
      </c>
      <c r="S875" s="13">
        <f t="shared" si="6"/>
        <v>41926.542303240742</v>
      </c>
      <c r="T875" s="13">
        <f t="shared" si="7"/>
        <v>41938.75</v>
      </c>
    </row>
    <row r="876" spans="1:20" ht="208" x14ac:dyDescent="0.2">
      <c r="A876" s="9">
        <v>3922</v>
      </c>
      <c r="B876" s="10" t="s">
        <v>1816</v>
      </c>
      <c r="C876" s="10" t="s">
        <v>1817</v>
      </c>
      <c r="D876" s="9">
        <v>750</v>
      </c>
      <c r="E876" s="11">
        <v>61</v>
      </c>
      <c r="F876" s="9" t="s">
        <v>251</v>
      </c>
      <c r="G876" s="9" t="s">
        <v>45</v>
      </c>
      <c r="H876" s="9" t="s">
        <v>46</v>
      </c>
      <c r="I876" s="9">
        <v>1425337200</v>
      </c>
      <c r="J876" s="9">
        <v>1421432810</v>
      </c>
      <c r="K876" s="9" t="b">
        <v>0</v>
      </c>
      <c r="L876" s="9">
        <v>6</v>
      </c>
      <c r="M876" s="9" t="b">
        <v>0</v>
      </c>
      <c r="N876" s="9" t="s">
        <v>40</v>
      </c>
      <c r="O876" s="9">
        <f t="shared" si="4"/>
        <v>8</v>
      </c>
      <c r="P876" s="12">
        <f t="shared" si="5"/>
        <v>10.17</v>
      </c>
      <c r="Q876" s="9" t="s">
        <v>41</v>
      </c>
      <c r="R876" s="9" t="s">
        <v>42</v>
      </c>
      <c r="S876" s="13">
        <f t="shared" si="6"/>
        <v>42020.768634259264</v>
      </c>
      <c r="T876" s="13">
        <f t="shared" si="7"/>
        <v>42065.958333333328</v>
      </c>
    </row>
    <row r="877" spans="1:20" ht="224" x14ac:dyDescent="0.2">
      <c r="A877" s="9">
        <v>3923</v>
      </c>
      <c r="B877" s="10" t="s">
        <v>1818</v>
      </c>
      <c r="C877" s="10" t="s">
        <v>1819</v>
      </c>
      <c r="D877" s="9">
        <v>11500</v>
      </c>
      <c r="E877" s="11">
        <v>1384</v>
      </c>
      <c r="F877" s="9" t="s">
        <v>251</v>
      </c>
      <c r="G877" s="9" t="s">
        <v>38</v>
      </c>
      <c r="H877" s="9" t="s">
        <v>39</v>
      </c>
      <c r="I877" s="9">
        <v>1428622271</v>
      </c>
      <c r="J877" s="9">
        <v>1426203071</v>
      </c>
      <c r="K877" s="9" t="b">
        <v>0</v>
      </c>
      <c r="L877" s="9">
        <v>17</v>
      </c>
      <c r="M877" s="9" t="b">
        <v>0</v>
      </c>
      <c r="N877" s="9" t="s">
        <v>40</v>
      </c>
      <c r="O877" s="9">
        <f t="shared" si="4"/>
        <v>12</v>
      </c>
      <c r="P877" s="12">
        <f t="shared" si="5"/>
        <v>81.41</v>
      </c>
      <c r="Q877" s="9" t="s">
        <v>41</v>
      </c>
      <c r="R877" s="9" t="s">
        <v>42</v>
      </c>
      <c r="S877" s="13">
        <f t="shared" si="6"/>
        <v>42075.979988425926</v>
      </c>
      <c r="T877" s="13">
        <f t="shared" si="7"/>
        <v>42103.979988425926</v>
      </c>
    </row>
    <row r="878" spans="1:20" ht="224" x14ac:dyDescent="0.2">
      <c r="A878" s="9">
        <v>3924</v>
      </c>
      <c r="B878" s="10" t="s">
        <v>1820</v>
      </c>
      <c r="C878" s="10" t="s">
        <v>1821</v>
      </c>
      <c r="D878" s="9">
        <v>15000</v>
      </c>
      <c r="E878" s="11">
        <v>2290</v>
      </c>
      <c r="F878" s="9" t="s">
        <v>251</v>
      </c>
      <c r="G878" s="9" t="s">
        <v>45</v>
      </c>
      <c r="H878" s="9" t="s">
        <v>46</v>
      </c>
      <c r="I878" s="9">
        <v>1403823722</v>
      </c>
      <c r="J878" s="9">
        <v>1401231722</v>
      </c>
      <c r="K878" s="9" t="b">
        <v>0</v>
      </c>
      <c r="L878" s="9">
        <v>40</v>
      </c>
      <c r="M878" s="9" t="b">
        <v>0</v>
      </c>
      <c r="N878" s="9" t="s">
        <v>40</v>
      </c>
      <c r="O878" s="9">
        <f t="shared" si="4"/>
        <v>15</v>
      </c>
      <c r="P878" s="12">
        <f t="shared" si="5"/>
        <v>57.25</v>
      </c>
      <c r="Q878" s="9" t="s">
        <v>41</v>
      </c>
      <c r="R878" s="9" t="s">
        <v>42</v>
      </c>
      <c r="S878" s="13">
        <f t="shared" si="6"/>
        <v>41786.959745370368</v>
      </c>
      <c r="T878" s="13">
        <f t="shared" si="7"/>
        <v>41816.959745370368</v>
      </c>
    </row>
    <row r="879" spans="1:20" ht="176" x14ac:dyDescent="0.2">
      <c r="A879" s="9">
        <v>3925</v>
      </c>
      <c r="B879" s="10" t="s">
        <v>1822</v>
      </c>
      <c r="C879" s="10" t="s">
        <v>1823</v>
      </c>
      <c r="D879" s="9">
        <v>150</v>
      </c>
      <c r="E879" s="11">
        <v>15</v>
      </c>
      <c r="F879" s="9" t="s">
        <v>251</v>
      </c>
      <c r="G879" s="9" t="s">
        <v>45</v>
      </c>
      <c r="H879" s="9" t="s">
        <v>46</v>
      </c>
      <c r="I879" s="9">
        <v>1406753639</v>
      </c>
      <c r="J879" s="9">
        <v>1404161639</v>
      </c>
      <c r="K879" s="9" t="b">
        <v>0</v>
      </c>
      <c r="L879" s="9">
        <v>3</v>
      </c>
      <c r="M879" s="9" t="b">
        <v>0</v>
      </c>
      <c r="N879" s="9" t="s">
        <v>40</v>
      </c>
      <c r="O879" s="9">
        <f t="shared" si="4"/>
        <v>10</v>
      </c>
      <c r="P879" s="12">
        <f t="shared" si="5"/>
        <v>5</v>
      </c>
      <c r="Q879" s="9" t="s">
        <v>41</v>
      </c>
      <c r="R879" s="9" t="s">
        <v>42</v>
      </c>
      <c r="S879" s="13">
        <f t="shared" si="6"/>
        <v>41820.870821759258</v>
      </c>
      <c r="T879" s="13">
        <f t="shared" si="7"/>
        <v>41850.870821759258</v>
      </c>
    </row>
    <row r="880" spans="1:20" ht="160" x14ac:dyDescent="0.2">
      <c r="A880" s="9">
        <v>3926</v>
      </c>
      <c r="B880" s="10" t="s">
        <v>1824</v>
      </c>
      <c r="C880" s="10" t="s">
        <v>1825</v>
      </c>
      <c r="D880" s="9">
        <v>5000</v>
      </c>
      <c r="E880" s="11">
        <v>15</v>
      </c>
      <c r="F880" s="9" t="s">
        <v>251</v>
      </c>
      <c r="G880" s="9" t="s">
        <v>153</v>
      </c>
      <c r="H880" s="9" t="s">
        <v>154</v>
      </c>
      <c r="I880" s="9">
        <v>1419645748</v>
      </c>
      <c r="J880" s="9">
        <v>1417053748</v>
      </c>
      <c r="K880" s="9" t="b">
        <v>0</v>
      </c>
      <c r="L880" s="9">
        <v>1</v>
      </c>
      <c r="M880" s="9" t="b">
        <v>0</v>
      </c>
      <c r="N880" s="9" t="s">
        <v>40</v>
      </c>
      <c r="O880" s="9">
        <f t="shared" si="4"/>
        <v>0</v>
      </c>
      <c r="P880" s="12">
        <f t="shared" si="5"/>
        <v>15</v>
      </c>
      <c r="Q880" s="9" t="s">
        <v>41</v>
      </c>
      <c r="R880" s="9" t="s">
        <v>42</v>
      </c>
      <c r="S880" s="13">
        <f t="shared" si="6"/>
        <v>41970.085046296299</v>
      </c>
      <c r="T880" s="13">
        <f t="shared" si="7"/>
        <v>42000.085046296299</v>
      </c>
    </row>
    <row r="881" spans="1:20" ht="224" x14ac:dyDescent="0.2">
      <c r="A881" s="9">
        <v>3927</v>
      </c>
      <c r="B881" s="10" t="s">
        <v>1826</v>
      </c>
      <c r="C881" s="10" t="s">
        <v>1827</v>
      </c>
      <c r="D881" s="9">
        <v>2500</v>
      </c>
      <c r="E881" s="11">
        <v>25</v>
      </c>
      <c r="F881" s="9" t="s">
        <v>251</v>
      </c>
      <c r="G881" s="9" t="s">
        <v>38</v>
      </c>
      <c r="H881" s="9" t="s">
        <v>39</v>
      </c>
      <c r="I881" s="9">
        <v>1407565504</v>
      </c>
      <c r="J881" s="9">
        <v>1404973504</v>
      </c>
      <c r="K881" s="9" t="b">
        <v>0</v>
      </c>
      <c r="L881" s="9">
        <v>2</v>
      </c>
      <c r="M881" s="9" t="b">
        <v>0</v>
      </c>
      <c r="N881" s="9" t="s">
        <v>40</v>
      </c>
      <c r="O881" s="9">
        <f t="shared" si="4"/>
        <v>1</v>
      </c>
      <c r="P881" s="12">
        <f t="shared" si="5"/>
        <v>12.5</v>
      </c>
      <c r="Q881" s="9" t="s">
        <v>41</v>
      </c>
      <c r="R881" s="9" t="s">
        <v>42</v>
      </c>
      <c r="S881" s="13">
        <f t="shared" si="6"/>
        <v>41830.267407407409</v>
      </c>
      <c r="T881" s="13">
        <f t="shared" si="7"/>
        <v>41860.267407407409</v>
      </c>
    </row>
    <row r="882" spans="1:20" ht="224" x14ac:dyDescent="0.2">
      <c r="A882" s="9">
        <v>3928</v>
      </c>
      <c r="B882" s="10" t="s">
        <v>1828</v>
      </c>
      <c r="C882" s="10" t="s">
        <v>1829</v>
      </c>
      <c r="D882" s="9">
        <v>5000</v>
      </c>
      <c r="E882" s="11">
        <v>651</v>
      </c>
      <c r="F882" s="9" t="s">
        <v>251</v>
      </c>
      <c r="G882" s="9" t="s">
        <v>45</v>
      </c>
      <c r="H882" s="9" t="s">
        <v>46</v>
      </c>
      <c r="I882" s="9">
        <v>1444971540</v>
      </c>
      <c r="J882" s="9">
        <v>1442593427</v>
      </c>
      <c r="K882" s="9" t="b">
        <v>0</v>
      </c>
      <c r="L882" s="9">
        <v>7</v>
      </c>
      <c r="M882" s="9" t="b">
        <v>0</v>
      </c>
      <c r="N882" s="9" t="s">
        <v>40</v>
      </c>
      <c r="O882" s="9">
        <f t="shared" si="4"/>
        <v>13</v>
      </c>
      <c r="P882" s="12">
        <f t="shared" si="5"/>
        <v>93</v>
      </c>
      <c r="Q882" s="9" t="s">
        <v>41</v>
      </c>
      <c r="R882" s="9" t="s">
        <v>42</v>
      </c>
      <c r="S882" s="13">
        <f t="shared" si="6"/>
        <v>42265.683182870373</v>
      </c>
      <c r="T882" s="13">
        <f t="shared" si="7"/>
        <v>42293.207638888889</v>
      </c>
    </row>
    <row r="883" spans="1:20" ht="192" x14ac:dyDescent="0.2">
      <c r="A883" s="9">
        <v>3929</v>
      </c>
      <c r="B883" s="10" t="s">
        <v>1830</v>
      </c>
      <c r="C883" s="10" t="s">
        <v>1831</v>
      </c>
      <c r="D883" s="9">
        <v>20000</v>
      </c>
      <c r="E883" s="11">
        <v>453</v>
      </c>
      <c r="F883" s="9" t="s">
        <v>251</v>
      </c>
      <c r="G883" s="9" t="s">
        <v>45</v>
      </c>
      <c r="H883" s="9" t="s">
        <v>46</v>
      </c>
      <c r="I883" s="9">
        <v>1474228265</v>
      </c>
      <c r="J883" s="9">
        <v>1471636265</v>
      </c>
      <c r="K883" s="9" t="b">
        <v>0</v>
      </c>
      <c r="L883" s="9">
        <v>14</v>
      </c>
      <c r="M883" s="9" t="b">
        <v>0</v>
      </c>
      <c r="N883" s="9" t="s">
        <v>40</v>
      </c>
      <c r="O883" s="9">
        <f t="shared" si="4"/>
        <v>2</v>
      </c>
      <c r="P883" s="12">
        <f t="shared" si="5"/>
        <v>32.36</v>
      </c>
      <c r="Q883" s="9" t="s">
        <v>41</v>
      </c>
      <c r="R883" s="9" t="s">
        <v>42</v>
      </c>
      <c r="S883" s="13">
        <f t="shared" si="6"/>
        <v>42601.827141203699</v>
      </c>
      <c r="T883" s="13">
        <f t="shared" si="7"/>
        <v>42631.827141203699</v>
      </c>
    </row>
    <row r="884" spans="1:20" ht="208" x14ac:dyDescent="0.2">
      <c r="A884" s="9">
        <v>3930</v>
      </c>
      <c r="B884" s="10" t="s">
        <v>1832</v>
      </c>
      <c r="C884" s="10" t="s">
        <v>1833</v>
      </c>
      <c r="D884" s="9">
        <v>10000</v>
      </c>
      <c r="E884" s="11">
        <v>0</v>
      </c>
      <c r="F884" s="9" t="s">
        <v>251</v>
      </c>
      <c r="G884" s="9" t="s">
        <v>153</v>
      </c>
      <c r="H884" s="9" t="s">
        <v>154</v>
      </c>
      <c r="I884" s="9">
        <v>1459490400</v>
      </c>
      <c r="J884" s="9">
        <v>1457078868</v>
      </c>
      <c r="K884" s="9" t="b">
        <v>0</v>
      </c>
      <c r="L884" s="9">
        <v>0</v>
      </c>
      <c r="M884" s="9" t="b">
        <v>0</v>
      </c>
      <c r="N884" s="9" t="s">
        <v>40</v>
      </c>
      <c r="O884" s="9">
        <f t="shared" si="4"/>
        <v>0</v>
      </c>
      <c r="P884" s="12">
        <f t="shared" si="5"/>
        <v>0</v>
      </c>
      <c r="Q884" s="9" t="s">
        <v>41</v>
      </c>
      <c r="R884" s="9" t="s">
        <v>42</v>
      </c>
      <c r="S884" s="13">
        <f t="shared" si="6"/>
        <v>42433.338749999995</v>
      </c>
      <c r="T884" s="13">
        <f t="shared" si="7"/>
        <v>42461.25</v>
      </c>
    </row>
    <row r="885" spans="1:20" ht="208" x14ac:dyDescent="0.2">
      <c r="A885" s="9">
        <v>3931</v>
      </c>
      <c r="B885" s="10" t="s">
        <v>1834</v>
      </c>
      <c r="C885" s="10" t="s">
        <v>1835</v>
      </c>
      <c r="D885" s="9">
        <v>8000</v>
      </c>
      <c r="E885" s="11">
        <v>0</v>
      </c>
      <c r="F885" s="9" t="s">
        <v>251</v>
      </c>
      <c r="G885" s="9" t="s">
        <v>45</v>
      </c>
      <c r="H885" s="9" t="s">
        <v>46</v>
      </c>
      <c r="I885" s="9">
        <v>1441510707</v>
      </c>
      <c r="J885" s="9">
        <v>1439350707</v>
      </c>
      <c r="K885" s="9" t="b">
        <v>0</v>
      </c>
      <c r="L885" s="9">
        <v>0</v>
      </c>
      <c r="M885" s="9" t="b">
        <v>0</v>
      </c>
      <c r="N885" s="9" t="s">
        <v>40</v>
      </c>
      <c r="O885" s="9">
        <f t="shared" si="4"/>
        <v>0</v>
      </c>
      <c r="P885" s="12">
        <f t="shared" si="5"/>
        <v>0</v>
      </c>
      <c r="Q885" s="9" t="s">
        <v>41</v>
      </c>
      <c r="R885" s="9" t="s">
        <v>42</v>
      </c>
      <c r="S885" s="13">
        <f t="shared" si="6"/>
        <v>42228.151701388888</v>
      </c>
      <c r="T885" s="13">
        <f t="shared" si="7"/>
        <v>42253.151701388888</v>
      </c>
    </row>
    <row r="886" spans="1:20" ht="192" x14ac:dyDescent="0.2">
      <c r="A886" s="9">
        <v>3932</v>
      </c>
      <c r="B886" s="10" t="s">
        <v>1836</v>
      </c>
      <c r="C886" s="10" t="s">
        <v>1837</v>
      </c>
      <c r="D886" s="9">
        <v>12000</v>
      </c>
      <c r="E886" s="11">
        <v>1</v>
      </c>
      <c r="F886" s="9" t="s">
        <v>251</v>
      </c>
      <c r="G886" s="9" t="s">
        <v>45</v>
      </c>
      <c r="H886" s="9" t="s">
        <v>46</v>
      </c>
      <c r="I886" s="9">
        <v>1458097364</v>
      </c>
      <c r="J886" s="9">
        <v>1455508964</v>
      </c>
      <c r="K886" s="9" t="b">
        <v>0</v>
      </c>
      <c r="L886" s="9">
        <v>1</v>
      </c>
      <c r="M886" s="9" t="b">
        <v>0</v>
      </c>
      <c r="N886" s="9" t="s">
        <v>40</v>
      </c>
      <c r="O886" s="9">
        <f t="shared" si="4"/>
        <v>0</v>
      </c>
      <c r="P886" s="12">
        <f t="shared" si="5"/>
        <v>1</v>
      </c>
      <c r="Q886" s="9" t="s">
        <v>41</v>
      </c>
      <c r="R886" s="9" t="s">
        <v>42</v>
      </c>
      <c r="S886" s="13">
        <f t="shared" si="6"/>
        <v>42415.168564814812</v>
      </c>
      <c r="T886" s="13">
        <f t="shared" si="7"/>
        <v>42445.126898148148</v>
      </c>
    </row>
    <row r="887" spans="1:20" ht="192" x14ac:dyDescent="0.2">
      <c r="A887" s="9">
        <v>3933</v>
      </c>
      <c r="B887" s="10" t="s">
        <v>1838</v>
      </c>
      <c r="C887" s="10" t="s">
        <v>1839</v>
      </c>
      <c r="D887" s="9">
        <v>7000</v>
      </c>
      <c r="E887" s="11">
        <v>1102</v>
      </c>
      <c r="F887" s="9" t="s">
        <v>251</v>
      </c>
      <c r="G887" s="9" t="s">
        <v>45</v>
      </c>
      <c r="H887" s="9" t="s">
        <v>46</v>
      </c>
      <c r="I887" s="9">
        <v>1468716180</v>
      </c>
      <c r="J887" s="9">
        <v>1466205262</v>
      </c>
      <c r="K887" s="9" t="b">
        <v>0</v>
      </c>
      <c r="L887" s="9">
        <v>12</v>
      </c>
      <c r="M887" s="9" t="b">
        <v>0</v>
      </c>
      <c r="N887" s="9" t="s">
        <v>40</v>
      </c>
      <c r="O887" s="9">
        <f t="shared" si="4"/>
        <v>16</v>
      </c>
      <c r="P887" s="12">
        <f t="shared" si="5"/>
        <v>91.83</v>
      </c>
      <c r="Q887" s="9" t="s">
        <v>41</v>
      </c>
      <c r="R887" s="9" t="s">
        <v>42</v>
      </c>
      <c r="S887" s="13">
        <f t="shared" si="6"/>
        <v>42538.968310185184</v>
      </c>
      <c r="T887" s="13">
        <f t="shared" si="7"/>
        <v>42568.029861111107</v>
      </c>
    </row>
    <row r="888" spans="1:20" ht="208" x14ac:dyDescent="0.2">
      <c r="A888" s="9">
        <v>3934</v>
      </c>
      <c r="B888" s="10" t="s">
        <v>1840</v>
      </c>
      <c r="C888" s="10" t="s">
        <v>1841</v>
      </c>
      <c r="D888" s="9">
        <v>5000</v>
      </c>
      <c r="E888" s="11">
        <v>550</v>
      </c>
      <c r="F888" s="9" t="s">
        <v>251</v>
      </c>
      <c r="G888" s="9" t="s">
        <v>45</v>
      </c>
      <c r="H888" s="9" t="s">
        <v>46</v>
      </c>
      <c r="I888" s="9">
        <v>1443704400</v>
      </c>
      <c r="J888" s="9">
        <v>1439827639</v>
      </c>
      <c r="K888" s="9" t="b">
        <v>0</v>
      </c>
      <c r="L888" s="9">
        <v>12</v>
      </c>
      <c r="M888" s="9" t="b">
        <v>0</v>
      </c>
      <c r="N888" s="9" t="s">
        <v>40</v>
      </c>
      <c r="O888" s="9">
        <f t="shared" si="4"/>
        <v>11</v>
      </c>
      <c r="P888" s="12">
        <f t="shared" si="5"/>
        <v>45.83</v>
      </c>
      <c r="Q888" s="9" t="s">
        <v>41</v>
      </c>
      <c r="R888" s="9" t="s">
        <v>42</v>
      </c>
      <c r="S888" s="13">
        <f t="shared" si="6"/>
        <v>42233.671747685185</v>
      </c>
      <c r="T888" s="13">
        <f t="shared" si="7"/>
        <v>42278.541666666672</v>
      </c>
    </row>
    <row r="889" spans="1:20" ht="208" x14ac:dyDescent="0.2">
      <c r="A889" s="9">
        <v>3935</v>
      </c>
      <c r="B889" s="10" t="s">
        <v>1842</v>
      </c>
      <c r="C889" s="10" t="s">
        <v>1843</v>
      </c>
      <c r="D889" s="9">
        <v>3000</v>
      </c>
      <c r="E889" s="11">
        <v>1315</v>
      </c>
      <c r="F889" s="9" t="s">
        <v>251</v>
      </c>
      <c r="G889" s="9" t="s">
        <v>38</v>
      </c>
      <c r="H889" s="9" t="s">
        <v>39</v>
      </c>
      <c r="I889" s="9">
        <v>1443973546</v>
      </c>
      <c r="J889" s="9">
        <v>1438789546</v>
      </c>
      <c r="K889" s="9" t="b">
        <v>0</v>
      </c>
      <c r="L889" s="9">
        <v>23</v>
      </c>
      <c r="M889" s="9" t="b">
        <v>0</v>
      </c>
      <c r="N889" s="9" t="s">
        <v>40</v>
      </c>
      <c r="O889" s="9">
        <f t="shared" si="4"/>
        <v>44</v>
      </c>
      <c r="P889" s="12">
        <f t="shared" si="5"/>
        <v>57.17</v>
      </c>
      <c r="Q889" s="9" t="s">
        <v>41</v>
      </c>
      <c r="R889" s="9" t="s">
        <v>42</v>
      </c>
      <c r="S889" s="13">
        <f t="shared" si="6"/>
        <v>42221.656782407401</v>
      </c>
      <c r="T889" s="13">
        <f t="shared" si="7"/>
        <v>42281.656782407401</v>
      </c>
    </row>
    <row r="890" spans="1:20" ht="208" x14ac:dyDescent="0.2">
      <c r="A890" s="9">
        <v>3936</v>
      </c>
      <c r="B890" s="10" t="s">
        <v>1844</v>
      </c>
      <c r="C890" s="10" t="s">
        <v>1845</v>
      </c>
      <c r="D890" s="9">
        <v>20000</v>
      </c>
      <c r="E890" s="11">
        <v>0</v>
      </c>
      <c r="F890" s="9" t="s">
        <v>251</v>
      </c>
      <c r="G890" s="9" t="s">
        <v>45</v>
      </c>
      <c r="H890" s="9" t="s">
        <v>46</v>
      </c>
      <c r="I890" s="9">
        <v>1480576720</v>
      </c>
      <c r="J890" s="9">
        <v>1477981120</v>
      </c>
      <c r="K890" s="9" t="b">
        <v>0</v>
      </c>
      <c r="L890" s="9">
        <v>0</v>
      </c>
      <c r="M890" s="9" t="b">
        <v>0</v>
      </c>
      <c r="N890" s="9" t="s">
        <v>40</v>
      </c>
      <c r="O890" s="9">
        <f t="shared" si="4"/>
        <v>0</v>
      </c>
      <c r="P890" s="12">
        <f t="shared" si="5"/>
        <v>0</v>
      </c>
      <c r="Q890" s="9" t="s">
        <v>41</v>
      </c>
      <c r="R890" s="9" t="s">
        <v>42</v>
      </c>
      <c r="S890" s="13">
        <f t="shared" si="6"/>
        <v>42675.262962962966</v>
      </c>
      <c r="T890" s="13">
        <f t="shared" si="7"/>
        <v>42705.304629629631</v>
      </c>
    </row>
    <row r="891" spans="1:20" ht="176" x14ac:dyDescent="0.2">
      <c r="A891" s="9">
        <v>3937</v>
      </c>
      <c r="B891" s="10" t="s">
        <v>1846</v>
      </c>
      <c r="C891" s="10" t="s">
        <v>1847</v>
      </c>
      <c r="D891" s="9">
        <v>2885</v>
      </c>
      <c r="E891" s="11">
        <v>2485</v>
      </c>
      <c r="F891" s="9" t="s">
        <v>251</v>
      </c>
      <c r="G891" s="9" t="s">
        <v>45</v>
      </c>
      <c r="H891" s="9" t="s">
        <v>46</v>
      </c>
      <c r="I891" s="9">
        <v>1468249760</v>
      </c>
      <c r="J891" s="9">
        <v>1465830560</v>
      </c>
      <c r="K891" s="9" t="b">
        <v>0</v>
      </c>
      <c r="L891" s="9">
        <v>10</v>
      </c>
      <c r="M891" s="9" t="b">
        <v>0</v>
      </c>
      <c r="N891" s="9" t="s">
        <v>40</v>
      </c>
      <c r="O891" s="9">
        <f t="shared" si="4"/>
        <v>86</v>
      </c>
      <c r="P891" s="12">
        <f t="shared" si="5"/>
        <v>248.5</v>
      </c>
      <c r="Q891" s="9" t="s">
        <v>41</v>
      </c>
      <c r="R891" s="9" t="s">
        <v>42</v>
      </c>
      <c r="S891" s="13">
        <f t="shared" si="6"/>
        <v>42534.631481481483</v>
      </c>
      <c r="T891" s="13">
        <f t="shared" si="7"/>
        <v>42562.631481481483</v>
      </c>
    </row>
    <row r="892" spans="1:20" ht="192" x14ac:dyDescent="0.2">
      <c r="A892" s="9">
        <v>3938</v>
      </c>
      <c r="B892" s="10" t="s">
        <v>1848</v>
      </c>
      <c r="C892" s="10" t="s">
        <v>1849</v>
      </c>
      <c r="D892" s="9">
        <v>3255</v>
      </c>
      <c r="E892" s="11">
        <v>397</v>
      </c>
      <c r="F892" s="9" t="s">
        <v>251</v>
      </c>
      <c r="G892" s="9" t="s">
        <v>45</v>
      </c>
      <c r="H892" s="9" t="s">
        <v>46</v>
      </c>
      <c r="I892" s="9">
        <v>1435441454</v>
      </c>
      <c r="J892" s="9">
        <v>1432763054</v>
      </c>
      <c r="K892" s="9" t="b">
        <v>0</v>
      </c>
      <c r="L892" s="9">
        <v>5</v>
      </c>
      <c r="M892" s="9" t="b">
        <v>0</v>
      </c>
      <c r="N892" s="9" t="s">
        <v>40</v>
      </c>
      <c r="O892" s="9">
        <f t="shared" si="4"/>
        <v>12</v>
      </c>
      <c r="P892" s="12">
        <f t="shared" si="5"/>
        <v>79.400000000000006</v>
      </c>
      <c r="Q892" s="9" t="s">
        <v>41</v>
      </c>
      <c r="R892" s="9" t="s">
        <v>42</v>
      </c>
      <c r="S892" s="13">
        <f t="shared" si="6"/>
        <v>42151.905717592599</v>
      </c>
      <c r="T892" s="13">
        <f t="shared" si="7"/>
        <v>42182.905717592599</v>
      </c>
    </row>
    <row r="893" spans="1:20" ht="192" x14ac:dyDescent="0.2">
      <c r="A893" s="9">
        <v>3939</v>
      </c>
      <c r="B893" s="10" t="s">
        <v>1850</v>
      </c>
      <c r="C893" s="10" t="s">
        <v>1851</v>
      </c>
      <c r="D893" s="9">
        <v>5000</v>
      </c>
      <c r="E893" s="11">
        <v>5</v>
      </c>
      <c r="F893" s="9" t="s">
        <v>251</v>
      </c>
      <c r="G893" s="9" t="s">
        <v>153</v>
      </c>
      <c r="H893" s="9" t="s">
        <v>154</v>
      </c>
      <c r="I893" s="9">
        <v>1412656200</v>
      </c>
      <c r="J893" s="9">
        <v>1412328979</v>
      </c>
      <c r="K893" s="9" t="b">
        <v>0</v>
      </c>
      <c r="L893" s="9">
        <v>1</v>
      </c>
      <c r="M893" s="9" t="b">
        <v>0</v>
      </c>
      <c r="N893" s="9" t="s">
        <v>40</v>
      </c>
      <c r="O893" s="9">
        <f t="shared" si="4"/>
        <v>0</v>
      </c>
      <c r="P893" s="12">
        <f t="shared" si="5"/>
        <v>5</v>
      </c>
      <c r="Q893" s="9" t="s">
        <v>41</v>
      </c>
      <c r="R893" s="9" t="s">
        <v>42</v>
      </c>
      <c r="S893" s="13">
        <f t="shared" si="6"/>
        <v>41915.400219907409</v>
      </c>
      <c r="T893" s="13">
        <f t="shared" si="7"/>
        <v>41919.1875</v>
      </c>
    </row>
    <row r="894" spans="1:20" ht="208" x14ac:dyDescent="0.2">
      <c r="A894" s="9">
        <v>3940</v>
      </c>
      <c r="B894" s="10" t="s">
        <v>1852</v>
      </c>
      <c r="C894" s="10" t="s">
        <v>1853</v>
      </c>
      <c r="D894" s="9">
        <v>5000</v>
      </c>
      <c r="E894" s="11">
        <v>11</v>
      </c>
      <c r="F894" s="9" t="s">
        <v>251</v>
      </c>
      <c r="G894" s="9" t="s">
        <v>45</v>
      </c>
      <c r="H894" s="9" t="s">
        <v>46</v>
      </c>
      <c r="I894" s="9">
        <v>1420199351</v>
      </c>
      <c r="J894" s="9">
        <v>1416311351</v>
      </c>
      <c r="K894" s="9" t="b">
        <v>0</v>
      </c>
      <c r="L894" s="9">
        <v>2</v>
      </c>
      <c r="M894" s="9" t="b">
        <v>0</v>
      </c>
      <c r="N894" s="9" t="s">
        <v>40</v>
      </c>
      <c r="O894" s="9">
        <f t="shared" si="4"/>
        <v>0</v>
      </c>
      <c r="P894" s="12">
        <f t="shared" si="5"/>
        <v>5.5</v>
      </c>
      <c r="Q894" s="9" t="s">
        <v>41</v>
      </c>
      <c r="R894" s="9" t="s">
        <v>42</v>
      </c>
      <c r="S894" s="13">
        <f t="shared" si="6"/>
        <v>41961.492488425924</v>
      </c>
      <c r="T894" s="13">
        <f t="shared" si="7"/>
        <v>42006.492488425924</v>
      </c>
    </row>
    <row r="895" spans="1:20" ht="224" x14ac:dyDescent="0.2">
      <c r="A895" s="9">
        <v>3941</v>
      </c>
      <c r="B895" s="10" t="s">
        <v>1854</v>
      </c>
      <c r="C895" s="10" t="s">
        <v>1855</v>
      </c>
      <c r="D895" s="9">
        <v>5500</v>
      </c>
      <c r="E895" s="11">
        <v>50</v>
      </c>
      <c r="F895" s="9" t="s">
        <v>251</v>
      </c>
      <c r="G895" s="9" t="s">
        <v>45</v>
      </c>
      <c r="H895" s="9" t="s">
        <v>46</v>
      </c>
      <c r="I895" s="9">
        <v>1416877200</v>
      </c>
      <c r="J895" s="9">
        <v>1414505137</v>
      </c>
      <c r="K895" s="9" t="b">
        <v>0</v>
      </c>
      <c r="L895" s="9">
        <v>2</v>
      </c>
      <c r="M895" s="9" t="b">
        <v>0</v>
      </c>
      <c r="N895" s="9" t="s">
        <v>40</v>
      </c>
      <c r="O895" s="9">
        <f t="shared" si="4"/>
        <v>1</v>
      </c>
      <c r="P895" s="12">
        <f t="shared" si="5"/>
        <v>25</v>
      </c>
      <c r="Q895" s="9" t="s">
        <v>41</v>
      </c>
      <c r="R895" s="9" t="s">
        <v>42</v>
      </c>
      <c r="S895" s="13">
        <f t="shared" si="6"/>
        <v>41940.587233796294</v>
      </c>
      <c r="T895" s="13">
        <f t="shared" si="7"/>
        <v>41968.041666666672</v>
      </c>
    </row>
    <row r="896" spans="1:20" ht="208" x14ac:dyDescent="0.2">
      <c r="A896" s="9">
        <v>3942</v>
      </c>
      <c r="B896" s="10" t="s">
        <v>1856</v>
      </c>
      <c r="C896" s="10" t="s">
        <v>1857</v>
      </c>
      <c r="D896" s="9">
        <v>1200</v>
      </c>
      <c r="E896" s="11">
        <v>0</v>
      </c>
      <c r="F896" s="9" t="s">
        <v>251</v>
      </c>
      <c r="G896" s="9" t="s">
        <v>45</v>
      </c>
      <c r="H896" s="9" t="s">
        <v>46</v>
      </c>
      <c r="I896" s="9">
        <v>1434490914</v>
      </c>
      <c r="J896" s="9">
        <v>1429306914</v>
      </c>
      <c r="K896" s="9" t="b">
        <v>0</v>
      </c>
      <c r="L896" s="9">
        <v>0</v>
      </c>
      <c r="M896" s="9" t="b">
        <v>0</v>
      </c>
      <c r="N896" s="9" t="s">
        <v>40</v>
      </c>
      <c r="O896" s="9">
        <f t="shared" si="4"/>
        <v>0</v>
      </c>
      <c r="P896" s="12">
        <f t="shared" si="5"/>
        <v>0</v>
      </c>
      <c r="Q896" s="9" t="s">
        <v>41</v>
      </c>
      <c r="R896" s="9" t="s">
        <v>42</v>
      </c>
      <c r="S896" s="13">
        <f t="shared" si="6"/>
        <v>42111.904097222221</v>
      </c>
      <c r="T896" s="13">
        <f t="shared" si="7"/>
        <v>42171.904097222221</v>
      </c>
    </row>
    <row r="897" spans="1:20" ht="176" x14ac:dyDescent="0.2">
      <c r="A897" s="9">
        <v>3943</v>
      </c>
      <c r="B897" s="10" t="s">
        <v>1858</v>
      </c>
      <c r="C897" s="10" t="s">
        <v>1859</v>
      </c>
      <c r="D897" s="9">
        <v>5000</v>
      </c>
      <c r="E897" s="11">
        <v>1782</v>
      </c>
      <c r="F897" s="9" t="s">
        <v>251</v>
      </c>
      <c r="G897" s="9" t="s">
        <v>45</v>
      </c>
      <c r="H897" s="9" t="s">
        <v>46</v>
      </c>
      <c r="I897" s="9">
        <v>1446483000</v>
      </c>
      <c r="J897" s="9">
        <v>1443811268</v>
      </c>
      <c r="K897" s="9" t="b">
        <v>0</v>
      </c>
      <c r="L897" s="9">
        <v>13</v>
      </c>
      <c r="M897" s="9" t="b">
        <v>0</v>
      </c>
      <c r="N897" s="9" t="s">
        <v>40</v>
      </c>
      <c r="O897" s="9">
        <f t="shared" si="4"/>
        <v>36</v>
      </c>
      <c r="P897" s="12">
        <f t="shared" si="5"/>
        <v>137.08000000000001</v>
      </c>
      <c r="Q897" s="9" t="s">
        <v>41</v>
      </c>
      <c r="R897" s="9" t="s">
        <v>42</v>
      </c>
      <c r="S897" s="13">
        <f t="shared" si="6"/>
        <v>42279.778564814813</v>
      </c>
      <c r="T897" s="13">
        <f t="shared" si="7"/>
        <v>42310.701388888891</v>
      </c>
    </row>
    <row r="898" spans="1:20" ht="224" x14ac:dyDescent="0.2">
      <c r="A898" s="9">
        <v>3944</v>
      </c>
      <c r="B898" s="10" t="s">
        <v>1860</v>
      </c>
      <c r="C898" s="10" t="s">
        <v>1861</v>
      </c>
      <c r="D898" s="9">
        <v>5000</v>
      </c>
      <c r="E898" s="11">
        <v>0</v>
      </c>
      <c r="F898" s="9" t="s">
        <v>251</v>
      </c>
      <c r="G898" s="9" t="s">
        <v>45</v>
      </c>
      <c r="H898" s="9" t="s">
        <v>46</v>
      </c>
      <c r="I898" s="9">
        <v>1440690875</v>
      </c>
      <c r="J898" s="9">
        <v>1438098875</v>
      </c>
      <c r="K898" s="9" t="b">
        <v>0</v>
      </c>
      <c r="L898" s="9">
        <v>0</v>
      </c>
      <c r="M898" s="9" t="b">
        <v>0</v>
      </c>
      <c r="N898" s="9" t="s">
        <v>40</v>
      </c>
      <c r="O898" s="9">
        <f t="shared" ref="O898:O961" si="8">ROUND(E898/D898*100,0)</f>
        <v>0</v>
      </c>
      <c r="P898" s="12">
        <f t="shared" ref="P898:P961" si="9">IFERROR(ROUND(E898/L898,2),0)</f>
        <v>0</v>
      </c>
      <c r="Q898" s="9" t="s">
        <v>41</v>
      </c>
      <c r="R898" s="9" t="s">
        <v>42</v>
      </c>
      <c r="S898" s="13">
        <f t="shared" ref="S898:S961" si="10">(((J898/60)/60)/24)+DATE(1970,1,1)</f>
        <v>42213.662905092591</v>
      </c>
      <c r="T898" s="13">
        <f t="shared" ref="T898:T961" si="11">(((I898/60)/60)/24)+DATE(1970,1,1)</f>
        <v>42243.662905092591</v>
      </c>
    </row>
    <row r="899" spans="1:20" ht="224" x14ac:dyDescent="0.2">
      <c r="A899" s="9">
        <v>3945</v>
      </c>
      <c r="B899" s="10" t="s">
        <v>1862</v>
      </c>
      <c r="C899" s="10" t="s">
        <v>1863</v>
      </c>
      <c r="D899" s="9">
        <v>2000</v>
      </c>
      <c r="E899" s="11">
        <v>5</v>
      </c>
      <c r="F899" s="9" t="s">
        <v>251</v>
      </c>
      <c r="G899" s="9" t="s">
        <v>45</v>
      </c>
      <c r="H899" s="9" t="s">
        <v>46</v>
      </c>
      <c r="I899" s="9">
        <v>1431717268</v>
      </c>
      <c r="J899" s="9">
        <v>1429125268</v>
      </c>
      <c r="K899" s="9" t="b">
        <v>0</v>
      </c>
      <c r="L899" s="9">
        <v>1</v>
      </c>
      <c r="M899" s="9" t="b">
        <v>0</v>
      </c>
      <c r="N899" s="9" t="s">
        <v>40</v>
      </c>
      <c r="O899" s="9">
        <f t="shared" si="8"/>
        <v>0</v>
      </c>
      <c r="P899" s="12">
        <f t="shared" si="9"/>
        <v>5</v>
      </c>
      <c r="Q899" s="9" t="s">
        <v>41</v>
      </c>
      <c r="R899" s="9" t="s">
        <v>42</v>
      </c>
      <c r="S899" s="13">
        <f t="shared" si="10"/>
        <v>42109.801712962959</v>
      </c>
      <c r="T899" s="13">
        <f t="shared" si="11"/>
        <v>42139.801712962959</v>
      </c>
    </row>
    <row r="900" spans="1:20" ht="128" x14ac:dyDescent="0.2">
      <c r="A900" s="9">
        <v>3946</v>
      </c>
      <c r="B900" s="10" t="s">
        <v>1864</v>
      </c>
      <c r="C900" s="10" t="s">
        <v>1865</v>
      </c>
      <c r="D900" s="9">
        <v>6000</v>
      </c>
      <c r="E900" s="11">
        <v>195</v>
      </c>
      <c r="F900" s="9" t="s">
        <v>251</v>
      </c>
      <c r="G900" s="9" t="s">
        <v>45</v>
      </c>
      <c r="H900" s="9" t="s">
        <v>46</v>
      </c>
      <c r="I900" s="9">
        <v>1425110400</v>
      </c>
      <c r="J900" s="9">
        <v>1422388822</v>
      </c>
      <c r="K900" s="9" t="b">
        <v>0</v>
      </c>
      <c r="L900" s="9">
        <v>5</v>
      </c>
      <c r="M900" s="9" t="b">
        <v>0</v>
      </c>
      <c r="N900" s="9" t="s">
        <v>40</v>
      </c>
      <c r="O900" s="9">
        <f t="shared" si="8"/>
        <v>3</v>
      </c>
      <c r="P900" s="12">
        <f t="shared" si="9"/>
        <v>39</v>
      </c>
      <c r="Q900" s="9" t="s">
        <v>41</v>
      </c>
      <c r="R900" s="9" t="s">
        <v>42</v>
      </c>
      <c r="S900" s="13">
        <f t="shared" si="10"/>
        <v>42031.833587962959</v>
      </c>
      <c r="T900" s="13">
        <f t="shared" si="11"/>
        <v>42063.333333333328</v>
      </c>
    </row>
    <row r="901" spans="1:20" ht="192" x14ac:dyDescent="0.2">
      <c r="A901" s="9">
        <v>3947</v>
      </c>
      <c r="B901" s="10" t="s">
        <v>1866</v>
      </c>
      <c r="C901" s="10" t="s">
        <v>1867</v>
      </c>
      <c r="D901" s="9">
        <v>3000</v>
      </c>
      <c r="E901" s="11">
        <v>101</v>
      </c>
      <c r="F901" s="9" t="s">
        <v>251</v>
      </c>
      <c r="G901" s="9" t="s">
        <v>45</v>
      </c>
      <c r="H901" s="9" t="s">
        <v>46</v>
      </c>
      <c r="I901" s="9">
        <v>1475378744</v>
      </c>
      <c r="J901" s="9">
        <v>1472786744</v>
      </c>
      <c r="K901" s="9" t="b">
        <v>0</v>
      </c>
      <c r="L901" s="9">
        <v>2</v>
      </c>
      <c r="M901" s="9" t="b">
        <v>0</v>
      </c>
      <c r="N901" s="9" t="s">
        <v>40</v>
      </c>
      <c r="O901" s="9">
        <f t="shared" si="8"/>
        <v>3</v>
      </c>
      <c r="P901" s="12">
        <f t="shared" si="9"/>
        <v>50.5</v>
      </c>
      <c r="Q901" s="9" t="s">
        <v>41</v>
      </c>
      <c r="R901" s="9" t="s">
        <v>42</v>
      </c>
      <c r="S901" s="13">
        <f t="shared" si="10"/>
        <v>42615.142870370371</v>
      </c>
      <c r="T901" s="13">
        <f t="shared" si="11"/>
        <v>42645.142870370371</v>
      </c>
    </row>
    <row r="902" spans="1:20" ht="192" x14ac:dyDescent="0.2">
      <c r="A902" s="9">
        <v>3948</v>
      </c>
      <c r="B902" s="10" t="s">
        <v>1868</v>
      </c>
      <c r="C902" s="10" t="s">
        <v>1869</v>
      </c>
      <c r="D902" s="9">
        <v>30000</v>
      </c>
      <c r="E902" s="11">
        <v>0</v>
      </c>
      <c r="F902" s="9" t="s">
        <v>251</v>
      </c>
      <c r="G902" s="9" t="s">
        <v>153</v>
      </c>
      <c r="H902" s="9" t="s">
        <v>154</v>
      </c>
      <c r="I902" s="9">
        <v>1410076123</v>
      </c>
      <c r="J902" s="9">
        <v>1404892123</v>
      </c>
      <c r="K902" s="9" t="b">
        <v>0</v>
      </c>
      <c r="L902" s="9">
        <v>0</v>
      </c>
      <c r="M902" s="9" t="b">
        <v>0</v>
      </c>
      <c r="N902" s="9" t="s">
        <v>40</v>
      </c>
      <c r="O902" s="9">
        <f t="shared" si="8"/>
        <v>0</v>
      </c>
      <c r="P902" s="12">
        <f t="shared" si="9"/>
        <v>0</v>
      </c>
      <c r="Q902" s="9" t="s">
        <v>41</v>
      </c>
      <c r="R902" s="9" t="s">
        <v>42</v>
      </c>
      <c r="S902" s="13">
        <f t="shared" si="10"/>
        <v>41829.325497685182</v>
      </c>
      <c r="T902" s="13">
        <f t="shared" si="11"/>
        <v>41889.325497685182</v>
      </c>
    </row>
    <row r="903" spans="1:20" ht="224" x14ac:dyDescent="0.2">
      <c r="A903" s="9">
        <v>3949</v>
      </c>
      <c r="B903" s="10" t="s">
        <v>1870</v>
      </c>
      <c r="C903" s="10" t="s">
        <v>1871</v>
      </c>
      <c r="D903" s="9">
        <v>10000</v>
      </c>
      <c r="E903" s="11">
        <v>1577</v>
      </c>
      <c r="F903" s="9" t="s">
        <v>251</v>
      </c>
      <c r="G903" s="9" t="s">
        <v>153</v>
      </c>
      <c r="H903" s="9" t="s">
        <v>154</v>
      </c>
      <c r="I903" s="9">
        <v>1423623221</v>
      </c>
      <c r="J903" s="9">
        <v>1421031221</v>
      </c>
      <c r="K903" s="9" t="b">
        <v>0</v>
      </c>
      <c r="L903" s="9">
        <v>32</v>
      </c>
      <c r="M903" s="9" t="b">
        <v>0</v>
      </c>
      <c r="N903" s="9" t="s">
        <v>40</v>
      </c>
      <c r="O903" s="9">
        <f t="shared" si="8"/>
        <v>16</v>
      </c>
      <c r="P903" s="12">
        <f t="shared" si="9"/>
        <v>49.28</v>
      </c>
      <c r="Q903" s="9" t="s">
        <v>41</v>
      </c>
      <c r="R903" s="9" t="s">
        <v>42</v>
      </c>
      <c r="S903" s="13">
        <f t="shared" si="10"/>
        <v>42016.120613425926</v>
      </c>
      <c r="T903" s="13">
        <f t="shared" si="11"/>
        <v>42046.120613425926</v>
      </c>
    </row>
    <row r="904" spans="1:20" ht="240" x14ac:dyDescent="0.2">
      <c r="A904" s="9">
        <v>3950</v>
      </c>
      <c r="B904" s="10" t="s">
        <v>1872</v>
      </c>
      <c r="C904" s="10" t="s">
        <v>1873</v>
      </c>
      <c r="D904" s="9">
        <v>4000</v>
      </c>
      <c r="E904" s="11">
        <v>25</v>
      </c>
      <c r="F904" s="9" t="s">
        <v>251</v>
      </c>
      <c r="G904" s="9" t="s">
        <v>45</v>
      </c>
      <c r="H904" s="9" t="s">
        <v>46</v>
      </c>
      <c r="I904" s="9">
        <v>1460140500</v>
      </c>
      <c r="J904" s="9">
        <v>1457628680</v>
      </c>
      <c r="K904" s="9" t="b">
        <v>0</v>
      </c>
      <c r="L904" s="9">
        <v>1</v>
      </c>
      <c r="M904" s="9" t="b">
        <v>0</v>
      </c>
      <c r="N904" s="9" t="s">
        <v>40</v>
      </c>
      <c r="O904" s="9">
        <f t="shared" si="8"/>
        <v>1</v>
      </c>
      <c r="P904" s="12">
        <f t="shared" si="9"/>
        <v>25</v>
      </c>
      <c r="Q904" s="9" t="s">
        <v>41</v>
      </c>
      <c r="R904" s="9" t="s">
        <v>42</v>
      </c>
      <c r="S904" s="13">
        <f t="shared" si="10"/>
        <v>42439.702314814815</v>
      </c>
      <c r="T904" s="13">
        <f t="shared" si="11"/>
        <v>42468.774305555555</v>
      </c>
    </row>
    <row r="905" spans="1:20" ht="192" x14ac:dyDescent="0.2">
      <c r="A905" s="9">
        <v>3951</v>
      </c>
      <c r="B905" s="10" t="s">
        <v>1874</v>
      </c>
      <c r="C905" s="10" t="s">
        <v>273</v>
      </c>
      <c r="D905" s="9">
        <v>200000</v>
      </c>
      <c r="E905" s="11">
        <v>1</v>
      </c>
      <c r="F905" s="9" t="s">
        <v>251</v>
      </c>
      <c r="G905" s="9" t="s">
        <v>274</v>
      </c>
      <c r="H905" s="9" t="s">
        <v>259</v>
      </c>
      <c r="I905" s="9">
        <v>1462301342</v>
      </c>
      <c r="J905" s="9">
        <v>1457120942</v>
      </c>
      <c r="K905" s="9" t="b">
        <v>0</v>
      </c>
      <c r="L905" s="9">
        <v>1</v>
      </c>
      <c r="M905" s="9" t="b">
        <v>0</v>
      </c>
      <c r="N905" s="9" t="s">
        <v>40</v>
      </c>
      <c r="O905" s="9">
        <f t="shared" si="8"/>
        <v>0</v>
      </c>
      <c r="P905" s="12">
        <f t="shared" si="9"/>
        <v>1</v>
      </c>
      <c r="Q905" s="9" t="s">
        <v>41</v>
      </c>
      <c r="R905" s="9" t="s">
        <v>42</v>
      </c>
      <c r="S905" s="13">
        <f t="shared" si="10"/>
        <v>42433.825717592597</v>
      </c>
      <c r="T905" s="13">
        <f t="shared" si="11"/>
        <v>42493.784050925926</v>
      </c>
    </row>
    <row r="906" spans="1:20" ht="208" x14ac:dyDescent="0.2">
      <c r="A906" s="9">
        <v>3952</v>
      </c>
      <c r="B906" s="10" t="s">
        <v>1875</v>
      </c>
      <c r="C906" s="10" t="s">
        <v>1876</v>
      </c>
      <c r="D906" s="9">
        <v>26000</v>
      </c>
      <c r="E906" s="11">
        <v>25</v>
      </c>
      <c r="F906" s="9" t="s">
        <v>251</v>
      </c>
      <c r="G906" s="9" t="s">
        <v>45</v>
      </c>
      <c r="H906" s="9" t="s">
        <v>46</v>
      </c>
      <c r="I906" s="9">
        <v>1445885890</v>
      </c>
      <c r="J906" s="9">
        <v>1440701890</v>
      </c>
      <c r="K906" s="9" t="b">
        <v>0</v>
      </c>
      <c r="L906" s="9">
        <v>1</v>
      </c>
      <c r="M906" s="9" t="b">
        <v>0</v>
      </c>
      <c r="N906" s="9" t="s">
        <v>40</v>
      </c>
      <c r="O906" s="9">
        <f t="shared" si="8"/>
        <v>0</v>
      </c>
      <c r="P906" s="12">
        <f t="shared" si="9"/>
        <v>25</v>
      </c>
      <c r="Q906" s="9" t="s">
        <v>41</v>
      </c>
      <c r="R906" s="9" t="s">
        <v>42</v>
      </c>
      <c r="S906" s="13">
        <f t="shared" si="10"/>
        <v>42243.790393518517</v>
      </c>
      <c r="T906" s="13">
        <f t="shared" si="11"/>
        <v>42303.790393518517</v>
      </c>
    </row>
    <row r="907" spans="1:20" ht="192" x14ac:dyDescent="0.2">
      <c r="A907" s="9">
        <v>3953</v>
      </c>
      <c r="B907" s="10" t="s">
        <v>1877</v>
      </c>
      <c r="C907" s="10" t="s">
        <v>1878</v>
      </c>
      <c r="D907" s="9">
        <v>17600</v>
      </c>
      <c r="E907" s="11">
        <v>0</v>
      </c>
      <c r="F907" s="9" t="s">
        <v>251</v>
      </c>
      <c r="G907" s="9" t="s">
        <v>45</v>
      </c>
      <c r="H907" s="9" t="s">
        <v>46</v>
      </c>
      <c r="I907" s="9">
        <v>1469834940</v>
      </c>
      <c r="J907" s="9">
        <v>1467162586</v>
      </c>
      <c r="K907" s="9" t="b">
        <v>0</v>
      </c>
      <c r="L907" s="9">
        <v>0</v>
      </c>
      <c r="M907" s="9" t="b">
        <v>0</v>
      </c>
      <c r="N907" s="9" t="s">
        <v>40</v>
      </c>
      <c r="O907" s="9">
        <f t="shared" si="8"/>
        <v>0</v>
      </c>
      <c r="P907" s="12">
        <f t="shared" si="9"/>
        <v>0</v>
      </c>
      <c r="Q907" s="9" t="s">
        <v>41</v>
      </c>
      <c r="R907" s="9" t="s">
        <v>42</v>
      </c>
      <c r="S907" s="13">
        <f t="shared" si="10"/>
        <v>42550.048449074078</v>
      </c>
      <c r="T907" s="13">
        <f t="shared" si="11"/>
        <v>42580.978472222225</v>
      </c>
    </row>
    <row r="908" spans="1:20" ht="208" x14ac:dyDescent="0.2">
      <c r="A908" s="9">
        <v>3954</v>
      </c>
      <c r="B908" s="10" t="s">
        <v>1879</v>
      </c>
      <c r="C908" s="10" t="s">
        <v>1880</v>
      </c>
      <c r="D908" s="9">
        <v>25000</v>
      </c>
      <c r="E908" s="11">
        <v>0</v>
      </c>
      <c r="F908" s="9" t="s">
        <v>251</v>
      </c>
      <c r="G908" s="9" t="s">
        <v>63</v>
      </c>
      <c r="H908" s="9" t="s">
        <v>64</v>
      </c>
      <c r="I908" s="9">
        <v>1405352264</v>
      </c>
      <c r="J908" s="9">
        <v>1400168264</v>
      </c>
      <c r="K908" s="9" t="b">
        <v>0</v>
      </c>
      <c r="L908" s="9">
        <v>0</v>
      </c>
      <c r="M908" s="9" t="b">
        <v>0</v>
      </c>
      <c r="N908" s="9" t="s">
        <v>40</v>
      </c>
      <c r="O908" s="9">
        <f t="shared" si="8"/>
        <v>0</v>
      </c>
      <c r="P908" s="12">
        <f t="shared" si="9"/>
        <v>0</v>
      </c>
      <c r="Q908" s="9" t="s">
        <v>41</v>
      </c>
      <c r="R908" s="9" t="s">
        <v>42</v>
      </c>
      <c r="S908" s="13">
        <f t="shared" si="10"/>
        <v>41774.651203703703</v>
      </c>
      <c r="T908" s="13">
        <f t="shared" si="11"/>
        <v>41834.651203703703</v>
      </c>
    </row>
    <row r="909" spans="1:20" ht="208" x14ac:dyDescent="0.2">
      <c r="A909" s="9">
        <v>3955</v>
      </c>
      <c r="B909" s="10" t="s">
        <v>1881</v>
      </c>
      <c r="C909" s="10" t="s">
        <v>1882</v>
      </c>
      <c r="D909" s="9">
        <v>1750</v>
      </c>
      <c r="E909" s="11">
        <v>425</v>
      </c>
      <c r="F909" s="9" t="s">
        <v>251</v>
      </c>
      <c r="G909" s="9" t="s">
        <v>45</v>
      </c>
      <c r="H909" s="9" t="s">
        <v>46</v>
      </c>
      <c r="I909" s="9">
        <v>1448745741</v>
      </c>
      <c r="J909" s="9">
        <v>1446150141</v>
      </c>
      <c r="K909" s="9" t="b">
        <v>0</v>
      </c>
      <c r="L909" s="9">
        <v>8</v>
      </c>
      <c r="M909" s="9" t="b">
        <v>0</v>
      </c>
      <c r="N909" s="9" t="s">
        <v>40</v>
      </c>
      <c r="O909" s="9">
        <f t="shared" si="8"/>
        <v>24</v>
      </c>
      <c r="P909" s="12">
        <f t="shared" si="9"/>
        <v>53.13</v>
      </c>
      <c r="Q909" s="9" t="s">
        <v>41</v>
      </c>
      <c r="R909" s="9" t="s">
        <v>42</v>
      </c>
      <c r="S909" s="13">
        <f t="shared" si="10"/>
        <v>42306.848854166667</v>
      </c>
      <c r="T909" s="13">
        <f t="shared" si="11"/>
        <v>42336.890520833331</v>
      </c>
    </row>
    <row r="910" spans="1:20" ht="192" x14ac:dyDescent="0.2">
      <c r="A910" s="9">
        <v>3956</v>
      </c>
      <c r="B910" s="10" t="s">
        <v>1883</v>
      </c>
      <c r="C910" s="10" t="s">
        <v>1884</v>
      </c>
      <c r="D910" s="9">
        <v>5500</v>
      </c>
      <c r="E910" s="11">
        <v>0</v>
      </c>
      <c r="F910" s="9" t="s">
        <v>251</v>
      </c>
      <c r="G910" s="9" t="s">
        <v>45</v>
      </c>
      <c r="H910" s="9" t="s">
        <v>46</v>
      </c>
      <c r="I910" s="9">
        <v>1461543600</v>
      </c>
      <c r="J910" s="9">
        <v>1459203727</v>
      </c>
      <c r="K910" s="9" t="b">
        <v>0</v>
      </c>
      <c r="L910" s="9">
        <v>0</v>
      </c>
      <c r="M910" s="9" t="b">
        <v>0</v>
      </c>
      <c r="N910" s="9" t="s">
        <v>40</v>
      </c>
      <c r="O910" s="9">
        <f t="shared" si="8"/>
        <v>0</v>
      </c>
      <c r="P910" s="12">
        <f t="shared" si="9"/>
        <v>0</v>
      </c>
      <c r="Q910" s="9" t="s">
        <v>41</v>
      </c>
      <c r="R910" s="9" t="s">
        <v>42</v>
      </c>
      <c r="S910" s="13">
        <f t="shared" si="10"/>
        <v>42457.932025462964</v>
      </c>
      <c r="T910" s="13">
        <f t="shared" si="11"/>
        <v>42485.013888888891</v>
      </c>
    </row>
    <row r="911" spans="1:20" ht="144" x14ac:dyDescent="0.2">
      <c r="A911" s="9">
        <v>3957</v>
      </c>
      <c r="B911" s="10" t="s">
        <v>1885</v>
      </c>
      <c r="C911" s="10" t="s">
        <v>1886</v>
      </c>
      <c r="D911" s="9">
        <v>28000</v>
      </c>
      <c r="E911" s="11">
        <v>7</v>
      </c>
      <c r="F911" s="9" t="s">
        <v>251</v>
      </c>
      <c r="G911" s="9" t="s">
        <v>45</v>
      </c>
      <c r="H911" s="9" t="s">
        <v>46</v>
      </c>
      <c r="I911" s="9">
        <v>1468020354</v>
      </c>
      <c r="J911" s="9">
        <v>1464045954</v>
      </c>
      <c r="K911" s="9" t="b">
        <v>0</v>
      </c>
      <c r="L911" s="9">
        <v>1</v>
      </c>
      <c r="M911" s="9" t="b">
        <v>0</v>
      </c>
      <c r="N911" s="9" t="s">
        <v>40</v>
      </c>
      <c r="O911" s="9">
        <f t="shared" si="8"/>
        <v>0</v>
      </c>
      <c r="P911" s="12">
        <f t="shared" si="9"/>
        <v>7</v>
      </c>
      <c r="Q911" s="9" t="s">
        <v>41</v>
      </c>
      <c r="R911" s="9" t="s">
        <v>42</v>
      </c>
      <c r="S911" s="13">
        <f t="shared" si="10"/>
        <v>42513.976319444439</v>
      </c>
      <c r="T911" s="13">
        <f t="shared" si="11"/>
        <v>42559.976319444439</v>
      </c>
    </row>
    <row r="912" spans="1:20" ht="208" x14ac:dyDescent="0.2">
      <c r="A912" s="9">
        <v>3958</v>
      </c>
      <c r="B912" s="10" t="s">
        <v>1887</v>
      </c>
      <c r="C912" s="10" t="s">
        <v>1888</v>
      </c>
      <c r="D912" s="9">
        <v>2000</v>
      </c>
      <c r="E912" s="11">
        <v>641</v>
      </c>
      <c r="F912" s="9" t="s">
        <v>251</v>
      </c>
      <c r="G912" s="9" t="s">
        <v>45</v>
      </c>
      <c r="H912" s="9" t="s">
        <v>46</v>
      </c>
      <c r="I912" s="9">
        <v>1406988000</v>
      </c>
      <c r="J912" s="9">
        <v>1403822912</v>
      </c>
      <c r="K912" s="9" t="b">
        <v>0</v>
      </c>
      <c r="L912" s="9">
        <v>16</v>
      </c>
      <c r="M912" s="9" t="b">
        <v>0</v>
      </c>
      <c r="N912" s="9" t="s">
        <v>40</v>
      </c>
      <c r="O912" s="9">
        <f t="shared" si="8"/>
        <v>32</v>
      </c>
      <c r="P912" s="12">
        <f t="shared" si="9"/>
        <v>40.06</v>
      </c>
      <c r="Q912" s="9" t="s">
        <v>41</v>
      </c>
      <c r="R912" s="9" t="s">
        <v>42</v>
      </c>
      <c r="S912" s="13">
        <f t="shared" si="10"/>
        <v>41816.950370370374</v>
      </c>
      <c r="T912" s="13">
        <f t="shared" si="11"/>
        <v>41853.583333333336</v>
      </c>
    </row>
    <row r="913" spans="1:20" ht="192" x14ac:dyDescent="0.2">
      <c r="A913" s="9">
        <v>3959</v>
      </c>
      <c r="B913" s="10" t="s">
        <v>1889</v>
      </c>
      <c r="C913" s="10" t="s">
        <v>1890</v>
      </c>
      <c r="D913" s="9">
        <v>1200</v>
      </c>
      <c r="E913" s="11">
        <v>292</v>
      </c>
      <c r="F913" s="9" t="s">
        <v>251</v>
      </c>
      <c r="G913" s="9" t="s">
        <v>45</v>
      </c>
      <c r="H913" s="9" t="s">
        <v>46</v>
      </c>
      <c r="I913" s="9">
        <v>1411930556</v>
      </c>
      <c r="J913" s="9">
        <v>1409338556</v>
      </c>
      <c r="K913" s="9" t="b">
        <v>0</v>
      </c>
      <c r="L913" s="9">
        <v>12</v>
      </c>
      <c r="M913" s="9" t="b">
        <v>0</v>
      </c>
      <c r="N913" s="9" t="s">
        <v>40</v>
      </c>
      <c r="O913" s="9">
        <f t="shared" si="8"/>
        <v>24</v>
      </c>
      <c r="P913" s="12">
        <f t="shared" si="9"/>
        <v>24.33</v>
      </c>
      <c r="Q913" s="9" t="s">
        <v>41</v>
      </c>
      <c r="R913" s="9" t="s">
        <v>42</v>
      </c>
      <c r="S913" s="13">
        <f t="shared" si="10"/>
        <v>41880.788842592592</v>
      </c>
      <c r="T913" s="13">
        <f t="shared" si="11"/>
        <v>41910.788842592592</v>
      </c>
    </row>
    <row r="914" spans="1:20" ht="208" x14ac:dyDescent="0.2">
      <c r="A914" s="9">
        <v>3960</v>
      </c>
      <c r="B914" s="10" t="s">
        <v>1891</v>
      </c>
      <c r="C914" s="10" t="s">
        <v>1892</v>
      </c>
      <c r="D914" s="9">
        <v>3000</v>
      </c>
      <c r="E914" s="11">
        <v>45</v>
      </c>
      <c r="F914" s="9" t="s">
        <v>251</v>
      </c>
      <c r="G914" s="9" t="s">
        <v>45</v>
      </c>
      <c r="H914" s="9" t="s">
        <v>46</v>
      </c>
      <c r="I914" s="9">
        <v>1451852256</v>
      </c>
      <c r="J914" s="9">
        <v>1449260256</v>
      </c>
      <c r="K914" s="9" t="b">
        <v>0</v>
      </c>
      <c r="L914" s="9">
        <v>4</v>
      </c>
      <c r="M914" s="9" t="b">
        <v>0</v>
      </c>
      <c r="N914" s="9" t="s">
        <v>40</v>
      </c>
      <c r="O914" s="9">
        <f t="shared" si="8"/>
        <v>2</v>
      </c>
      <c r="P914" s="12">
        <f t="shared" si="9"/>
        <v>11.25</v>
      </c>
      <c r="Q914" s="9" t="s">
        <v>41</v>
      </c>
      <c r="R914" s="9" t="s">
        <v>42</v>
      </c>
      <c r="S914" s="13">
        <f t="shared" si="10"/>
        <v>42342.845555555556</v>
      </c>
      <c r="T914" s="13">
        <f t="shared" si="11"/>
        <v>42372.845555555556</v>
      </c>
    </row>
    <row r="915" spans="1:20" ht="208" x14ac:dyDescent="0.2">
      <c r="A915" s="9">
        <v>3961</v>
      </c>
      <c r="B915" s="10" t="s">
        <v>1893</v>
      </c>
      <c r="C915" s="10" t="s">
        <v>1894</v>
      </c>
      <c r="D915" s="9">
        <v>5000</v>
      </c>
      <c r="E915" s="11">
        <v>21</v>
      </c>
      <c r="F915" s="9" t="s">
        <v>251</v>
      </c>
      <c r="G915" s="9" t="s">
        <v>38</v>
      </c>
      <c r="H915" s="9" t="s">
        <v>39</v>
      </c>
      <c r="I915" s="9">
        <v>1399584210</v>
      </c>
      <c r="J915" s="9">
        <v>1397683410</v>
      </c>
      <c r="K915" s="9" t="b">
        <v>0</v>
      </c>
      <c r="L915" s="9">
        <v>2</v>
      </c>
      <c r="M915" s="9" t="b">
        <v>0</v>
      </c>
      <c r="N915" s="9" t="s">
        <v>40</v>
      </c>
      <c r="O915" s="9">
        <f t="shared" si="8"/>
        <v>0</v>
      </c>
      <c r="P915" s="12">
        <f t="shared" si="9"/>
        <v>10.5</v>
      </c>
      <c r="Q915" s="9" t="s">
        <v>41</v>
      </c>
      <c r="R915" s="9" t="s">
        <v>42</v>
      </c>
      <c r="S915" s="13">
        <f t="shared" si="10"/>
        <v>41745.891319444447</v>
      </c>
      <c r="T915" s="13">
        <f t="shared" si="11"/>
        <v>41767.891319444447</v>
      </c>
    </row>
    <row r="916" spans="1:20" ht="208" x14ac:dyDescent="0.2">
      <c r="A916" s="9">
        <v>3962</v>
      </c>
      <c r="B916" s="10" t="s">
        <v>1895</v>
      </c>
      <c r="C916" s="10" t="s">
        <v>1896</v>
      </c>
      <c r="D916" s="9">
        <v>1400</v>
      </c>
      <c r="E916" s="11">
        <v>45</v>
      </c>
      <c r="F916" s="9" t="s">
        <v>251</v>
      </c>
      <c r="G916" s="9" t="s">
        <v>38</v>
      </c>
      <c r="H916" s="9" t="s">
        <v>39</v>
      </c>
      <c r="I916" s="9">
        <v>1448722494</v>
      </c>
      <c r="J916" s="9">
        <v>1446562494</v>
      </c>
      <c r="K916" s="9" t="b">
        <v>0</v>
      </c>
      <c r="L916" s="9">
        <v>3</v>
      </c>
      <c r="M916" s="9" t="b">
        <v>0</v>
      </c>
      <c r="N916" s="9" t="s">
        <v>40</v>
      </c>
      <c r="O916" s="9">
        <f t="shared" si="8"/>
        <v>3</v>
      </c>
      <c r="P916" s="12">
        <f t="shared" si="9"/>
        <v>15</v>
      </c>
      <c r="Q916" s="9" t="s">
        <v>41</v>
      </c>
      <c r="R916" s="9" t="s">
        <v>42</v>
      </c>
      <c r="S916" s="13">
        <f t="shared" si="10"/>
        <v>42311.621458333335</v>
      </c>
      <c r="T916" s="13">
        <f t="shared" si="11"/>
        <v>42336.621458333335</v>
      </c>
    </row>
    <row r="917" spans="1:20" ht="208" x14ac:dyDescent="0.2">
      <c r="A917" s="9">
        <v>3963</v>
      </c>
      <c r="B917" s="10" t="s">
        <v>1897</v>
      </c>
      <c r="C917" s="10" t="s">
        <v>1898</v>
      </c>
      <c r="D917" s="9">
        <v>10000</v>
      </c>
      <c r="E917" s="11">
        <v>0</v>
      </c>
      <c r="F917" s="9" t="s">
        <v>251</v>
      </c>
      <c r="G917" s="9" t="s">
        <v>63</v>
      </c>
      <c r="H917" s="9" t="s">
        <v>64</v>
      </c>
      <c r="I917" s="9">
        <v>1447821717</v>
      </c>
      <c r="J917" s="9">
        <v>1445226117</v>
      </c>
      <c r="K917" s="9" t="b">
        <v>0</v>
      </c>
      <c r="L917" s="9">
        <v>0</v>
      </c>
      <c r="M917" s="9" t="b">
        <v>0</v>
      </c>
      <c r="N917" s="9" t="s">
        <v>40</v>
      </c>
      <c r="O917" s="9">
        <f t="shared" si="8"/>
        <v>0</v>
      </c>
      <c r="P917" s="12">
        <f t="shared" si="9"/>
        <v>0</v>
      </c>
      <c r="Q917" s="9" t="s">
        <v>41</v>
      </c>
      <c r="R917" s="9" t="s">
        <v>42</v>
      </c>
      <c r="S917" s="13">
        <f t="shared" si="10"/>
        <v>42296.154131944444</v>
      </c>
      <c r="T917" s="13">
        <f t="shared" si="11"/>
        <v>42326.195798611108</v>
      </c>
    </row>
    <row r="918" spans="1:20" ht="176" x14ac:dyDescent="0.2">
      <c r="A918" s="9">
        <v>3964</v>
      </c>
      <c r="B918" s="10" t="s">
        <v>1899</v>
      </c>
      <c r="C918" s="10" t="s">
        <v>1900</v>
      </c>
      <c r="D918" s="9">
        <v>2000</v>
      </c>
      <c r="E918" s="11">
        <v>126</v>
      </c>
      <c r="F918" s="9" t="s">
        <v>251</v>
      </c>
      <c r="G918" s="9" t="s">
        <v>45</v>
      </c>
      <c r="H918" s="9" t="s">
        <v>46</v>
      </c>
      <c r="I918" s="9">
        <v>1429460386</v>
      </c>
      <c r="J918" s="9">
        <v>1424279986</v>
      </c>
      <c r="K918" s="9" t="b">
        <v>0</v>
      </c>
      <c r="L918" s="9">
        <v>3</v>
      </c>
      <c r="M918" s="9" t="b">
        <v>0</v>
      </c>
      <c r="N918" s="9" t="s">
        <v>40</v>
      </c>
      <c r="O918" s="9">
        <f t="shared" si="8"/>
        <v>6</v>
      </c>
      <c r="P918" s="12">
        <f t="shared" si="9"/>
        <v>42</v>
      </c>
      <c r="Q918" s="9" t="s">
        <v>41</v>
      </c>
      <c r="R918" s="9" t="s">
        <v>42</v>
      </c>
      <c r="S918" s="13">
        <f t="shared" si="10"/>
        <v>42053.722060185188</v>
      </c>
      <c r="T918" s="13">
        <f t="shared" si="11"/>
        <v>42113.680393518516</v>
      </c>
    </row>
    <row r="919" spans="1:20" ht="224" x14ac:dyDescent="0.2">
      <c r="A919" s="9">
        <v>3965</v>
      </c>
      <c r="B919" s="10" t="s">
        <v>1901</v>
      </c>
      <c r="C919" s="10" t="s">
        <v>1902</v>
      </c>
      <c r="D919" s="9">
        <v>2000</v>
      </c>
      <c r="E919" s="11">
        <v>285</v>
      </c>
      <c r="F919" s="9" t="s">
        <v>251</v>
      </c>
      <c r="G919" s="9" t="s">
        <v>45</v>
      </c>
      <c r="H919" s="9" t="s">
        <v>46</v>
      </c>
      <c r="I919" s="9">
        <v>1460608780</v>
      </c>
      <c r="J919" s="9">
        <v>1455428380</v>
      </c>
      <c r="K919" s="9" t="b">
        <v>0</v>
      </c>
      <c r="L919" s="9">
        <v>4</v>
      </c>
      <c r="M919" s="9" t="b">
        <v>0</v>
      </c>
      <c r="N919" s="9" t="s">
        <v>40</v>
      </c>
      <c r="O919" s="9">
        <f t="shared" si="8"/>
        <v>14</v>
      </c>
      <c r="P919" s="12">
        <f t="shared" si="9"/>
        <v>71.25</v>
      </c>
      <c r="Q919" s="9" t="s">
        <v>41</v>
      </c>
      <c r="R919" s="9" t="s">
        <v>42</v>
      </c>
      <c r="S919" s="13">
        <f t="shared" si="10"/>
        <v>42414.235879629632</v>
      </c>
      <c r="T919" s="13">
        <f t="shared" si="11"/>
        <v>42474.194212962961</v>
      </c>
    </row>
    <row r="920" spans="1:20" ht="208" x14ac:dyDescent="0.2">
      <c r="A920" s="9">
        <v>3966</v>
      </c>
      <c r="B920" s="10" t="s">
        <v>1903</v>
      </c>
      <c r="C920" s="10" t="s">
        <v>1904</v>
      </c>
      <c r="D920" s="9">
        <v>7500</v>
      </c>
      <c r="E920" s="11">
        <v>45</v>
      </c>
      <c r="F920" s="9" t="s">
        <v>251</v>
      </c>
      <c r="G920" s="9" t="s">
        <v>45</v>
      </c>
      <c r="H920" s="9" t="s">
        <v>46</v>
      </c>
      <c r="I920" s="9">
        <v>1406170740</v>
      </c>
      <c r="J920" s="9">
        <v>1402506278</v>
      </c>
      <c r="K920" s="9" t="b">
        <v>0</v>
      </c>
      <c r="L920" s="9">
        <v>2</v>
      </c>
      <c r="M920" s="9" t="b">
        <v>0</v>
      </c>
      <c r="N920" s="9" t="s">
        <v>40</v>
      </c>
      <c r="O920" s="9">
        <f t="shared" si="8"/>
        <v>1</v>
      </c>
      <c r="P920" s="12">
        <f t="shared" si="9"/>
        <v>22.5</v>
      </c>
      <c r="Q920" s="9" t="s">
        <v>41</v>
      </c>
      <c r="R920" s="9" t="s">
        <v>42</v>
      </c>
      <c r="S920" s="13">
        <f t="shared" si="10"/>
        <v>41801.711550925924</v>
      </c>
      <c r="T920" s="13">
        <f t="shared" si="11"/>
        <v>41844.124305555553</v>
      </c>
    </row>
    <row r="921" spans="1:20" ht="224" x14ac:dyDescent="0.2">
      <c r="A921" s="9">
        <v>3967</v>
      </c>
      <c r="B921" s="10" t="s">
        <v>1905</v>
      </c>
      <c r="C921" s="10" t="s">
        <v>1906</v>
      </c>
      <c r="D921" s="9">
        <v>1700</v>
      </c>
      <c r="E921" s="11">
        <v>410</v>
      </c>
      <c r="F921" s="9" t="s">
        <v>251</v>
      </c>
      <c r="G921" s="9" t="s">
        <v>45</v>
      </c>
      <c r="H921" s="9" t="s">
        <v>46</v>
      </c>
      <c r="I921" s="9">
        <v>1488783507</v>
      </c>
      <c r="J921" s="9">
        <v>1486191507</v>
      </c>
      <c r="K921" s="9" t="b">
        <v>0</v>
      </c>
      <c r="L921" s="9">
        <v>10</v>
      </c>
      <c r="M921" s="9" t="b">
        <v>0</v>
      </c>
      <c r="N921" s="9" t="s">
        <v>40</v>
      </c>
      <c r="O921" s="9">
        <f t="shared" si="8"/>
        <v>24</v>
      </c>
      <c r="P921" s="12">
        <f t="shared" si="9"/>
        <v>41</v>
      </c>
      <c r="Q921" s="9" t="s">
        <v>41</v>
      </c>
      <c r="R921" s="9" t="s">
        <v>42</v>
      </c>
      <c r="S921" s="13">
        <f t="shared" si="10"/>
        <v>42770.290590277778</v>
      </c>
      <c r="T921" s="13">
        <f t="shared" si="11"/>
        <v>42800.290590277778</v>
      </c>
    </row>
    <row r="922" spans="1:20" ht="160" x14ac:dyDescent="0.2">
      <c r="A922" s="9">
        <v>3968</v>
      </c>
      <c r="B922" s="10" t="s">
        <v>1907</v>
      </c>
      <c r="C922" s="10" t="s">
        <v>1908</v>
      </c>
      <c r="D922" s="9">
        <v>5000</v>
      </c>
      <c r="E922" s="11">
        <v>527</v>
      </c>
      <c r="F922" s="9" t="s">
        <v>251</v>
      </c>
      <c r="G922" s="9" t="s">
        <v>45</v>
      </c>
      <c r="H922" s="9" t="s">
        <v>46</v>
      </c>
      <c r="I922" s="9">
        <v>1463945673</v>
      </c>
      <c r="J922" s="9">
        <v>1458761673</v>
      </c>
      <c r="K922" s="9" t="b">
        <v>0</v>
      </c>
      <c r="L922" s="9">
        <v>11</v>
      </c>
      <c r="M922" s="9" t="b">
        <v>0</v>
      </c>
      <c r="N922" s="9" t="s">
        <v>40</v>
      </c>
      <c r="O922" s="9">
        <f t="shared" si="8"/>
        <v>11</v>
      </c>
      <c r="P922" s="12">
        <f t="shared" si="9"/>
        <v>47.91</v>
      </c>
      <c r="Q922" s="9" t="s">
        <v>41</v>
      </c>
      <c r="R922" s="9" t="s">
        <v>42</v>
      </c>
      <c r="S922" s="13">
        <f t="shared" si="10"/>
        <v>42452.815659722226</v>
      </c>
      <c r="T922" s="13">
        <f t="shared" si="11"/>
        <v>42512.815659722226</v>
      </c>
    </row>
    <row r="923" spans="1:20" ht="208" x14ac:dyDescent="0.2">
      <c r="A923" s="9">
        <v>3969</v>
      </c>
      <c r="B923" s="10" t="s">
        <v>1909</v>
      </c>
      <c r="C923" s="10" t="s">
        <v>1910</v>
      </c>
      <c r="D923" s="9">
        <v>2825</v>
      </c>
      <c r="E923" s="11">
        <v>211</v>
      </c>
      <c r="F923" s="9" t="s">
        <v>251</v>
      </c>
      <c r="G923" s="9" t="s">
        <v>45</v>
      </c>
      <c r="H923" s="9" t="s">
        <v>46</v>
      </c>
      <c r="I923" s="9">
        <v>1472442900</v>
      </c>
      <c r="J923" s="9">
        <v>1471638646</v>
      </c>
      <c r="K923" s="9" t="b">
        <v>0</v>
      </c>
      <c r="L923" s="9">
        <v>6</v>
      </c>
      <c r="M923" s="9" t="b">
        <v>0</v>
      </c>
      <c r="N923" s="9" t="s">
        <v>40</v>
      </c>
      <c r="O923" s="9">
        <f t="shared" si="8"/>
        <v>7</v>
      </c>
      <c r="P923" s="12">
        <f t="shared" si="9"/>
        <v>35.17</v>
      </c>
      <c r="Q923" s="9" t="s">
        <v>41</v>
      </c>
      <c r="R923" s="9" t="s">
        <v>42</v>
      </c>
      <c r="S923" s="13">
        <f t="shared" si="10"/>
        <v>42601.854699074072</v>
      </c>
      <c r="T923" s="13">
        <f t="shared" si="11"/>
        <v>42611.163194444445</v>
      </c>
    </row>
    <row r="924" spans="1:20" ht="224" x14ac:dyDescent="0.2">
      <c r="A924" s="9">
        <v>3970</v>
      </c>
      <c r="B924" s="10" t="s">
        <v>1911</v>
      </c>
      <c r="C924" s="10" t="s">
        <v>1912</v>
      </c>
      <c r="D924" s="9">
        <v>15000</v>
      </c>
      <c r="E924" s="11">
        <v>11</v>
      </c>
      <c r="F924" s="9" t="s">
        <v>251</v>
      </c>
      <c r="G924" s="9" t="s">
        <v>45</v>
      </c>
      <c r="H924" s="9" t="s">
        <v>46</v>
      </c>
      <c r="I924" s="9">
        <v>1460925811</v>
      </c>
      <c r="J924" s="9">
        <v>1458333811</v>
      </c>
      <c r="K924" s="9" t="b">
        <v>0</v>
      </c>
      <c r="L924" s="9">
        <v>2</v>
      </c>
      <c r="M924" s="9" t="b">
        <v>0</v>
      </c>
      <c r="N924" s="9" t="s">
        <v>40</v>
      </c>
      <c r="O924" s="9">
        <f t="shared" si="8"/>
        <v>0</v>
      </c>
      <c r="P924" s="12">
        <f t="shared" si="9"/>
        <v>5.5</v>
      </c>
      <c r="Q924" s="9" t="s">
        <v>41</v>
      </c>
      <c r="R924" s="9" t="s">
        <v>42</v>
      </c>
      <c r="S924" s="13">
        <f t="shared" si="10"/>
        <v>42447.863553240735</v>
      </c>
      <c r="T924" s="13">
        <f t="shared" si="11"/>
        <v>42477.863553240735</v>
      </c>
    </row>
    <row r="925" spans="1:20" ht="192" x14ac:dyDescent="0.2">
      <c r="A925" s="9">
        <v>3971</v>
      </c>
      <c r="B925" s="10" t="s">
        <v>1913</v>
      </c>
      <c r="C925" s="10" t="s">
        <v>1914</v>
      </c>
      <c r="D925" s="9">
        <v>14000</v>
      </c>
      <c r="E925" s="11">
        <v>136</v>
      </c>
      <c r="F925" s="9" t="s">
        <v>251</v>
      </c>
      <c r="G925" s="9" t="s">
        <v>45</v>
      </c>
      <c r="H925" s="9" t="s">
        <v>46</v>
      </c>
      <c r="I925" s="9">
        <v>1405947126</v>
      </c>
      <c r="J925" s="9">
        <v>1403355126</v>
      </c>
      <c r="K925" s="9" t="b">
        <v>0</v>
      </c>
      <c r="L925" s="9">
        <v>6</v>
      </c>
      <c r="M925" s="9" t="b">
        <v>0</v>
      </c>
      <c r="N925" s="9" t="s">
        <v>40</v>
      </c>
      <c r="O925" s="9">
        <f t="shared" si="8"/>
        <v>1</v>
      </c>
      <c r="P925" s="12">
        <f t="shared" si="9"/>
        <v>22.67</v>
      </c>
      <c r="Q925" s="9" t="s">
        <v>41</v>
      </c>
      <c r="R925" s="9" t="s">
        <v>42</v>
      </c>
      <c r="S925" s="13">
        <f t="shared" si="10"/>
        <v>41811.536180555559</v>
      </c>
      <c r="T925" s="13">
        <f t="shared" si="11"/>
        <v>41841.536180555559</v>
      </c>
    </row>
    <row r="926" spans="1:20" ht="160" x14ac:dyDescent="0.2">
      <c r="A926" s="9">
        <v>3972</v>
      </c>
      <c r="B926" s="10" t="s">
        <v>1915</v>
      </c>
      <c r="C926" s="10" t="s">
        <v>1916</v>
      </c>
      <c r="D926" s="9">
        <v>1000</v>
      </c>
      <c r="E926" s="11">
        <v>211</v>
      </c>
      <c r="F926" s="9" t="s">
        <v>251</v>
      </c>
      <c r="G926" s="9" t="s">
        <v>45</v>
      </c>
      <c r="H926" s="9" t="s">
        <v>46</v>
      </c>
      <c r="I926" s="9">
        <v>1423186634</v>
      </c>
      <c r="J926" s="9">
        <v>1418002634</v>
      </c>
      <c r="K926" s="9" t="b">
        <v>0</v>
      </c>
      <c r="L926" s="9">
        <v>8</v>
      </c>
      <c r="M926" s="9" t="b">
        <v>0</v>
      </c>
      <c r="N926" s="9" t="s">
        <v>40</v>
      </c>
      <c r="O926" s="9">
        <f t="shared" si="8"/>
        <v>21</v>
      </c>
      <c r="P926" s="12">
        <f t="shared" si="9"/>
        <v>26.38</v>
      </c>
      <c r="Q926" s="9" t="s">
        <v>41</v>
      </c>
      <c r="R926" s="9" t="s">
        <v>42</v>
      </c>
      <c r="S926" s="13">
        <f t="shared" si="10"/>
        <v>41981.067523148144</v>
      </c>
      <c r="T926" s="13">
        <f t="shared" si="11"/>
        <v>42041.067523148144</v>
      </c>
    </row>
    <row r="927" spans="1:20" ht="208" x14ac:dyDescent="0.2">
      <c r="A927" s="9">
        <v>3973</v>
      </c>
      <c r="B927" s="10" t="s">
        <v>1917</v>
      </c>
      <c r="C927" s="10" t="s">
        <v>1918</v>
      </c>
      <c r="D927" s="9">
        <v>5000</v>
      </c>
      <c r="E927" s="11">
        <v>3905</v>
      </c>
      <c r="F927" s="9" t="s">
        <v>251</v>
      </c>
      <c r="G927" s="9" t="s">
        <v>45</v>
      </c>
      <c r="H927" s="9" t="s">
        <v>46</v>
      </c>
      <c r="I927" s="9">
        <v>1462766400</v>
      </c>
      <c r="J927" s="9">
        <v>1460219110</v>
      </c>
      <c r="K927" s="9" t="b">
        <v>0</v>
      </c>
      <c r="L927" s="9">
        <v>37</v>
      </c>
      <c r="M927" s="9" t="b">
        <v>0</v>
      </c>
      <c r="N927" s="9" t="s">
        <v>40</v>
      </c>
      <c r="O927" s="9">
        <f t="shared" si="8"/>
        <v>78</v>
      </c>
      <c r="P927" s="12">
        <f t="shared" si="9"/>
        <v>105.54</v>
      </c>
      <c r="Q927" s="9" t="s">
        <v>41</v>
      </c>
      <c r="R927" s="9" t="s">
        <v>42</v>
      </c>
      <c r="S927" s="13">
        <f t="shared" si="10"/>
        <v>42469.68414351852</v>
      </c>
      <c r="T927" s="13">
        <f t="shared" si="11"/>
        <v>42499.166666666672</v>
      </c>
    </row>
    <row r="928" spans="1:20" ht="208" x14ac:dyDescent="0.2">
      <c r="A928" s="9">
        <v>3974</v>
      </c>
      <c r="B928" s="10" t="s">
        <v>1919</v>
      </c>
      <c r="C928" s="10" t="s">
        <v>1920</v>
      </c>
      <c r="D928" s="9">
        <v>1000</v>
      </c>
      <c r="E928" s="11">
        <v>320</v>
      </c>
      <c r="F928" s="9" t="s">
        <v>251</v>
      </c>
      <c r="G928" s="9" t="s">
        <v>38</v>
      </c>
      <c r="H928" s="9" t="s">
        <v>39</v>
      </c>
      <c r="I928" s="9">
        <v>1464872848</v>
      </c>
      <c r="J928" s="9">
        <v>1462280848</v>
      </c>
      <c r="K928" s="9" t="b">
        <v>0</v>
      </c>
      <c r="L928" s="9">
        <v>11</v>
      </c>
      <c r="M928" s="9" t="b">
        <v>0</v>
      </c>
      <c r="N928" s="9" t="s">
        <v>40</v>
      </c>
      <c r="O928" s="9">
        <f t="shared" si="8"/>
        <v>32</v>
      </c>
      <c r="P928" s="12">
        <f t="shared" si="9"/>
        <v>29.09</v>
      </c>
      <c r="Q928" s="9" t="s">
        <v>41</v>
      </c>
      <c r="R928" s="9" t="s">
        <v>42</v>
      </c>
      <c r="S928" s="13">
        <f t="shared" si="10"/>
        <v>42493.546851851846</v>
      </c>
      <c r="T928" s="13">
        <f t="shared" si="11"/>
        <v>42523.546851851846</v>
      </c>
    </row>
    <row r="929" spans="1:20" ht="224" x14ac:dyDescent="0.2">
      <c r="A929" s="9">
        <v>3975</v>
      </c>
      <c r="B929" s="10" t="s">
        <v>1921</v>
      </c>
      <c r="C929" s="10" t="s">
        <v>1922</v>
      </c>
      <c r="D929" s="9">
        <v>678</v>
      </c>
      <c r="E929" s="11">
        <v>0</v>
      </c>
      <c r="F929" s="9" t="s">
        <v>251</v>
      </c>
      <c r="G929" s="9" t="s">
        <v>45</v>
      </c>
      <c r="H929" s="9" t="s">
        <v>46</v>
      </c>
      <c r="I929" s="9">
        <v>1468442898</v>
      </c>
      <c r="J929" s="9">
        <v>1465850898</v>
      </c>
      <c r="K929" s="9" t="b">
        <v>0</v>
      </c>
      <c r="L929" s="9">
        <v>0</v>
      </c>
      <c r="M929" s="9" t="b">
        <v>0</v>
      </c>
      <c r="N929" s="9" t="s">
        <v>40</v>
      </c>
      <c r="O929" s="9">
        <f t="shared" si="8"/>
        <v>0</v>
      </c>
      <c r="P929" s="12">
        <f t="shared" si="9"/>
        <v>0</v>
      </c>
      <c r="Q929" s="9" t="s">
        <v>41</v>
      </c>
      <c r="R929" s="9" t="s">
        <v>42</v>
      </c>
      <c r="S929" s="13">
        <f t="shared" si="10"/>
        <v>42534.866875</v>
      </c>
      <c r="T929" s="13">
        <f t="shared" si="11"/>
        <v>42564.866875</v>
      </c>
    </row>
    <row r="930" spans="1:20" ht="224" x14ac:dyDescent="0.2">
      <c r="A930" s="9">
        <v>3976</v>
      </c>
      <c r="B930" s="10" t="s">
        <v>1923</v>
      </c>
      <c r="C930" s="10" t="s">
        <v>1924</v>
      </c>
      <c r="D930" s="9">
        <v>1300</v>
      </c>
      <c r="E930" s="11">
        <v>620</v>
      </c>
      <c r="F930" s="9" t="s">
        <v>251</v>
      </c>
      <c r="G930" s="9" t="s">
        <v>45</v>
      </c>
      <c r="H930" s="9" t="s">
        <v>46</v>
      </c>
      <c r="I930" s="9">
        <v>1406876400</v>
      </c>
      <c r="J930" s="9">
        <v>1405024561</v>
      </c>
      <c r="K930" s="9" t="b">
        <v>0</v>
      </c>
      <c r="L930" s="9">
        <v>10</v>
      </c>
      <c r="M930" s="9" t="b">
        <v>0</v>
      </c>
      <c r="N930" s="9" t="s">
        <v>40</v>
      </c>
      <c r="O930" s="9">
        <f t="shared" si="8"/>
        <v>48</v>
      </c>
      <c r="P930" s="12">
        <f t="shared" si="9"/>
        <v>62</v>
      </c>
      <c r="Q930" s="9" t="s">
        <v>41</v>
      </c>
      <c r="R930" s="9" t="s">
        <v>42</v>
      </c>
      <c r="S930" s="13">
        <f t="shared" si="10"/>
        <v>41830.858344907407</v>
      </c>
      <c r="T930" s="13">
        <f t="shared" si="11"/>
        <v>41852.291666666664</v>
      </c>
    </row>
    <row r="931" spans="1:20" ht="192" x14ac:dyDescent="0.2">
      <c r="A931" s="9">
        <v>3977</v>
      </c>
      <c r="B931" s="10" t="s">
        <v>1925</v>
      </c>
      <c r="C931" s="10" t="s">
        <v>1926</v>
      </c>
      <c r="D931" s="9">
        <v>90000</v>
      </c>
      <c r="E931" s="11">
        <v>1305</v>
      </c>
      <c r="F931" s="9" t="s">
        <v>251</v>
      </c>
      <c r="G931" s="9" t="s">
        <v>45</v>
      </c>
      <c r="H931" s="9" t="s">
        <v>46</v>
      </c>
      <c r="I931" s="9">
        <v>1469213732</v>
      </c>
      <c r="J931" s="9">
        <v>1466621732</v>
      </c>
      <c r="K931" s="9" t="b">
        <v>0</v>
      </c>
      <c r="L931" s="9">
        <v>6</v>
      </c>
      <c r="M931" s="9" t="b">
        <v>0</v>
      </c>
      <c r="N931" s="9" t="s">
        <v>40</v>
      </c>
      <c r="O931" s="9">
        <f t="shared" si="8"/>
        <v>1</v>
      </c>
      <c r="P931" s="12">
        <f t="shared" si="9"/>
        <v>217.5</v>
      </c>
      <c r="Q931" s="9" t="s">
        <v>41</v>
      </c>
      <c r="R931" s="9" t="s">
        <v>42</v>
      </c>
      <c r="S931" s="13">
        <f t="shared" si="10"/>
        <v>42543.788564814815</v>
      </c>
      <c r="T931" s="13">
        <f t="shared" si="11"/>
        <v>42573.788564814815</v>
      </c>
    </row>
    <row r="932" spans="1:20" ht="208" x14ac:dyDescent="0.2">
      <c r="A932" s="9">
        <v>3978</v>
      </c>
      <c r="B932" s="10" t="s">
        <v>1927</v>
      </c>
      <c r="C932" s="10" t="s">
        <v>1928</v>
      </c>
      <c r="D932" s="9">
        <v>2000</v>
      </c>
      <c r="E932" s="11">
        <v>214</v>
      </c>
      <c r="F932" s="9" t="s">
        <v>251</v>
      </c>
      <c r="G932" s="9" t="s">
        <v>45</v>
      </c>
      <c r="H932" s="9" t="s">
        <v>46</v>
      </c>
      <c r="I932" s="9">
        <v>1422717953</v>
      </c>
      <c r="J932" s="9">
        <v>1417533953</v>
      </c>
      <c r="K932" s="9" t="b">
        <v>0</v>
      </c>
      <c r="L932" s="9">
        <v>8</v>
      </c>
      <c r="M932" s="9" t="b">
        <v>0</v>
      </c>
      <c r="N932" s="9" t="s">
        <v>40</v>
      </c>
      <c r="O932" s="9">
        <f t="shared" si="8"/>
        <v>11</v>
      </c>
      <c r="P932" s="12">
        <f t="shared" si="9"/>
        <v>26.75</v>
      </c>
      <c r="Q932" s="9" t="s">
        <v>41</v>
      </c>
      <c r="R932" s="9" t="s">
        <v>42</v>
      </c>
      <c r="S932" s="13">
        <f t="shared" si="10"/>
        <v>41975.642974537041</v>
      </c>
      <c r="T932" s="13">
        <f t="shared" si="11"/>
        <v>42035.642974537041</v>
      </c>
    </row>
    <row r="933" spans="1:20" ht="224" x14ac:dyDescent="0.2">
      <c r="A933" s="9">
        <v>3979</v>
      </c>
      <c r="B933" s="10" t="s">
        <v>1929</v>
      </c>
      <c r="C933" s="10" t="s">
        <v>1930</v>
      </c>
      <c r="D933" s="9">
        <v>6000</v>
      </c>
      <c r="E933" s="11">
        <v>110</v>
      </c>
      <c r="F933" s="9" t="s">
        <v>251</v>
      </c>
      <c r="G933" s="9" t="s">
        <v>38</v>
      </c>
      <c r="H933" s="9" t="s">
        <v>39</v>
      </c>
      <c r="I933" s="9">
        <v>1427659200</v>
      </c>
      <c r="J933" s="9">
        <v>1425678057</v>
      </c>
      <c r="K933" s="9" t="b">
        <v>0</v>
      </c>
      <c r="L933" s="9">
        <v>6</v>
      </c>
      <c r="M933" s="9" t="b">
        <v>0</v>
      </c>
      <c r="N933" s="9" t="s">
        <v>40</v>
      </c>
      <c r="O933" s="9">
        <f t="shared" si="8"/>
        <v>2</v>
      </c>
      <c r="P933" s="12">
        <f t="shared" si="9"/>
        <v>18.329999999999998</v>
      </c>
      <c r="Q933" s="9" t="s">
        <v>41</v>
      </c>
      <c r="R933" s="9" t="s">
        <v>42</v>
      </c>
      <c r="S933" s="13">
        <f t="shared" si="10"/>
        <v>42069.903437500005</v>
      </c>
      <c r="T933" s="13">
        <f t="shared" si="11"/>
        <v>42092.833333333328</v>
      </c>
    </row>
    <row r="934" spans="1:20" ht="224" x14ac:dyDescent="0.2">
      <c r="A934" s="9">
        <v>3980</v>
      </c>
      <c r="B934" s="10" t="s">
        <v>1931</v>
      </c>
      <c r="C934" s="10" t="s">
        <v>1932</v>
      </c>
      <c r="D934" s="9">
        <v>2500</v>
      </c>
      <c r="E934" s="11">
        <v>450</v>
      </c>
      <c r="F934" s="9" t="s">
        <v>251</v>
      </c>
      <c r="G934" s="9" t="s">
        <v>45</v>
      </c>
      <c r="H934" s="9" t="s">
        <v>46</v>
      </c>
      <c r="I934" s="9">
        <v>1404570147</v>
      </c>
      <c r="J934" s="9">
        <v>1401978147</v>
      </c>
      <c r="K934" s="9" t="b">
        <v>0</v>
      </c>
      <c r="L934" s="9">
        <v>7</v>
      </c>
      <c r="M934" s="9" t="b">
        <v>0</v>
      </c>
      <c r="N934" s="9" t="s">
        <v>40</v>
      </c>
      <c r="O934" s="9">
        <f t="shared" si="8"/>
        <v>18</v>
      </c>
      <c r="P934" s="12">
        <f t="shared" si="9"/>
        <v>64.290000000000006</v>
      </c>
      <c r="Q934" s="9" t="s">
        <v>41</v>
      </c>
      <c r="R934" s="9" t="s">
        <v>42</v>
      </c>
      <c r="S934" s="13">
        <f t="shared" si="10"/>
        <v>41795.598923611113</v>
      </c>
      <c r="T934" s="13">
        <f t="shared" si="11"/>
        <v>41825.598923611113</v>
      </c>
    </row>
    <row r="935" spans="1:20" ht="128" x14ac:dyDescent="0.2">
      <c r="A935" s="9">
        <v>3981</v>
      </c>
      <c r="B935" s="10" t="s">
        <v>883</v>
      </c>
      <c r="C935" s="10" t="s">
        <v>884</v>
      </c>
      <c r="D935" s="9">
        <v>30000</v>
      </c>
      <c r="E935" s="11">
        <v>1225</v>
      </c>
      <c r="F935" s="9" t="s">
        <v>251</v>
      </c>
      <c r="G935" s="9" t="s">
        <v>45</v>
      </c>
      <c r="H935" s="9" t="s">
        <v>46</v>
      </c>
      <c r="I935" s="9">
        <v>1468729149</v>
      </c>
      <c r="J935" s="9">
        <v>1463545149</v>
      </c>
      <c r="K935" s="9" t="b">
        <v>0</v>
      </c>
      <c r="L935" s="9">
        <v>7</v>
      </c>
      <c r="M935" s="9" t="b">
        <v>0</v>
      </c>
      <c r="N935" s="9" t="s">
        <v>40</v>
      </c>
      <c r="O935" s="9">
        <f t="shared" si="8"/>
        <v>4</v>
      </c>
      <c r="P935" s="12">
        <f t="shared" si="9"/>
        <v>175</v>
      </c>
      <c r="Q935" s="9" t="s">
        <v>41</v>
      </c>
      <c r="R935" s="9" t="s">
        <v>42</v>
      </c>
      <c r="S935" s="13">
        <f t="shared" si="10"/>
        <v>42508.179965277777</v>
      </c>
      <c r="T935" s="13">
        <f t="shared" si="11"/>
        <v>42568.179965277777</v>
      </c>
    </row>
    <row r="936" spans="1:20" ht="240" x14ac:dyDescent="0.2">
      <c r="A936" s="9">
        <v>3982</v>
      </c>
      <c r="B936" s="10" t="s">
        <v>1933</v>
      </c>
      <c r="C936" s="10" t="s">
        <v>1934</v>
      </c>
      <c r="D936" s="9">
        <v>850</v>
      </c>
      <c r="E936" s="11">
        <v>170</v>
      </c>
      <c r="F936" s="9" t="s">
        <v>251</v>
      </c>
      <c r="G936" s="9" t="s">
        <v>38</v>
      </c>
      <c r="H936" s="9" t="s">
        <v>39</v>
      </c>
      <c r="I936" s="9">
        <v>1436297180</v>
      </c>
      <c r="J936" s="9">
        <v>1431113180</v>
      </c>
      <c r="K936" s="9" t="b">
        <v>0</v>
      </c>
      <c r="L936" s="9">
        <v>5</v>
      </c>
      <c r="M936" s="9" t="b">
        <v>0</v>
      </c>
      <c r="N936" s="9" t="s">
        <v>40</v>
      </c>
      <c r="O936" s="9">
        <f t="shared" si="8"/>
        <v>20</v>
      </c>
      <c r="P936" s="12">
        <f t="shared" si="9"/>
        <v>34</v>
      </c>
      <c r="Q936" s="9" t="s">
        <v>41</v>
      </c>
      <c r="R936" s="9" t="s">
        <v>42</v>
      </c>
      <c r="S936" s="13">
        <f t="shared" si="10"/>
        <v>42132.809953703705</v>
      </c>
      <c r="T936" s="13">
        <f t="shared" si="11"/>
        <v>42192.809953703705</v>
      </c>
    </row>
    <row r="937" spans="1:20" ht="192" x14ac:dyDescent="0.2">
      <c r="A937" s="9">
        <v>3983</v>
      </c>
      <c r="B937" s="10" t="s">
        <v>1935</v>
      </c>
      <c r="C937" s="10" t="s">
        <v>1936</v>
      </c>
      <c r="D937" s="9">
        <v>11140</v>
      </c>
      <c r="E937" s="11">
        <v>3877</v>
      </c>
      <c r="F937" s="9" t="s">
        <v>251</v>
      </c>
      <c r="G937" s="9" t="s">
        <v>45</v>
      </c>
      <c r="H937" s="9" t="s">
        <v>46</v>
      </c>
      <c r="I937" s="9">
        <v>1400569140</v>
      </c>
      <c r="J937" s="9">
        <v>1397854356</v>
      </c>
      <c r="K937" s="9" t="b">
        <v>0</v>
      </c>
      <c r="L937" s="9">
        <v>46</v>
      </c>
      <c r="M937" s="9" t="b">
        <v>0</v>
      </c>
      <c r="N937" s="9" t="s">
        <v>40</v>
      </c>
      <c r="O937" s="9">
        <f t="shared" si="8"/>
        <v>35</v>
      </c>
      <c r="P937" s="12">
        <f t="shared" si="9"/>
        <v>84.28</v>
      </c>
      <c r="Q937" s="9" t="s">
        <v>41</v>
      </c>
      <c r="R937" s="9" t="s">
        <v>42</v>
      </c>
      <c r="S937" s="13">
        <f t="shared" si="10"/>
        <v>41747.86986111111</v>
      </c>
      <c r="T937" s="13">
        <f t="shared" si="11"/>
        <v>41779.290972222225</v>
      </c>
    </row>
    <row r="938" spans="1:20" ht="224" x14ac:dyDescent="0.2">
      <c r="A938" s="9">
        <v>3984</v>
      </c>
      <c r="B938" s="10" t="s">
        <v>1937</v>
      </c>
      <c r="C938" s="10" t="s">
        <v>1938</v>
      </c>
      <c r="D938" s="9">
        <v>1500</v>
      </c>
      <c r="E938" s="11">
        <v>95</v>
      </c>
      <c r="F938" s="9" t="s">
        <v>251</v>
      </c>
      <c r="G938" s="9" t="s">
        <v>38</v>
      </c>
      <c r="H938" s="9" t="s">
        <v>39</v>
      </c>
      <c r="I938" s="9">
        <v>1415404800</v>
      </c>
      <c r="J938" s="9">
        <v>1412809644</v>
      </c>
      <c r="K938" s="9" t="b">
        <v>0</v>
      </c>
      <c r="L938" s="9">
        <v>10</v>
      </c>
      <c r="M938" s="9" t="b">
        <v>0</v>
      </c>
      <c r="N938" s="9" t="s">
        <v>40</v>
      </c>
      <c r="O938" s="9">
        <f t="shared" si="8"/>
        <v>6</v>
      </c>
      <c r="P938" s="12">
        <f t="shared" si="9"/>
        <v>9.5</v>
      </c>
      <c r="Q938" s="9" t="s">
        <v>41</v>
      </c>
      <c r="R938" s="9" t="s">
        <v>42</v>
      </c>
      <c r="S938" s="13">
        <f t="shared" si="10"/>
        <v>41920.963472222218</v>
      </c>
      <c r="T938" s="13">
        <f t="shared" si="11"/>
        <v>41951</v>
      </c>
    </row>
    <row r="939" spans="1:20" ht="208" x14ac:dyDescent="0.2">
      <c r="A939" s="9">
        <v>3985</v>
      </c>
      <c r="B939" s="10" t="s">
        <v>1939</v>
      </c>
      <c r="C939" s="10" t="s">
        <v>1940</v>
      </c>
      <c r="D939" s="9">
        <v>2000</v>
      </c>
      <c r="E939" s="11">
        <v>641</v>
      </c>
      <c r="F939" s="9" t="s">
        <v>251</v>
      </c>
      <c r="G939" s="9" t="s">
        <v>45</v>
      </c>
      <c r="H939" s="9" t="s">
        <v>46</v>
      </c>
      <c r="I939" s="9">
        <v>1456002300</v>
      </c>
      <c r="J939" s="9">
        <v>1454173120</v>
      </c>
      <c r="K939" s="9" t="b">
        <v>0</v>
      </c>
      <c r="L939" s="9">
        <v>19</v>
      </c>
      <c r="M939" s="9" t="b">
        <v>0</v>
      </c>
      <c r="N939" s="9" t="s">
        <v>40</v>
      </c>
      <c r="O939" s="9">
        <f t="shared" si="8"/>
        <v>32</v>
      </c>
      <c r="P939" s="12">
        <f t="shared" si="9"/>
        <v>33.74</v>
      </c>
      <c r="Q939" s="9" t="s">
        <v>41</v>
      </c>
      <c r="R939" s="9" t="s">
        <v>42</v>
      </c>
      <c r="S939" s="13">
        <f t="shared" si="10"/>
        <v>42399.707407407404</v>
      </c>
      <c r="T939" s="13">
        <f t="shared" si="11"/>
        <v>42420.878472222219</v>
      </c>
    </row>
    <row r="940" spans="1:20" ht="224" x14ac:dyDescent="0.2">
      <c r="A940" s="9">
        <v>3986</v>
      </c>
      <c r="B940" s="10" t="s">
        <v>1941</v>
      </c>
      <c r="C940" s="10" t="s">
        <v>1942</v>
      </c>
      <c r="D940" s="9">
        <v>5000</v>
      </c>
      <c r="E940" s="11">
        <v>488</v>
      </c>
      <c r="F940" s="9" t="s">
        <v>251</v>
      </c>
      <c r="G940" s="9" t="s">
        <v>38</v>
      </c>
      <c r="H940" s="9" t="s">
        <v>39</v>
      </c>
      <c r="I940" s="9">
        <v>1462539840</v>
      </c>
      <c r="J940" s="9">
        <v>1460034594</v>
      </c>
      <c r="K940" s="9" t="b">
        <v>0</v>
      </c>
      <c r="L940" s="9">
        <v>13</v>
      </c>
      <c r="M940" s="9" t="b">
        <v>0</v>
      </c>
      <c r="N940" s="9" t="s">
        <v>40</v>
      </c>
      <c r="O940" s="9">
        <f t="shared" si="8"/>
        <v>10</v>
      </c>
      <c r="P940" s="12">
        <f t="shared" si="9"/>
        <v>37.54</v>
      </c>
      <c r="Q940" s="9" t="s">
        <v>41</v>
      </c>
      <c r="R940" s="9" t="s">
        <v>42</v>
      </c>
      <c r="S940" s="13">
        <f t="shared" si="10"/>
        <v>42467.548541666663</v>
      </c>
      <c r="T940" s="13">
        <f t="shared" si="11"/>
        <v>42496.544444444444</v>
      </c>
    </row>
    <row r="941" spans="1:20" ht="176" x14ac:dyDescent="0.2">
      <c r="A941" s="9">
        <v>3987</v>
      </c>
      <c r="B941" s="10" t="s">
        <v>1943</v>
      </c>
      <c r="C941" s="10" t="s">
        <v>1944</v>
      </c>
      <c r="D941" s="9">
        <v>400</v>
      </c>
      <c r="E941" s="11">
        <v>151</v>
      </c>
      <c r="F941" s="9" t="s">
        <v>251</v>
      </c>
      <c r="G941" s="9" t="s">
        <v>38</v>
      </c>
      <c r="H941" s="9" t="s">
        <v>39</v>
      </c>
      <c r="I941" s="9">
        <v>1400278290</v>
      </c>
      <c r="J941" s="9">
        <v>1399414290</v>
      </c>
      <c r="K941" s="9" t="b">
        <v>0</v>
      </c>
      <c r="L941" s="9">
        <v>13</v>
      </c>
      <c r="M941" s="9" t="b">
        <v>0</v>
      </c>
      <c r="N941" s="9" t="s">
        <v>40</v>
      </c>
      <c r="O941" s="9">
        <f t="shared" si="8"/>
        <v>38</v>
      </c>
      <c r="P941" s="12">
        <f t="shared" si="9"/>
        <v>11.62</v>
      </c>
      <c r="Q941" s="9" t="s">
        <v>41</v>
      </c>
      <c r="R941" s="9" t="s">
        <v>42</v>
      </c>
      <c r="S941" s="13">
        <f t="shared" si="10"/>
        <v>41765.92465277778</v>
      </c>
      <c r="T941" s="13">
        <f t="shared" si="11"/>
        <v>41775.92465277778</v>
      </c>
    </row>
    <row r="942" spans="1:20" ht="80" x14ac:dyDescent="0.2">
      <c r="A942" s="9">
        <v>3988</v>
      </c>
      <c r="B942" s="10" t="s">
        <v>1945</v>
      </c>
      <c r="C942" s="10" t="s">
        <v>1946</v>
      </c>
      <c r="D942" s="9">
        <v>1500</v>
      </c>
      <c r="E942" s="11">
        <v>32</v>
      </c>
      <c r="F942" s="9" t="s">
        <v>251</v>
      </c>
      <c r="G942" s="9" t="s">
        <v>45</v>
      </c>
      <c r="H942" s="9" t="s">
        <v>46</v>
      </c>
      <c r="I942" s="9">
        <v>1440813413</v>
      </c>
      <c r="J942" s="9">
        <v>1439517413</v>
      </c>
      <c r="K942" s="9" t="b">
        <v>0</v>
      </c>
      <c r="L942" s="9">
        <v>4</v>
      </c>
      <c r="M942" s="9" t="b">
        <v>0</v>
      </c>
      <c r="N942" s="9" t="s">
        <v>40</v>
      </c>
      <c r="O942" s="9">
        <f t="shared" si="8"/>
        <v>2</v>
      </c>
      <c r="P942" s="12">
        <f t="shared" si="9"/>
        <v>8</v>
      </c>
      <c r="Q942" s="9" t="s">
        <v>41</v>
      </c>
      <c r="R942" s="9" t="s">
        <v>42</v>
      </c>
      <c r="S942" s="13">
        <f t="shared" si="10"/>
        <v>42230.08116898148</v>
      </c>
      <c r="T942" s="13">
        <f t="shared" si="11"/>
        <v>42245.08116898148</v>
      </c>
    </row>
    <row r="943" spans="1:20" ht="192" x14ac:dyDescent="0.2">
      <c r="A943" s="9">
        <v>3989</v>
      </c>
      <c r="B943" s="10" t="s">
        <v>1947</v>
      </c>
      <c r="C943" s="10" t="s">
        <v>1948</v>
      </c>
      <c r="D943" s="9">
        <v>3000</v>
      </c>
      <c r="E943" s="11">
        <v>0</v>
      </c>
      <c r="F943" s="9" t="s">
        <v>251</v>
      </c>
      <c r="G943" s="9" t="s">
        <v>45</v>
      </c>
      <c r="H943" s="9" t="s">
        <v>46</v>
      </c>
      <c r="I943" s="9">
        <v>1447009181</v>
      </c>
      <c r="J943" s="9">
        <v>1444413581</v>
      </c>
      <c r="K943" s="9" t="b">
        <v>0</v>
      </c>
      <c r="L943" s="9">
        <v>0</v>
      </c>
      <c r="M943" s="9" t="b">
        <v>0</v>
      </c>
      <c r="N943" s="9" t="s">
        <v>40</v>
      </c>
      <c r="O943" s="9">
        <f t="shared" si="8"/>
        <v>0</v>
      </c>
      <c r="P943" s="12">
        <f t="shared" si="9"/>
        <v>0</v>
      </c>
      <c r="Q943" s="9" t="s">
        <v>41</v>
      </c>
      <c r="R943" s="9" t="s">
        <v>42</v>
      </c>
      <c r="S943" s="13">
        <f t="shared" si="10"/>
        <v>42286.749780092592</v>
      </c>
      <c r="T943" s="13">
        <f t="shared" si="11"/>
        <v>42316.791446759264</v>
      </c>
    </row>
    <row r="944" spans="1:20" ht="208" x14ac:dyDescent="0.2">
      <c r="A944" s="9">
        <v>3990</v>
      </c>
      <c r="B944" s="10" t="s">
        <v>1949</v>
      </c>
      <c r="C944" s="10" t="s">
        <v>1950</v>
      </c>
      <c r="D944" s="9">
        <v>1650</v>
      </c>
      <c r="E944" s="11">
        <v>69</v>
      </c>
      <c r="F944" s="9" t="s">
        <v>251</v>
      </c>
      <c r="G944" s="9" t="s">
        <v>38</v>
      </c>
      <c r="H944" s="9" t="s">
        <v>39</v>
      </c>
      <c r="I944" s="9">
        <v>1456934893</v>
      </c>
      <c r="J944" s="9">
        <v>1454342893</v>
      </c>
      <c r="K944" s="9" t="b">
        <v>0</v>
      </c>
      <c r="L944" s="9">
        <v>3</v>
      </c>
      <c r="M944" s="9" t="b">
        <v>0</v>
      </c>
      <c r="N944" s="9" t="s">
        <v>40</v>
      </c>
      <c r="O944" s="9">
        <f t="shared" si="8"/>
        <v>4</v>
      </c>
      <c r="P944" s="12">
        <f t="shared" si="9"/>
        <v>23</v>
      </c>
      <c r="Q944" s="9" t="s">
        <v>41</v>
      </c>
      <c r="R944" s="9" t="s">
        <v>42</v>
      </c>
      <c r="S944" s="13">
        <f t="shared" si="10"/>
        <v>42401.672372685185</v>
      </c>
      <c r="T944" s="13">
        <f t="shared" si="11"/>
        <v>42431.672372685185</v>
      </c>
    </row>
    <row r="945" spans="1:20" ht="112" x14ac:dyDescent="0.2">
      <c r="A945" s="9">
        <v>3991</v>
      </c>
      <c r="B945" s="10" t="s">
        <v>1951</v>
      </c>
      <c r="C945" s="10" t="s">
        <v>1952</v>
      </c>
      <c r="D945" s="9">
        <v>500</v>
      </c>
      <c r="E945" s="11">
        <v>100</v>
      </c>
      <c r="F945" s="9" t="s">
        <v>251</v>
      </c>
      <c r="G945" s="9" t="s">
        <v>45</v>
      </c>
      <c r="H945" s="9" t="s">
        <v>46</v>
      </c>
      <c r="I945" s="9">
        <v>1433086082</v>
      </c>
      <c r="J945" s="9">
        <v>1430494082</v>
      </c>
      <c r="K945" s="9" t="b">
        <v>0</v>
      </c>
      <c r="L945" s="9">
        <v>1</v>
      </c>
      <c r="M945" s="9" t="b">
        <v>0</v>
      </c>
      <c r="N945" s="9" t="s">
        <v>40</v>
      </c>
      <c r="O945" s="9">
        <f t="shared" si="8"/>
        <v>20</v>
      </c>
      <c r="P945" s="12">
        <f t="shared" si="9"/>
        <v>100</v>
      </c>
      <c r="Q945" s="9" t="s">
        <v>41</v>
      </c>
      <c r="R945" s="9" t="s">
        <v>42</v>
      </c>
      <c r="S945" s="13">
        <f t="shared" si="10"/>
        <v>42125.644467592589</v>
      </c>
      <c r="T945" s="13">
        <f t="shared" si="11"/>
        <v>42155.644467592589</v>
      </c>
    </row>
    <row r="946" spans="1:20" ht="176" x14ac:dyDescent="0.2">
      <c r="A946" s="9">
        <v>3992</v>
      </c>
      <c r="B946" s="10" t="s">
        <v>1953</v>
      </c>
      <c r="C946" s="10" t="s">
        <v>1954</v>
      </c>
      <c r="D946" s="9">
        <v>10000</v>
      </c>
      <c r="E946" s="11">
        <v>541</v>
      </c>
      <c r="F946" s="9" t="s">
        <v>251</v>
      </c>
      <c r="G946" s="9" t="s">
        <v>45</v>
      </c>
      <c r="H946" s="9" t="s">
        <v>46</v>
      </c>
      <c r="I946" s="9">
        <v>1449876859</v>
      </c>
      <c r="J946" s="9">
        <v>1444689259</v>
      </c>
      <c r="K946" s="9" t="b">
        <v>0</v>
      </c>
      <c r="L946" s="9">
        <v>9</v>
      </c>
      <c r="M946" s="9" t="b">
        <v>0</v>
      </c>
      <c r="N946" s="9" t="s">
        <v>40</v>
      </c>
      <c r="O946" s="9">
        <f t="shared" si="8"/>
        <v>5</v>
      </c>
      <c r="P946" s="12">
        <f t="shared" si="9"/>
        <v>60.11</v>
      </c>
      <c r="Q946" s="9" t="s">
        <v>41</v>
      </c>
      <c r="R946" s="9" t="s">
        <v>42</v>
      </c>
      <c r="S946" s="13">
        <f t="shared" si="10"/>
        <v>42289.94049768518</v>
      </c>
      <c r="T946" s="13">
        <f t="shared" si="11"/>
        <v>42349.982164351852</v>
      </c>
    </row>
    <row r="947" spans="1:20" ht="160" x14ac:dyDescent="0.2">
      <c r="A947" s="9">
        <v>3993</v>
      </c>
      <c r="B947" s="10" t="s">
        <v>1955</v>
      </c>
      <c r="C947" s="10" t="s">
        <v>1956</v>
      </c>
      <c r="D947" s="9">
        <v>50000</v>
      </c>
      <c r="E947" s="11">
        <v>3</v>
      </c>
      <c r="F947" s="9" t="s">
        <v>251</v>
      </c>
      <c r="G947" s="9" t="s">
        <v>45</v>
      </c>
      <c r="H947" s="9" t="s">
        <v>46</v>
      </c>
      <c r="I947" s="9">
        <v>1431549912</v>
      </c>
      <c r="J947" s="9">
        <v>1428957912</v>
      </c>
      <c r="K947" s="9" t="b">
        <v>0</v>
      </c>
      <c r="L947" s="9">
        <v>1</v>
      </c>
      <c r="M947" s="9" t="b">
        <v>0</v>
      </c>
      <c r="N947" s="9" t="s">
        <v>40</v>
      </c>
      <c r="O947" s="9">
        <f t="shared" si="8"/>
        <v>0</v>
      </c>
      <c r="P947" s="12">
        <f t="shared" si="9"/>
        <v>3</v>
      </c>
      <c r="Q947" s="9" t="s">
        <v>41</v>
      </c>
      <c r="R947" s="9" t="s">
        <v>42</v>
      </c>
      <c r="S947" s="13">
        <f t="shared" si="10"/>
        <v>42107.864722222221</v>
      </c>
      <c r="T947" s="13">
        <f t="shared" si="11"/>
        <v>42137.864722222221</v>
      </c>
    </row>
    <row r="948" spans="1:20" ht="144" x14ac:dyDescent="0.2">
      <c r="A948" s="9">
        <v>3994</v>
      </c>
      <c r="B948" s="10" t="s">
        <v>1957</v>
      </c>
      <c r="C948" s="10" t="s">
        <v>1958</v>
      </c>
      <c r="D948" s="9">
        <v>2000</v>
      </c>
      <c r="E948" s="11">
        <v>5</v>
      </c>
      <c r="F948" s="9" t="s">
        <v>251</v>
      </c>
      <c r="G948" s="9" t="s">
        <v>45</v>
      </c>
      <c r="H948" s="9" t="s">
        <v>46</v>
      </c>
      <c r="I948" s="9">
        <v>1405761690</v>
      </c>
      <c r="J948" s="9">
        <v>1403169690</v>
      </c>
      <c r="K948" s="9" t="b">
        <v>0</v>
      </c>
      <c r="L948" s="9">
        <v>1</v>
      </c>
      <c r="M948" s="9" t="b">
        <v>0</v>
      </c>
      <c r="N948" s="9" t="s">
        <v>40</v>
      </c>
      <c r="O948" s="9">
        <f t="shared" si="8"/>
        <v>0</v>
      </c>
      <c r="P948" s="12">
        <f t="shared" si="9"/>
        <v>5</v>
      </c>
      <c r="Q948" s="9" t="s">
        <v>41</v>
      </c>
      <c r="R948" s="9" t="s">
        <v>42</v>
      </c>
      <c r="S948" s="13">
        <f t="shared" si="10"/>
        <v>41809.389930555553</v>
      </c>
      <c r="T948" s="13">
        <f t="shared" si="11"/>
        <v>41839.389930555553</v>
      </c>
    </row>
    <row r="949" spans="1:20" ht="208" x14ac:dyDescent="0.2">
      <c r="A949" s="9">
        <v>3995</v>
      </c>
      <c r="B949" s="10" t="s">
        <v>1959</v>
      </c>
      <c r="C949" s="10" t="s">
        <v>1960</v>
      </c>
      <c r="D949" s="9">
        <v>200</v>
      </c>
      <c r="E949" s="11">
        <v>70</v>
      </c>
      <c r="F949" s="9" t="s">
        <v>251</v>
      </c>
      <c r="G949" s="9" t="s">
        <v>38</v>
      </c>
      <c r="H949" s="9" t="s">
        <v>39</v>
      </c>
      <c r="I949" s="9">
        <v>1423913220</v>
      </c>
      <c r="J949" s="9">
        <v>1421339077</v>
      </c>
      <c r="K949" s="9" t="b">
        <v>0</v>
      </c>
      <c r="L949" s="9">
        <v>4</v>
      </c>
      <c r="M949" s="9" t="b">
        <v>0</v>
      </c>
      <c r="N949" s="9" t="s">
        <v>40</v>
      </c>
      <c r="O949" s="9">
        <f t="shared" si="8"/>
        <v>35</v>
      </c>
      <c r="P949" s="12">
        <f t="shared" si="9"/>
        <v>17.5</v>
      </c>
      <c r="Q949" s="9" t="s">
        <v>41</v>
      </c>
      <c r="R949" s="9" t="s">
        <v>42</v>
      </c>
      <c r="S949" s="13">
        <f t="shared" si="10"/>
        <v>42019.683761574073</v>
      </c>
      <c r="T949" s="13">
        <f t="shared" si="11"/>
        <v>42049.477083333331</v>
      </c>
    </row>
    <row r="950" spans="1:20" ht="224" x14ac:dyDescent="0.2">
      <c r="A950" s="9">
        <v>3996</v>
      </c>
      <c r="B950" s="10" t="s">
        <v>1961</v>
      </c>
      <c r="C950" s="10" t="s">
        <v>1962</v>
      </c>
      <c r="D950" s="9">
        <v>3000</v>
      </c>
      <c r="E950" s="11">
        <v>497</v>
      </c>
      <c r="F950" s="9" t="s">
        <v>251</v>
      </c>
      <c r="G950" s="9" t="s">
        <v>45</v>
      </c>
      <c r="H950" s="9" t="s">
        <v>46</v>
      </c>
      <c r="I950" s="9">
        <v>1416499440</v>
      </c>
      <c r="J950" s="9">
        <v>1415341464</v>
      </c>
      <c r="K950" s="9" t="b">
        <v>0</v>
      </c>
      <c r="L950" s="9">
        <v>17</v>
      </c>
      <c r="M950" s="9" t="b">
        <v>0</v>
      </c>
      <c r="N950" s="9" t="s">
        <v>40</v>
      </c>
      <c r="O950" s="9">
        <f t="shared" si="8"/>
        <v>17</v>
      </c>
      <c r="P950" s="12">
        <f t="shared" si="9"/>
        <v>29.24</v>
      </c>
      <c r="Q950" s="9" t="s">
        <v>41</v>
      </c>
      <c r="R950" s="9" t="s">
        <v>42</v>
      </c>
      <c r="S950" s="13">
        <f t="shared" si="10"/>
        <v>41950.26694444444</v>
      </c>
      <c r="T950" s="13">
        <f t="shared" si="11"/>
        <v>41963.669444444444</v>
      </c>
    </row>
    <row r="951" spans="1:20" ht="208" x14ac:dyDescent="0.2">
      <c r="A951" s="9">
        <v>3997</v>
      </c>
      <c r="B951" s="10" t="s">
        <v>1963</v>
      </c>
      <c r="C951" s="10" t="s">
        <v>1964</v>
      </c>
      <c r="D951" s="9">
        <v>3000</v>
      </c>
      <c r="E951" s="11">
        <v>0</v>
      </c>
      <c r="F951" s="9" t="s">
        <v>251</v>
      </c>
      <c r="G951" s="9" t="s">
        <v>38</v>
      </c>
      <c r="H951" s="9" t="s">
        <v>39</v>
      </c>
      <c r="I951" s="9">
        <v>1428222221</v>
      </c>
      <c r="J951" s="9">
        <v>1425633821</v>
      </c>
      <c r="K951" s="9" t="b">
        <v>0</v>
      </c>
      <c r="L951" s="9">
        <v>0</v>
      </c>
      <c r="M951" s="9" t="b">
        <v>0</v>
      </c>
      <c r="N951" s="9" t="s">
        <v>40</v>
      </c>
      <c r="O951" s="9">
        <f t="shared" si="8"/>
        <v>0</v>
      </c>
      <c r="P951" s="12">
        <f t="shared" si="9"/>
        <v>0</v>
      </c>
      <c r="Q951" s="9" t="s">
        <v>41</v>
      </c>
      <c r="R951" s="9" t="s">
        <v>42</v>
      </c>
      <c r="S951" s="13">
        <f t="shared" si="10"/>
        <v>42069.391446759255</v>
      </c>
      <c r="T951" s="13">
        <f t="shared" si="11"/>
        <v>42099.349780092598</v>
      </c>
    </row>
    <row r="952" spans="1:20" ht="176" x14ac:dyDescent="0.2">
      <c r="A952" s="9">
        <v>3998</v>
      </c>
      <c r="B952" s="10" t="s">
        <v>1965</v>
      </c>
      <c r="C952" s="10" t="s">
        <v>1966</v>
      </c>
      <c r="D952" s="9">
        <v>1250</v>
      </c>
      <c r="E952" s="11">
        <v>715</v>
      </c>
      <c r="F952" s="9" t="s">
        <v>251</v>
      </c>
      <c r="G952" s="9" t="s">
        <v>45</v>
      </c>
      <c r="H952" s="9" t="s">
        <v>46</v>
      </c>
      <c r="I952" s="9">
        <v>1427580426</v>
      </c>
      <c r="J952" s="9">
        <v>1424992026</v>
      </c>
      <c r="K952" s="9" t="b">
        <v>0</v>
      </c>
      <c r="L952" s="9">
        <v>12</v>
      </c>
      <c r="M952" s="9" t="b">
        <v>0</v>
      </c>
      <c r="N952" s="9" t="s">
        <v>40</v>
      </c>
      <c r="O952" s="9">
        <f t="shared" si="8"/>
        <v>57</v>
      </c>
      <c r="P952" s="12">
        <f t="shared" si="9"/>
        <v>59.58</v>
      </c>
      <c r="Q952" s="9" t="s">
        <v>41</v>
      </c>
      <c r="R952" s="9" t="s">
        <v>42</v>
      </c>
      <c r="S952" s="13">
        <f t="shared" si="10"/>
        <v>42061.963263888887</v>
      </c>
      <c r="T952" s="13">
        <f t="shared" si="11"/>
        <v>42091.921597222223</v>
      </c>
    </row>
    <row r="953" spans="1:20" ht="176" x14ac:dyDescent="0.2">
      <c r="A953" s="9">
        <v>3999</v>
      </c>
      <c r="B953" s="10" t="s">
        <v>1967</v>
      </c>
      <c r="C953" s="10" t="s">
        <v>1968</v>
      </c>
      <c r="D953" s="9">
        <v>7000</v>
      </c>
      <c r="E953" s="11">
        <v>1156</v>
      </c>
      <c r="F953" s="9" t="s">
        <v>251</v>
      </c>
      <c r="G953" s="9" t="s">
        <v>45</v>
      </c>
      <c r="H953" s="9" t="s">
        <v>46</v>
      </c>
      <c r="I953" s="9">
        <v>1409514709</v>
      </c>
      <c r="J953" s="9">
        <v>1406058798</v>
      </c>
      <c r="K953" s="9" t="b">
        <v>0</v>
      </c>
      <c r="L953" s="9">
        <v>14</v>
      </c>
      <c r="M953" s="9" t="b">
        <v>0</v>
      </c>
      <c r="N953" s="9" t="s">
        <v>40</v>
      </c>
      <c r="O953" s="9">
        <f t="shared" si="8"/>
        <v>17</v>
      </c>
      <c r="P953" s="12">
        <f t="shared" si="9"/>
        <v>82.57</v>
      </c>
      <c r="Q953" s="9" t="s">
        <v>41</v>
      </c>
      <c r="R953" s="9" t="s">
        <v>42</v>
      </c>
      <c r="S953" s="13">
        <f t="shared" si="10"/>
        <v>41842.828680555554</v>
      </c>
      <c r="T953" s="13">
        <f t="shared" si="11"/>
        <v>41882.827650462961</v>
      </c>
    </row>
    <row r="954" spans="1:20" ht="80" x14ac:dyDescent="0.2">
      <c r="A954" s="9">
        <v>4000</v>
      </c>
      <c r="B954" s="10" t="s">
        <v>1969</v>
      </c>
      <c r="C954" s="10" t="s">
        <v>1970</v>
      </c>
      <c r="D954" s="9">
        <v>8000</v>
      </c>
      <c r="E954" s="11">
        <v>10</v>
      </c>
      <c r="F954" s="9" t="s">
        <v>251</v>
      </c>
      <c r="G954" s="9" t="s">
        <v>45</v>
      </c>
      <c r="H954" s="9" t="s">
        <v>46</v>
      </c>
      <c r="I954" s="9">
        <v>1462631358</v>
      </c>
      <c r="J954" s="9">
        <v>1457450958</v>
      </c>
      <c r="K954" s="9" t="b">
        <v>0</v>
      </c>
      <c r="L954" s="9">
        <v>1</v>
      </c>
      <c r="M954" s="9" t="b">
        <v>0</v>
      </c>
      <c r="N954" s="9" t="s">
        <v>40</v>
      </c>
      <c r="O954" s="9">
        <f t="shared" si="8"/>
        <v>0</v>
      </c>
      <c r="P954" s="12">
        <f t="shared" si="9"/>
        <v>10</v>
      </c>
      <c r="Q954" s="9" t="s">
        <v>41</v>
      </c>
      <c r="R954" s="9" t="s">
        <v>42</v>
      </c>
      <c r="S954" s="13">
        <f t="shared" si="10"/>
        <v>42437.64534722222</v>
      </c>
      <c r="T954" s="13">
        <f t="shared" si="11"/>
        <v>42497.603680555556</v>
      </c>
    </row>
    <row r="955" spans="1:20" ht="224" x14ac:dyDescent="0.2">
      <c r="A955" s="9">
        <v>4001</v>
      </c>
      <c r="B955" s="10" t="s">
        <v>1971</v>
      </c>
      <c r="C955" s="10" t="s">
        <v>1972</v>
      </c>
      <c r="D955" s="9">
        <v>1200</v>
      </c>
      <c r="E955" s="11">
        <v>453</v>
      </c>
      <c r="F955" s="9" t="s">
        <v>251</v>
      </c>
      <c r="G955" s="9" t="s">
        <v>38</v>
      </c>
      <c r="H955" s="9" t="s">
        <v>39</v>
      </c>
      <c r="I955" s="9">
        <v>1488394800</v>
      </c>
      <c r="J955" s="9">
        <v>1486681708</v>
      </c>
      <c r="K955" s="9" t="b">
        <v>0</v>
      </c>
      <c r="L955" s="9">
        <v>14</v>
      </c>
      <c r="M955" s="9" t="b">
        <v>0</v>
      </c>
      <c r="N955" s="9" t="s">
        <v>40</v>
      </c>
      <c r="O955" s="9">
        <f t="shared" si="8"/>
        <v>38</v>
      </c>
      <c r="P955" s="12">
        <f t="shared" si="9"/>
        <v>32.36</v>
      </c>
      <c r="Q955" s="9" t="s">
        <v>41</v>
      </c>
      <c r="R955" s="9" t="s">
        <v>42</v>
      </c>
      <c r="S955" s="13">
        <f t="shared" si="10"/>
        <v>42775.964212962965</v>
      </c>
      <c r="T955" s="13">
        <f t="shared" si="11"/>
        <v>42795.791666666672</v>
      </c>
    </row>
    <row r="956" spans="1:20" ht="192" x14ac:dyDescent="0.2">
      <c r="A956" s="9">
        <v>4002</v>
      </c>
      <c r="B956" s="10" t="s">
        <v>1973</v>
      </c>
      <c r="C956" s="10" t="s">
        <v>1974</v>
      </c>
      <c r="D956" s="9">
        <v>1250</v>
      </c>
      <c r="E956" s="11">
        <v>23</v>
      </c>
      <c r="F956" s="9" t="s">
        <v>251</v>
      </c>
      <c r="G956" s="9" t="s">
        <v>45</v>
      </c>
      <c r="H956" s="9" t="s">
        <v>46</v>
      </c>
      <c r="I956" s="9">
        <v>1411779761</v>
      </c>
      <c r="J956" s="9">
        <v>1409187761</v>
      </c>
      <c r="K956" s="9" t="b">
        <v>0</v>
      </c>
      <c r="L956" s="9">
        <v>4</v>
      </c>
      <c r="M956" s="9" t="b">
        <v>0</v>
      </c>
      <c r="N956" s="9" t="s">
        <v>40</v>
      </c>
      <c r="O956" s="9">
        <f t="shared" si="8"/>
        <v>2</v>
      </c>
      <c r="P956" s="12">
        <f t="shared" si="9"/>
        <v>5.75</v>
      </c>
      <c r="Q956" s="9" t="s">
        <v>41</v>
      </c>
      <c r="R956" s="9" t="s">
        <v>42</v>
      </c>
      <c r="S956" s="13">
        <f t="shared" si="10"/>
        <v>41879.043530092589</v>
      </c>
      <c r="T956" s="13">
        <f t="shared" si="11"/>
        <v>41909.043530092589</v>
      </c>
    </row>
    <row r="957" spans="1:20" ht="176" x14ac:dyDescent="0.2">
      <c r="A957" s="9">
        <v>4003</v>
      </c>
      <c r="B957" s="10" t="s">
        <v>1975</v>
      </c>
      <c r="C957" s="10" t="s">
        <v>1900</v>
      </c>
      <c r="D957" s="9">
        <v>2000</v>
      </c>
      <c r="E957" s="11">
        <v>201</v>
      </c>
      <c r="F957" s="9" t="s">
        <v>251</v>
      </c>
      <c r="G957" s="9" t="s">
        <v>45</v>
      </c>
      <c r="H957" s="9" t="s">
        <v>46</v>
      </c>
      <c r="I957" s="9">
        <v>1424009147</v>
      </c>
      <c r="J957" s="9">
        <v>1421417147</v>
      </c>
      <c r="K957" s="9" t="b">
        <v>0</v>
      </c>
      <c r="L957" s="9">
        <v>2</v>
      </c>
      <c r="M957" s="9" t="b">
        <v>0</v>
      </c>
      <c r="N957" s="9" t="s">
        <v>40</v>
      </c>
      <c r="O957" s="9">
        <f t="shared" si="8"/>
        <v>10</v>
      </c>
      <c r="P957" s="12">
        <f t="shared" si="9"/>
        <v>100.5</v>
      </c>
      <c r="Q957" s="9" t="s">
        <v>41</v>
      </c>
      <c r="R957" s="9" t="s">
        <v>42</v>
      </c>
      <c r="S957" s="13">
        <f t="shared" si="10"/>
        <v>42020.587349537032</v>
      </c>
      <c r="T957" s="13">
        <f t="shared" si="11"/>
        <v>42050.587349537032</v>
      </c>
    </row>
    <row r="958" spans="1:20" ht="64" x14ac:dyDescent="0.2">
      <c r="A958" s="9">
        <v>4004</v>
      </c>
      <c r="B958" s="10" t="s">
        <v>1976</v>
      </c>
      <c r="C958" s="10" t="s">
        <v>1977</v>
      </c>
      <c r="D958" s="9">
        <v>500</v>
      </c>
      <c r="E958" s="11">
        <v>1</v>
      </c>
      <c r="F958" s="9" t="s">
        <v>251</v>
      </c>
      <c r="G958" s="9" t="s">
        <v>45</v>
      </c>
      <c r="H958" s="9" t="s">
        <v>46</v>
      </c>
      <c r="I958" s="9">
        <v>1412740457</v>
      </c>
      <c r="J958" s="9">
        <v>1410148457</v>
      </c>
      <c r="K958" s="9" t="b">
        <v>0</v>
      </c>
      <c r="L958" s="9">
        <v>1</v>
      </c>
      <c r="M958" s="9" t="b">
        <v>0</v>
      </c>
      <c r="N958" s="9" t="s">
        <v>40</v>
      </c>
      <c r="O958" s="9">
        <f t="shared" si="8"/>
        <v>0</v>
      </c>
      <c r="P958" s="12">
        <f t="shared" si="9"/>
        <v>1</v>
      </c>
      <c r="Q958" s="9" t="s">
        <v>41</v>
      </c>
      <c r="R958" s="9" t="s">
        <v>42</v>
      </c>
      <c r="S958" s="13">
        <f t="shared" si="10"/>
        <v>41890.16269675926</v>
      </c>
      <c r="T958" s="13">
        <f t="shared" si="11"/>
        <v>41920.16269675926</v>
      </c>
    </row>
    <row r="959" spans="1:20" ht="192" x14ac:dyDescent="0.2">
      <c r="A959" s="9">
        <v>4005</v>
      </c>
      <c r="B959" s="10" t="s">
        <v>1978</v>
      </c>
      <c r="C959" s="10" t="s">
        <v>1979</v>
      </c>
      <c r="D959" s="9">
        <v>3000</v>
      </c>
      <c r="E959" s="11">
        <v>40</v>
      </c>
      <c r="F959" s="9" t="s">
        <v>251</v>
      </c>
      <c r="G959" s="9" t="s">
        <v>45</v>
      </c>
      <c r="H959" s="9" t="s">
        <v>46</v>
      </c>
      <c r="I959" s="9">
        <v>1413832985</v>
      </c>
      <c r="J959" s="9">
        <v>1408648985</v>
      </c>
      <c r="K959" s="9" t="b">
        <v>0</v>
      </c>
      <c r="L959" s="9">
        <v>2</v>
      </c>
      <c r="M959" s="9" t="b">
        <v>0</v>
      </c>
      <c r="N959" s="9" t="s">
        <v>40</v>
      </c>
      <c r="O959" s="9">
        <f t="shared" si="8"/>
        <v>1</v>
      </c>
      <c r="P959" s="12">
        <f t="shared" si="9"/>
        <v>20</v>
      </c>
      <c r="Q959" s="9" t="s">
        <v>41</v>
      </c>
      <c r="R959" s="9" t="s">
        <v>42</v>
      </c>
      <c r="S959" s="13">
        <f t="shared" si="10"/>
        <v>41872.807696759257</v>
      </c>
      <c r="T959" s="13">
        <f t="shared" si="11"/>
        <v>41932.807696759257</v>
      </c>
    </row>
    <row r="960" spans="1:20" ht="208" x14ac:dyDescent="0.2">
      <c r="A960" s="9">
        <v>4006</v>
      </c>
      <c r="B960" s="10" t="s">
        <v>1980</v>
      </c>
      <c r="C960" s="10" t="s">
        <v>1981</v>
      </c>
      <c r="D960" s="9">
        <v>30000</v>
      </c>
      <c r="E960" s="11">
        <v>2</v>
      </c>
      <c r="F960" s="9" t="s">
        <v>251</v>
      </c>
      <c r="G960" s="9" t="s">
        <v>45</v>
      </c>
      <c r="H960" s="9" t="s">
        <v>46</v>
      </c>
      <c r="I960" s="9">
        <v>1455647587</v>
      </c>
      <c r="J960" s="9">
        <v>1453487587</v>
      </c>
      <c r="K960" s="9" t="b">
        <v>0</v>
      </c>
      <c r="L960" s="9">
        <v>1</v>
      </c>
      <c r="M960" s="9" t="b">
        <v>0</v>
      </c>
      <c r="N960" s="9" t="s">
        <v>40</v>
      </c>
      <c r="O960" s="9">
        <f t="shared" si="8"/>
        <v>0</v>
      </c>
      <c r="P960" s="12">
        <f t="shared" si="9"/>
        <v>2</v>
      </c>
      <c r="Q960" s="9" t="s">
        <v>41</v>
      </c>
      <c r="R960" s="9" t="s">
        <v>42</v>
      </c>
      <c r="S960" s="13">
        <f t="shared" si="10"/>
        <v>42391.772997685184</v>
      </c>
      <c r="T960" s="13">
        <f t="shared" si="11"/>
        <v>42416.772997685184</v>
      </c>
    </row>
    <row r="961" spans="1:20" ht="176" x14ac:dyDescent="0.2">
      <c r="A961" s="9">
        <v>4007</v>
      </c>
      <c r="B961" s="10" t="s">
        <v>1982</v>
      </c>
      <c r="C961" s="10" t="s">
        <v>1983</v>
      </c>
      <c r="D961" s="9">
        <v>2000</v>
      </c>
      <c r="E961" s="11">
        <v>5</v>
      </c>
      <c r="F961" s="9" t="s">
        <v>251</v>
      </c>
      <c r="G961" s="9" t="s">
        <v>45</v>
      </c>
      <c r="H961" s="9" t="s">
        <v>46</v>
      </c>
      <c r="I961" s="9">
        <v>1409070480</v>
      </c>
      <c r="J961" s="9">
        <v>1406572381</v>
      </c>
      <c r="K961" s="9" t="b">
        <v>0</v>
      </c>
      <c r="L961" s="9">
        <v>1</v>
      </c>
      <c r="M961" s="9" t="b">
        <v>0</v>
      </c>
      <c r="N961" s="9" t="s">
        <v>40</v>
      </c>
      <c r="O961" s="9">
        <f t="shared" si="8"/>
        <v>0</v>
      </c>
      <c r="P961" s="12">
        <f t="shared" si="9"/>
        <v>5</v>
      </c>
      <c r="Q961" s="9" t="s">
        <v>41</v>
      </c>
      <c r="R961" s="9" t="s">
        <v>42</v>
      </c>
      <c r="S961" s="13">
        <f t="shared" si="10"/>
        <v>41848.772928240738</v>
      </c>
      <c r="T961" s="13">
        <f t="shared" si="11"/>
        <v>41877.686111111114</v>
      </c>
    </row>
    <row r="962" spans="1:20" ht="208" x14ac:dyDescent="0.2">
      <c r="A962" s="9">
        <v>4008</v>
      </c>
      <c r="B962" s="10" t="s">
        <v>1984</v>
      </c>
      <c r="C962" s="10" t="s">
        <v>1985</v>
      </c>
      <c r="D962" s="9">
        <v>1000</v>
      </c>
      <c r="E962" s="11">
        <v>60</v>
      </c>
      <c r="F962" s="9" t="s">
        <v>251</v>
      </c>
      <c r="G962" s="9" t="s">
        <v>38</v>
      </c>
      <c r="H962" s="9" t="s">
        <v>39</v>
      </c>
      <c r="I962" s="9">
        <v>1437606507</v>
      </c>
      <c r="J962" s="9">
        <v>1435014507</v>
      </c>
      <c r="K962" s="9" t="b">
        <v>0</v>
      </c>
      <c r="L962" s="9">
        <v>4</v>
      </c>
      <c r="M962" s="9" t="b">
        <v>0</v>
      </c>
      <c r="N962" s="9" t="s">
        <v>40</v>
      </c>
      <c r="O962" s="9">
        <f t="shared" ref="O962:O1025" si="12">ROUND(E962/D962*100,0)</f>
        <v>6</v>
      </c>
      <c r="P962" s="12">
        <f t="shared" ref="P962:P1025" si="13">IFERROR(ROUND(E962/L962,2),0)</f>
        <v>15</v>
      </c>
      <c r="Q962" s="9" t="s">
        <v>41</v>
      </c>
      <c r="R962" s="9" t="s">
        <v>42</v>
      </c>
      <c r="S962" s="13">
        <f t="shared" ref="S962:S1025" si="14">(((J962/60)/60)/24)+DATE(1970,1,1)</f>
        <v>42177.964201388888</v>
      </c>
      <c r="T962" s="13">
        <f t="shared" ref="T962:T1025" si="15">(((I962/60)/60)/24)+DATE(1970,1,1)</f>
        <v>42207.964201388888</v>
      </c>
    </row>
    <row r="963" spans="1:20" ht="176" x14ac:dyDescent="0.2">
      <c r="A963" s="9">
        <v>4009</v>
      </c>
      <c r="B963" s="10" t="s">
        <v>1986</v>
      </c>
      <c r="C963" s="10" t="s">
        <v>1987</v>
      </c>
      <c r="D963" s="9">
        <v>1930</v>
      </c>
      <c r="E963" s="11">
        <v>75</v>
      </c>
      <c r="F963" s="9" t="s">
        <v>251</v>
      </c>
      <c r="G963" s="9" t="s">
        <v>38</v>
      </c>
      <c r="H963" s="9" t="s">
        <v>39</v>
      </c>
      <c r="I963" s="9">
        <v>1410281360</v>
      </c>
      <c r="J963" s="9">
        <v>1406825360</v>
      </c>
      <c r="K963" s="9" t="b">
        <v>0</v>
      </c>
      <c r="L963" s="9">
        <v>3</v>
      </c>
      <c r="M963" s="9" t="b">
        <v>0</v>
      </c>
      <c r="N963" s="9" t="s">
        <v>40</v>
      </c>
      <c r="O963" s="9">
        <f t="shared" si="12"/>
        <v>4</v>
      </c>
      <c r="P963" s="12">
        <f t="shared" si="13"/>
        <v>25</v>
      </c>
      <c r="Q963" s="9" t="s">
        <v>41</v>
      </c>
      <c r="R963" s="9" t="s">
        <v>42</v>
      </c>
      <c r="S963" s="13">
        <f t="shared" si="14"/>
        <v>41851.700925925928</v>
      </c>
      <c r="T963" s="13">
        <f t="shared" si="15"/>
        <v>41891.700925925928</v>
      </c>
    </row>
    <row r="964" spans="1:20" ht="176" x14ac:dyDescent="0.2">
      <c r="A964" s="9">
        <v>4010</v>
      </c>
      <c r="B964" s="10" t="s">
        <v>1988</v>
      </c>
      <c r="C964" s="10" t="s">
        <v>1989</v>
      </c>
      <c r="D964" s="9">
        <v>7200</v>
      </c>
      <c r="E964" s="11">
        <v>1742</v>
      </c>
      <c r="F964" s="9" t="s">
        <v>251</v>
      </c>
      <c r="G964" s="9" t="s">
        <v>45</v>
      </c>
      <c r="H964" s="9" t="s">
        <v>46</v>
      </c>
      <c r="I964" s="9">
        <v>1414348166</v>
      </c>
      <c r="J964" s="9">
        <v>1412879366</v>
      </c>
      <c r="K964" s="9" t="b">
        <v>0</v>
      </c>
      <c r="L964" s="9">
        <v>38</v>
      </c>
      <c r="M964" s="9" t="b">
        <v>0</v>
      </c>
      <c r="N964" s="9" t="s">
        <v>40</v>
      </c>
      <c r="O964" s="9">
        <f t="shared" si="12"/>
        <v>24</v>
      </c>
      <c r="P964" s="12">
        <f t="shared" si="13"/>
        <v>45.84</v>
      </c>
      <c r="Q964" s="9" t="s">
        <v>41</v>
      </c>
      <c r="R964" s="9" t="s">
        <v>42</v>
      </c>
      <c r="S964" s="13">
        <f t="shared" si="14"/>
        <v>41921.770439814813</v>
      </c>
      <c r="T964" s="13">
        <f t="shared" si="15"/>
        <v>41938.770439814813</v>
      </c>
    </row>
    <row r="965" spans="1:20" ht="224" x14ac:dyDescent="0.2">
      <c r="A965" s="9">
        <v>4011</v>
      </c>
      <c r="B965" s="10" t="s">
        <v>1990</v>
      </c>
      <c r="C965" s="10" t="s">
        <v>1991</v>
      </c>
      <c r="D965" s="9">
        <v>250</v>
      </c>
      <c r="E965" s="11">
        <v>19</v>
      </c>
      <c r="F965" s="9" t="s">
        <v>251</v>
      </c>
      <c r="G965" s="9" t="s">
        <v>38</v>
      </c>
      <c r="H965" s="9" t="s">
        <v>39</v>
      </c>
      <c r="I965" s="9">
        <v>1422450278</v>
      </c>
      <c r="J965" s="9">
        <v>1419858278</v>
      </c>
      <c r="K965" s="9" t="b">
        <v>0</v>
      </c>
      <c r="L965" s="9">
        <v>4</v>
      </c>
      <c r="M965" s="9" t="b">
        <v>0</v>
      </c>
      <c r="N965" s="9" t="s">
        <v>40</v>
      </c>
      <c r="O965" s="9">
        <f t="shared" si="12"/>
        <v>8</v>
      </c>
      <c r="P965" s="12">
        <f t="shared" si="13"/>
        <v>4.75</v>
      </c>
      <c r="Q965" s="9" t="s">
        <v>41</v>
      </c>
      <c r="R965" s="9" t="s">
        <v>42</v>
      </c>
      <c r="S965" s="13">
        <f t="shared" si="14"/>
        <v>42002.54488425926</v>
      </c>
      <c r="T965" s="13">
        <f t="shared" si="15"/>
        <v>42032.54488425926</v>
      </c>
    </row>
    <row r="966" spans="1:20" ht="192" x14ac:dyDescent="0.2">
      <c r="A966" s="9">
        <v>4012</v>
      </c>
      <c r="B966" s="10" t="s">
        <v>1992</v>
      </c>
      <c r="C966" s="10" t="s">
        <v>1993</v>
      </c>
      <c r="D966" s="9">
        <v>575</v>
      </c>
      <c r="E966" s="11">
        <v>0</v>
      </c>
      <c r="F966" s="9" t="s">
        <v>251</v>
      </c>
      <c r="G966" s="9" t="s">
        <v>38</v>
      </c>
      <c r="H966" s="9" t="s">
        <v>39</v>
      </c>
      <c r="I966" s="9">
        <v>1430571849</v>
      </c>
      <c r="J966" s="9">
        <v>1427979849</v>
      </c>
      <c r="K966" s="9" t="b">
        <v>0</v>
      </c>
      <c r="L966" s="9">
        <v>0</v>
      </c>
      <c r="M966" s="9" t="b">
        <v>0</v>
      </c>
      <c r="N966" s="9" t="s">
        <v>40</v>
      </c>
      <c r="O966" s="9">
        <f t="shared" si="12"/>
        <v>0</v>
      </c>
      <c r="P966" s="12">
        <f t="shared" si="13"/>
        <v>0</v>
      </c>
      <c r="Q966" s="9" t="s">
        <v>41</v>
      </c>
      <c r="R966" s="9" t="s">
        <v>42</v>
      </c>
      <c r="S966" s="13">
        <f t="shared" si="14"/>
        <v>42096.544548611113</v>
      </c>
      <c r="T966" s="13">
        <f t="shared" si="15"/>
        <v>42126.544548611113</v>
      </c>
    </row>
    <row r="967" spans="1:20" ht="208" x14ac:dyDescent="0.2">
      <c r="A967" s="9">
        <v>4013</v>
      </c>
      <c r="B967" s="10" t="s">
        <v>1994</v>
      </c>
      <c r="C967" s="10" t="s">
        <v>1995</v>
      </c>
      <c r="D967" s="9">
        <v>2000</v>
      </c>
      <c r="E967" s="11">
        <v>26</v>
      </c>
      <c r="F967" s="9" t="s">
        <v>251</v>
      </c>
      <c r="G967" s="9" t="s">
        <v>45</v>
      </c>
      <c r="H967" s="9" t="s">
        <v>46</v>
      </c>
      <c r="I967" s="9">
        <v>1424070823</v>
      </c>
      <c r="J967" s="9">
        <v>1421478823</v>
      </c>
      <c r="K967" s="9" t="b">
        <v>0</v>
      </c>
      <c r="L967" s="9">
        <v>2</v>
      </c>
      <c r="M967" s="9" t="b">
        <v>0</v>
      </c>
      <c r="N967" s="9" t="s">
        <v>40</v>
      </c>
      <c r="O967" s="9">
        <f t="shared" si="12"/>
        <v>1</v>
      </c>
      <c r="P967" s="12">
        <f t="shared" si="13"/>
        <v>13</v>
      </c>
      <c r="Q967" s="9" t="s">
        <v>41</v>
      </c>
      <c r="R967" s="9" t="s">
        <v>42</v>
      </c>
      <c r="S967" s="13">
        <f t="shared" si="14"/>
        <v>42021.301192129627</v>
      </c>
      <c r="T967" s="13">
        <f t="shared" si="15"/>
        <v>42051.301192129627</v>
      </c>
    </row>
    <row r="968" spans="1:20" ht="192" x14ac:dyDescent="0.2">
      <c r="A968" s="9">
        <v>4014</v>
      </c>
      <c r="B968" s="10" t="s">
        <v>1996</v>
      </c>
      <c r="C968" s="10" t="s">
        <v>1997</v>
      </c>
      <c r="D968" s="9">
        <v>9000</v>
      </c>
      <c r="E968" s="11">
        <v>0</v>
      </c>
      <c r="F968" s="9" t="s">
        <v>251</v>
      </c>
      <c r="G968" s="9" t="s">
        <v>45</v>
      </c>
      <c r="H968" s="9" t="s">
        <v>46</v>
      </c>
      <c r="I968" s="9">
        <v>1457157269</v>
      </c>
      <c r="J968" s="9">
        <v>1455861269</v>
      </c>
      <c r="K968" s="9" t="b">
        <v>0</v>
      </c>
      <c r="L968" s="9">
        <v>0</v>
      </c>
      <c r="M968" s="9" t="b">
        <v>0</v>
      </c>
      <c r="N968" s="9" t="s">
        <v>40</v>
      </c>
      <c r="O968" s="9">
        <f t="shared" si="12"/>
        <v>0</v>
      </c>
      <c r="P968" s="12">
        <f t="shared" si="13"/>
        <v>0</v>
      </c>
      <c r="Q968" s="9" t="s">
        <v>41</v>
      </c>
      <c r="R968" s="9" t="s">
        <v>42</v>
      </c>
      <c r="S968" s="13">
        <f t="shared" si="14"/>
        <v>42419.246168981481</v>
      </c>
      <c r="T968" s="13">
        <f t="shared" si="15"/>
        <v>42434.246168981481</v>
      </c>
    </row>
    <row r="969" spans="1:20" ht="224" x14ac:dyDescent="0.2">
      <c r="A969" s="9">
        <v>4015</v>
      </c>
      <c r="B969" s="10" t="s">
        <v>1998</v>
      </c>
      <c r="C969" s="10" t="s">
        <v>1999</v>
      </c>
      <c r="D969" s="9">
        <v>7000</v>
      </c>
      <c r="E969" s="11">
        <v>1</v>
      </c>
      <c r="F969" s="9" t="s">
        <v>251</v>
      </c>
      <c r="G969" s="9" t="s">
        <v>45</v>
      </c>
      <c r="H969" s="9" t="s">
        <v>46</v>
      </c>
      <c r="I969" s="9">
        <v>1437331463</v>
      </c>
      <c r="J969" s="9">
        <v>1434739463</v>
      </c>
      <c r="K969" s="9" t="b">
        <v>0</v>
      </c>
      <c r="L969" s="9">
        <v>1</v>
      </c>
      <c r="M969" s="9" t="b">
        <v>0</v>
      </c>
      <c r="N969" s="9" t="s">
        <v>40</v>
      </c>
      <c r="O969" s="9">
        <f t="shared" si="12"/>
        <v>0</v>
      </c>
      <c r="P969" s="12">
        <f t="shared" si="13"/>
        <v>1</v>
      </c>
      <c r="Q969" s="9" t="s">
        <v>41</v>
      </c>
      <c r="R969" s="9" t="s">
        <v>42</v>
      </c>
      <c r="S969" s="13">
        <f t="shared" si="14"/>
        <v>42174.780821759254</v>
      </c>
      <c r="T969" s="13">
        <f t="shared" si="15"/>
        <v>42204.780821759254</v>
      </c>
    </row>
    <row r="970" spans="1:20" ht="192" x14ac:dyDescent="0.2">
      <c r="A970" s="9">
        <v>4016</v>
      </c>
      <c r="B970" s="10" t="s">
        <v>2000</v>
      </c>
      <c r="C970" s="10" t="s">
        <v>2001</v>
      </c>
      <c r="D970" s="9">
        <v>500</v>
      </c>
      <c r="E970" s="11">
        <v>70</v>
      </c>
      <c r="F970" s="9" t="s">
        <v>251</v>
      </c>
      <c r="G970" s="9" t="s">
        <v>38</v>
      </c>
      <c r="H970" s="9" t="s">
        <v>39</v>
      </c>
      <c r="I970" s="9">
        <v>1410987400</v>
      </c>
      <c r="J970" s="9">
        <v>1408395400</v>
      </c>
      <c r="K970" s="9" t="b">
        <v>0</v>
      </c>
      <c r="L970" s="9">
        <v>7</v>
      </c>
      <c r="M970" s="9" t="b">
        <v>0</v>
      </c>
      <c r="N970" s="9" t="s">
        <v>40</v>
      </c>
      <c r="O970" s="9">
        <f t="shared" si="12"/>
        <v>14</v>
      </c>
      <c r="P970" s="12">
        <f t="shared" si="13"/>
        <v>10</v>
      </c>
      <c r="Q970" s="9" t="s">
        <v>41</v>
      </c>
      <c r="R970" s="9" t="s">
        <v>42</v>
      </c>
      <c r="S970" s="13">
        <f t="shared" si="14"/>
        <v>41869.872685185182</v>
      </c>
      <c r="T970" s="13">
        <f t="shared" si="15"/>
        <v>41899.872685185182</v>
      </c>
    </row>
    <row r="971" spans="1:20" ht="224" x14ac:dyDescent="0.2">
      <c r="A971" s="9">
        <v>4017</v>
      </c>
      <c r="B971" s="10" t="s">
        <v>2002</v>
      </c>
      <c r="C971" s="10" t="s">
        <v>2003</v>
      </c>
      <c r="D971" s="9">
        <v>10000</v>
      </c>
      <c r="E971" s="11">
        <v>105</v>
      </c>
      <c r="F971" s="9" t="s">
        <v>251</v>
      </c>
      <c r="G971" s="9" t="s">
        <v>45</v>
      </c>
      <c r="H971" s="9" t="s">
        <v>46</v>
      </c>
      <c r="I971" s="9">
        <v>1409846874</v>
      </c>
      <c r="J971" s="9">
        <v>1407254874</v>
      </c>
      <c r="K971" s="9" t="b">
        <v>0</v>
      </c>
      <c r="L971" s="9">
        <v>2</v>
      </c>
      <c r="M971" s="9" t="b">
        <v>0</v>
      </c>
      <c r="N971" s="9" t="s">
        <v>40</v>
      </c>
      <c r="O971" s="9">
        <f t="shared" si="12"/>
        <v>1</v>
      </c>
      <c r="P971" s="12">
        <f t="shared" si="13"/>
        <v>52.5</v>
      </c>
      <c r="Q971" s="9" t="s">
        <v>41</v>
      </c>
      <c r="R971" s="9" t="s">
        <v>42</v>
      </c>
      <c r="S971" s="13">
        <f t="shared" si="14"/>
        <v>41856.672152777777</v>
      </c>
      <c r="T971" s="13">
        <f t="shared" si="15"/>
        <v>41886.672152777777</v>
      </c>
    </row>
    <row r="972" spans="1:20" ht="144" x14ac:dyDescent="0.2">
      <c r="A972" s="9">
        <v>4018</v>
      </c>
      <c r="B972" s="10" t="s">
        <v>2004</v>
      </c>
      <c r="C972" s="10" t="s">
        <v>2005</v>
      </c>
      <c r="D972" s="9">
        <v>1500</v>
      </c>
      <c r="E972" s="11">
        <v>130</v>
      </c>
      <c r="F972" s="9" t="s">
        <v>251</v>
      </c>
      <c r="G972" s="9" t="s">
        <v>38</v>
      </c>
      <c r="H972" s="9" t="s">
        <v>39</v>
      </c>
      <c r="I972" s="9">
        <v>1475877108</v>
      </c>
      <c r="J972" s="9">
        <v>1473285108</v>
      </c>
      <c r="K972" s="9" t="b">
        <v>0</v>
      </c>
      <c r="L972" s="9">
        <v>4</v>
      </c>
      <c r="M972" s="9" t="b">
        <v>0</v>
      </c>
      <c r="N972" s="9" t="s">
        <v>40</v>
      </c>
      <c r="O972" s="9">
        <f t="shared" si="12"/>
        <v>9</v>
      </c>
      <c r="P972" s="12">
        <f t="shared" si="13"/>
        <v>32.5</v>
      </c>
      <c r="Q972" s="9" t="s">
        <v>41</v>
      </c>
      <c r="R972" s="9" t="s">
        <v>42</v>
      </c>
      <c r="S972" s="13">
        <f t="shared" si="14"/>
        <v>42620.91097222222</v>
      </c>
      <c r="T972" s="13">
        <f t="shared" si="15"/>
        <v>42650.91097222222</v>
      </c>
    </row>
    <row r="973" spans="1:20" ht="208" x14ac:dyDescent="0.2">
      <c r="A973" s="9">
        <v>4019</v>
      </c>
      <c r="B973" s="10" t="s">
        <v>2006</v>
      </c>
      <c r="C973" s="10" t="s">
        <v>2007</v>
      </c>
      <c r="D973" s="9">
        <v>3500</v>
      </c>
      <c r="E973" s="11">
        <v>29</v>
      </c>
      <c r="F973" s="9" t="s">
        <v>251</v>
      </c>
      <c r="G973" s="9" t="s">
        <v>45</v>
      </c>
      <c r="H973" s="9" t="s">
        <v>46</v>
      </c>
      <c r="I973" s="9">
        <v>1460737680</v>
      </c>
      <c r="J973" s="9">
        <v>1455725596</v>
      </c>
      <c r="K973" s="9" t="b">
        <v>0</v>
      </c>
      <c r="L973" s="9">
        <v>4</v>
      </c>
      <c r="M973" s="9" t="b">
        <v>0</v>
      </c>
      <c r="N973" s="9" t="s">
        <v>40</v>
      </c>
      <c r="O973" s="9">
        <f t="shared" si="12"/>
        <v>1</v>
      </c>
      <c r="P973" s="12">
        <f t="shared" si="13"/>
        <v>7.25</v>
      </c>
      <c r="Q973" s="9" t="s">
        <v>41</v>
      </c>
      <c r="R973" s="9" t="s">
        <v>42</v>
      </c>
      <c r="S973" s="13">
        <f t="shared" si="14"/>
        <v>42417.675879629634</v>
      </c>
      <c r="T973" s="13">
        <f t="shared" si="15"/>
        <v>42475.686111111107</v>
      </c>
    </row>
    <row r="974" spans="1:20" ht="192" x14ac:dyDescent="0.2">
      <c r="A974" s="9">
        <v>4020</v>
      </c>
      <c r="B974" s="10" t="s">
        <v>2008</v>
      </c>
      <c r="C974" s="10" t="s">
        <v>2009</v>
      </c>
      <c r="D974" s="9">
        <v>600</v>
      </c>
      <c r="E974" s="11">
        <v>100</v>
      </c>
      <c r="F974" s="9" t="s">
        <v>251</v>
      </c>
      <c r="G974" s="9" t="s">
        <v>45</v>
      </c>
      <c r="H974" s="9" t="s">
        <v>46</v>
      </c>
      <c r="I974" s="9">
        <v>1427168099</v>
      </c>
      <c r="J974" s="9">
        <v>1424579699</v>
      </c>
      <c r="K974" s="9" t="b">
        <v>0</v>
      </c>
      <c r="L974" s="9">
        <v>3</v>
      </c>
      <c r="M974" s="9" t="b">
        <v>0</v>
      </c>
      <c r="N974" s="9" t="s">
        <v>40</v>
      </c>
      <c r="O974" s="9">
        <f t="shared" si="12"/>
        <v>17</v>
      </c>
      <c r="P974" s="12">
        <f t="shared" si="13"/>
        <v>33.33</v>
      </c>
      <c r="Q974" s="9" t="s">
        <v>41</v>
      </c>
      <c r="R974" s="9" t="s">
        <v>42</v>
      </c>
      <c r="S974" s="13">
        <f t="shared" si="14"/>
        <v>42057.190960648149</v>
      </c>
      <c r="T974" s="13">
        <f t="shared" si="15"/>
        <v>42087.149293981478</v>
      </c>
    </row>
    <row r="975" spans="1:20" ht="160" x14ac:dyDescent="0.2">
      <c r="A975" s="9">
        <v>4021</v>
      </c>
      <c r="B975" s="10" t="s">
        <v>2010</v>
      </c>
      <c r="C975" s="10" t="s">
        <v>2011</v>
      </c>
      <c r="D975" s="9">
        <v>15000</v>
      </c>
      <c r="E975" s="11">
        <v>125</v>
      </c>
      <c r="F975" s="9" t="s">
        <v>251</v>
      </c>
      <c r="G975" s="9" t="s">
        <v>45</v>
      </c>
      <c r="H975" s="9" t="s">
        <v>46</v>
      </c>
      <c r="I975" s="9">
        <v>1414360358</v>
      </c>
      <c r="J975" s="9">
        <v>1409176358</v>
      </c>
      <c r="K975" s="9" t="b">
        <v>0</v>
      </c>
      <c r="L975" s="9">
        <v>2</v>
      </c>
      <c r="M975" s="9" t="b">
        <v>0</v>
      </c>
      <c r="N975" s="9" t="s">
        <v>40</v>
      </c>
      <c r="O975" s="9">
        <f t="shared" si="12"/>
        <v>1</v>
      </c>
      <c r="P975" s="12">
        <f t="shared" si="13"/>
        <v>62.5</v>
      </c>
      <c r="Q975" s="9" t="s">
        <v>41</v>
      </c>
      <c r="R975" s="9" t="s">
        <v>42</v>
      </c>
      <c r="S975" s="13">
        <f t="shared" si="14"/>
        <v>41878.911550925928</v>
      </c>
      <c r="T975" s="13">
        <f t="shared" si="15"/>
        <v>41938.911550925928</v>
      </c>
    </row>
    <row r="976" spans="1:20" ht="112" x14ac:dyDescent="0.2">
      <c r="A976" s="9">
        <v>4022</v>
      </c>
      <c r="B976" s="10" t="s">
        <v>2012</v>
      </c>
      <c r="C976" s="10" t="s">
        <v>2013</v>
      </c>
      <c r="D976" s="9">
        <v>18000</v>
      </c>
      <c r="E976" s="11">
        <v>12521</v>
      </c>
      <c r="F976" s="9" t="s">
        <v>251</v>
      </c>
      <c r="G976" s="9" t="s">
        <v>45</v>
      </c>
      <c r="H976" s="9" t="s">
        <v>46</v>
      </c>
      <c r="I976" s="9">
        <v>1422759240</v>
      </c>
      <c r="J976" s="9">
        <v>1418824867</v>
      </c>
      <c r="K976" s="9" t="b">
        <v>0</v>
      </c>
      <c r="L976" s="9">
        <v>197</v>
      </c>
      <c r="M976" s="9" t="b">
        <v>0</v>
      </c>
      <c r="N976" s="9" t="s">
        <v>40</v>
      </c>
      <c r="O976" s="9">
        <f t="shared" si="12"/>
        <v>70</v>
      </c>
      <c r="P976" s="12">
        <f t="shared" si="13"/>
        <v>63.56</v>
      </c>
      <c r="Q976" s="9" t="s">
        <v>41</v>
      </c>
      <c r="R976" s="9" t="s">
        <v>42</v>
      </c>
      <c r="S976" s="13">
        <f t="shared" si="14"/>
        <v>41990.584108796291</v>
      </c>
      <c r="T976" s="13">
        <f t="shared" si="15"/>
        <v>42036.120833333334</v>
      </c>
    </row>
    <row r="977" spans="1:20" ht="160" x14ac:dyDescent="0.2">
      <c r="A977" s="9">
        <v>4023</v>
      </c>
      <c r="B977" s="10" t="s">
        <v>2014</v>
      </c>
      <c r="C977" s="10" t="s">
        <v>2015</v>
      </c>
      <c r="D977" s="9">
        <v>7000</v>
      </c>
      <c r="E977" s="11">
        <v>0</v>
      </c>
      <c r="F977" s="9" t="s">
        <v>251</v>
      </c>
      <c r="G977" s="9" t="s">
        <v>45</v>
      </c>
      <c r="H977" s="9" t="s">
        <v>46</v>
      </c>
      <c r="I977" s="9">
        <v>1458860363</v>
      </c>
      <c r="J977" s="9">
        <v>1454975963</v>
      </c>
      <c r="K977" s="9" t="b">
        <v>0</v>
      </c>
      <c r="L977" s="9">
        <v>0</v>
      </c>
      <c r="M977" s="9" t="b">
        <v>0</v>
      </c>
      <c r="N977" s="9" t="s">
        <v>40</v>
      </c>
      <c r="O977" s="9">
        <f t="shared" si="12"/>
        <v>0</v>
      </c>
      <c r="P977" s="12">
        <f t="shared" si="13"/>
        <v>0</v>
      </c>
      <c r="Q977" s="9" t="s">
        <v>41</v>
      </c>
      <c r="R977" s="9" t="s">
        <v>42</v>
      </c>
      <c r="S977" s="13">
        <f t="shared" si="14"/>
        <v>42408.999571759254</v>
      </c>
      <c r="T977" s="13">
        <f t="shared" si="15"/>
        <v>42453.957905092597</v>
      </c>
    </row>
    <row r="978" spans="1:20" ht="208" x14ac:dyDescent="0.2">
      <c r="A978" s="9">
        <v>4024</v>
      </c>
      <c r="B978" s="10" t="s">
        <v>2016</v>
      </c>
      <c r="C978" s="10" t="s">
        <v>2017</v>
      </c>
      <c r="D978" s="9">
        <v>800</v>
      </c>
      <c r="E978" s="11">
        <v>10</v>
      </c>
      <c r="F978" s="9" t="s">
        <v>251</v>
      </c>
      <c r="G978" s="9" t="s">
        <v>45</v>
      </c>
      <c r="H978" s="9" t="s">
        <v>46</v>
      </c>
      <c r="I978" s="9">
        <v>1441037097</v>
      </c>
      <c r="J978" s="9">
        <v>1438445097</v>
      </c>
      <c r="K978" s="9" t="b">
        <v>0</v>
      </c>
      <c r="L978" s="9">
        <v>1</v>
      </c>
      <c r="M978" s="9" t="b">
        <v>0</v>
      </c>
      <c r="N978" s="9" t="s">
        <v>40</v>
      </c>
      <c r="O978" s="9">
        <f t="shared" si="12"/>
        <v>1</v>
      </c>
      <c r="P978" s="12">
        <f t="shared" si="13"/>
        <v>10</v>
      </c>
      <c r="Q978" s="9" t="s">
        <v>41</v>
      </c>
      <c r="R978" s="9" t="s">
        <v>42</v>
      </c>
      <c r="S978" s="13">
        <f t="shared" si="14"/>
        <v>42217.670104166667</v>
      </c>
      <c r="T978" s="13">
        <f t="shared" si="15"/>
        <v>42247.670104166667</v>
      </c>
    </row>
    <row r="979" spans="1:20" ht="208" x14ac:dyDescent="0.2">
      <c r="A979" s="9">
        <v>4025</v>
      </c>
      <c r="B979" s="10" t="s">
        <v>2018</v>
      </c>
      <c r="C979" s="10" t="s">
        <v>2019</v>
      </c>
      <c r="D979" s="9">
        <v>5000</v>
      </c>
      <c r="E979" s="11">
        <v>250</v>
      </c>
      <c r="F979" s="9" t="s">
        <v>251</v>
      </c>
      <c r="G979" s="9" t="s">
        <v>483</v>
      </c>
      <c r="H979" s="9" t="s">
        <v>259</v>
      </c>
      <c r="I979" s="9">
        <v>1437889336</v>
      </c>
      <c r="J979" s="9">
        <v>1432705336</v>
      </c>
      <c r="K979" s="9" t="b">
        <v>0</v>
      </c>
      <c r="L979" s="9">
        <v>4</v>
      </c>
      <c r="M979" s="9" t="b">
        <v>0</v>
      </c>
      <c r="N979" s="9" t="s">
        <v>40</v>
      </c>
      <c r="O979" s="9">
        <f t="shared" si="12"/>
        <v>5</v>
      </c>
      <c r="P979" s="12">
        <f t="shared" si="13"/>
        <v>62.5</v>
      </c>
      <c r="Q979" s="9" t="s">
        <v>41</v>
      </c>
      <c r="R979" s="9" t="s">
        <v>42</v>
      </c>
      <c r="S979" s="13">
        <f t="shared" si="14"/>
        <v>42151.237685185188</v>
      </c>
      <c r="T979" s="13">
        <f t="shared" si="15"/>
        <v>42211.237685185188</v>
      </c>
    </row>
    <row r="980" spans="1:20" ht="144" x14ac:dyDescent="0.2">
      <c r="A980" s="9">
        <v>4026</v>
      </c>
      <c r="B980" s="10" t="s">
        <v>2020</v>
      </c>
      <c r="C980" s="10" t="s">
        <v>2021</v>
      </c>
      <c r="D980" s="9">
        <v>4000</v>
      </c>
      <c r="E980" s="11">
        <v>0</v>
      </c>
      <c r="F980" s="9" t="s">
        <v>251</v>
      </c>
      <c r="G980" s="9" t="s">
        <v>45</v>
      </c>
      <c r="H980" s="9" t="s">
        <v>46</v>
      </c>
      <c r="I980" s="9">
        <v>1449247439</v>
      </c>
      <c r="J980" s="9">
        <v>1444059839</v>
      </c>
      <c r="K980" s="9" t="b">
        <v>0</v>
      </c>
      <c r="L980" s="9">
        <v>0</v>
      </c>
      <c r="M980" s="9" t="b">
        <v>0</v>
      </c>
      <c r="N980" s="9" t="s">
        <v>40</v>
      </c>
      <c r="O980" s="9">
        <f t="shared" si="12"/>
        <v>0</v>
      </c>
      <c r="P980" s="12">
        <f t="shared" si="13"/>
        <v>0</v>
      </c>
      <c r="Q980" s="9" t="s">
        <v>41</v>
      </c>
      <c r="R980" s="9" t="s">
        <v>42</v>
      </c>
      <c r="S980" s="13">
        <f t="shared" si="14"/>
        <v>42282.655543981484</v>
      </c>
      <c r="T980" s="13">
        <f t="shared" si="15"/>
        <v>42342.697210648148</v>
      </c>
    </row>
    <row r="981" spans="1:20" ht="208" x14ac:dyDescent="0.2">
      <c r="A981" s="9">
        <v>4027</v>
      </c>
      <c r="B981" s="10" t="s">
        <v>2022</v>
      </c>
      <c r="C981" s="10" t="s">
        <v>2023</v>
      </c>
      <c r="D981" s="9">
        <v>3000</v>
      </c>
      <c r="E981" s="11">
        <v>215</v>
      </c>
      <c r="F981" s="9" t="s">
        <v>251</v>
      </c>
      <c r="G981" s="9" t="s">
        <v>45</v>
      </c>
      <c r="H981" s="9" t="s">
        <v>46</v>
      </c>
      <c r="I981" s="9">
        <v>1487811600</v>
      </c>
      <c r="J981" s="9">
        <v>1486077481</v>
      </c>
      <c r="K981" s="9" t="b">
        <v>0</v>
      </c>
      <c r="L981" s="9">
        <v>7</v>
      </c>
      <c r="M981" s="9" t="b">
        <v>0</v>
      </c>
      <c r="N981" s="9" t="s">
        <v>40</v>
      </c>
      <c r="O981" s="9">
        <f t="shared" si="12"/>
        <v>7</v>
      </c>
      <c r="P981" s="12">
        <f t="shared" si="13"/>
        <v>30.71</v>
      </c>
      <c r="Q981" s="9" t="s">
        <v>41</v>
      </c>
      <c r="R981" s="9" t="s">
        <v>42</v>
      </c>
      <c r="S981" s="13">
        <f t="shared" si="14"/>
        <v>42768.97084490741</v>
      </c>
      <c r="T981" s="13">
        <f t="shared" si="15"/>
        <v>42789.041666666672</v>
      </c>
    </row>
    <row r="982" spans="1:20" ht="176" x14ac:dyDescent="0.2">
      <c r="A982" s="9">
        <v>4028</v>
      </c>
      <c r="B982" s="10" t="s">
        <v>2024</v>
      </c>
      <c r="C982" s="10" t="s">
        <v>2025</v>
      </c>
      <c r="D982" s="9">
        <v>2000</v>
      </c>
      <c r="E982" s="11">
        <v>561</v>
      </c>
      <c r="F982" s="9" t="s">
        <v>251</v>
      </c>
      <c r="G982" s="9" t="s">
        <v>45</v>
      </c>
      <c r="H982" s="9" t="s">
        <v>46</v>
      </c>
      <c r="I982" s="9">
        <v>1402007500</v>
      </c>
      <c r="J982" s="9">
        <v>1399415500</v>
      </c>
      <c r="K982" s="9" t="b">
        <v>0</v>
      </c>
      <c r="L982" s="9">
        <v>11</v>
      </c>
      <c r="M982" s="9" t="b">
        <v>0</v>
      </c>
      <c r="N982" s="9" t="s">
        <v>40</v>
      </c>
      <c r="O982" s="9">
        <f t="shared" si="12"/>
        <v>28</v>
      </c>
      <c r="P982" s="12">
        <f t="shared" si="13"/>
        <v>51</v>
      </c>
      <c r="Q982" s="9" t="s">
        <v>41</v>
      </c>
      <c r="R982" s="9" t="s">
        <v>42</v>
      </c>
      <c r="S982" s="13">
        <f t="shared" si="14"/>
        <v>41765.938657407409</v>
      </c>
      <c r="T982" s="13">
        <f t="shared" si="15"/>
        <v>41795.938657407409</v>
      </c>
    </row>
    <row r="983" spans="1:20" ht="208" x14ac:dyDescent="0.2">
      <c r="A983" s="9">
        <v>4029</v>
      </c>
      <c r="B983" s="10" t="s">
        <v>2026</v>
      </c>
      <c r="C983" s="10" t="s">
        <v>2027</v>
      </c>
      <c r="D983" s="9">
        <v>20000</v>
      </c>
      <c r="E983" s="11">
        <v>0</v>
      </c>
      <c r="F983" s="9" t="s">
        <v>251</v>
      </c>
      <c r="G983" s="9" t="s">
        <v>45</v>
      </c>
      <c r="H983" s="9" t="s">
        <v>46</v>
      </c>
      <c r="I983" s="9">
        <v>1450053370</v>
      </c>
      <c r="J983" s="9">
        <v>1447461370</v>
      </c>
      <c r="K983" s="9" t="b">
        <v>0</v>
      </c>
      <c r="L983" s="9">
        <v>0</v>
      </c>
      <c r="M983" s="9" t="b">
        <v>0</v>
      </c>
      <c r="N983" s="9" t="s">
        <v>40</v>
      </c>
      <c r="O983" s="9">
        <f t="shared" si="12"/>
        <v>0</v>
      </c>
      <c r="P983" s="12">
        <f t="shared" si="13"/>
        <v>0</v>
      </c>
      <c r="Q983" s="9" t="s">
        <v>41</v>
      </c>
      <c r="R983" s="9" t="s">
        <v>42</v>
      </c>
      <c r="S983" s="13">
        <f t="shared" si="14"/>
        <v>42322.025115740747</v>
      </c>
      <c r="T983" s="13">
        <f t="shared" si="15"/>
        <v>42352.025115740747</v>
      </c>
    </row>
    <row r="984" spans="1:20" ht="192" x14ac:dyDescent="0.2">
      <c r="A984" s="9">
        <v>4030</v>
      </c>
      <c r="B984" s="10" t="s">
        <v>2028</v>
      </c>
      <c r="C984" s="10" t="s">
        <v>2029</v>
      </c>
      <c r="D984" s="9">
        <v>2500</v>
      </c>
      <c r="E984" s="11">
        <v>400</v>
      </c>
      <c r="F984" s="9" t="s">
        <v>251</v>
      </c>
      <c r="G984" s="9" t="s">
        <v>45</v>
      </c>
      <c r="H984" s="9" t="s">
        <v>46</v>
      </c>
      <c r="I984" s="9">
        <v>1454525340</v>
      </c>
      <c r="J984" s="9">
        <v>1452008599</v>
      </c>
      <c r="K984" s="9" t="b">
        <v>0</v>
      </c>
      <c r="L984" s="9">
        <v>6</v>
      </c>
      <c r="M984" s="9" t="b">
        <v>0</v>
      </c>
      <c r="N984" s="9" t="s">
        <v>40</v>
      </c>
      <c r="O984" s="9">
        <f t="shared" si="12"/>
        <v>16</v>
      </c>
      <c r="P984" s="12">
        <f t="shared" si="13"/>
        <v>66.67</v>
      </c>
      <c r="Q984" s="9" t="s">
        <v>41</v>
      </c>
      <c r="R984" s="9" t="s">
        <v>42</v>
      </c>
      <c r="S984" s="13">
        <f t="shared" si="14"/>
        <v>42374.655081018514</v>
      </c>
      <c r="T984" s="13">
        <f t="shared" si="15"/>
        <v>42403.784027777772</v>
      </c>
    </row>
    <row r="985" spans="1:20" ht="208" x14ac:dyDescent="0.2">
      <c r="A985" s="9">
        <v>4031</v>
      </c>
      <c r="B985" s="10" t="s">
        <v>2030</v>
      </c>
      <c r="C985" s="10" t="s">
        <v>2031</v>
      </c>
      <c r="D985" s="9">
        <v>5000</v>
      </c>
      <c r="E985" s="11">
        <v>0</v>
      </c>
      <c r="F985" s="9" t="s">
        <v>251</v>
      </c>
      <c r="G985" s="9" t="s">
        <v>45</v>
      </c>
      <c r="H985" s="9" t="s">
        <v>46</v>
      </c>
      <c r="I985" s="9">
        <v>1418914964</v>
      </c>
      <c r="J985" s="9">
        <v>1414591364</v>
      </c>
      <c r="K985" s="9" t="b">
        <v>0</v>
      </c>
      <c r="L985" s="9">
        <v>0</v>
      </c>
      <c r="M985" s="9" t="b">
        <v>0</v>
      </c>
      <c r="N985" s="9" t="s">
        <v>40</v>
      </c>
      <c r="O985" s="9">
        <f t="shared" si="12"/>
        <v>0</v>
      </c>
      <c r="P985" s="12">
        <f t="shared" si="13"/>
        <v>0</v>
      </c>
      <c r="Q985" s="9" t="s">
        <v>41</v>
      </c>
      <c r="R985" s="9" t="s">
        <v>42</v>
      </c>
      <c r="S985" s="13">
        <f t="shared" si="14"/>
        <v>41941.585231481484</v>
      </c>
      <c r="T985" s="13">
        <f t="shared" si="15"/>
        <v>41991.626898148148</v>
      </c>
    </row>
    <row r="986" spans="1:20" ht="208" x14ac:dyDescent="0.2">
      <c r="A986" s="9">
        <v>4032</v>
      </c>
      <c r="B986" s="10" t="s">
        <v>2032</v>
      </c>
      <c r="C986" s="10" t="s">
        <v>2033</v>
      </c>
      <c r="D986" s="9">
        <v>6048</v>
      </c>
      <c r="E986" s="11">
        <v>413</v>
      </c>
      <c r="F986" s="9" t="s">
        <v>251</v>
      </c>
      <c r="G986" s="9" t="s">
        <v>45</v>
      </c>
      <c r="H986" s="9" t="s">
        <v>46</v>
      </c>
      <c r="I986" s="9">
        <v>1450211116</v>
      </c>
      <c r="J986" s="9">
        <v>1445023516</v>
      </c>
      <c r="K986" s="9" t="b">
        <v>0</v>
      </c>
      <c r="L986" s="9">
        <v>7</v>
      </c>
      <c r="M986" s="9" t="b">
        <v>0</v>
      </c>
      <c r="N986" s="9" t="s">
        <v>40</v>
      </c>
      <c r="O986" s="9">
        <f t="shared" si="12"/>
        <v>7</v>
      </c>
      <c r="P986" s="12">
        <f t="shared" si="13"/>
        <v>59</v>
      </c>
      <c r="Q986" s="9" t="s">
        <v>41</v>
      </c>
      <c r="R986" s="9" t="s">
        <v>42</v>
      </c>
      <c r="S986" s="13">
        <f t="shared" si="14"/>
        <v>42293.809212962966</v>
      </c>
      <c r="T986" s="13">
        <f t="shared" si="15"/>
        <v>42353.85087962963</v>
      </c>
    </row>
    <row r="987" spans="1:20" ht="208" x14ac:dyDescent="0.2">
      <c r="A987" s="9">
        <v>4033</v>
      </c>
      <c r="B987" s="10" t="s">
        <v>2034</v>
      </c>
      <c r="C987" s="10" t="s">
        <v>2035</v>
      </c>
      <c r="D987" s="9">
        <v>23900</v>
      </c>
      <c r="E987" s="11">
        <v>6141.99</v>
      </c>
      <c r="F987" s="9" t="s">
        <v>251</v>
      </c>
      <c r="G987" s="9" t="s">
        <v>38</v>
      </c>
      <c r="H987" s="9" t="s">
        <v>39</v>
      </c>
      <c r="I987" s="9">
        <v>1475398800</v>
      </c>
      <c r="J987" s="9">
        <v>1472711224</v>
      </c>
      <c r="K987" s="9" t="b">
        <v>0</v>
      </c>
      <c r="L987" s="9">
        <v>94</v>
      </c>
      <c r="M987" s="9" t="b">
        <v>0</v>
      </c>
      <c r="N987" s="9" t="s">
        <v>40</v>
      </c>
      <c r="O987" s="9">
        <f t="shared" si="12"/>
        <v>26</v>
      </c>
      <c r="P987" s="12">
        <f t="shared" si="13"/>
        <v>65.34</v>
      </c>
      <c r="Q987" s="9" t="s">
        <v>41</v>
      </c>
      <c r="R987" s="9" t="s">
        <v>42</v>
      </c>
      <c r="S987" s="13">
        <f t="shared" si="14"/>
        <v>42614.268796296295</v>
      </c>
      <c r="T987" s="13">
        <f t="shared" si="15"/>
        <v>42645.375</v>
      </c>
    </row>
    <row r="988" spans="1:20" ht="208" x14ac:dyDescent="0.2">
      <c r="A988" s="9">
        <v>4034</v>
      </c>
      <c r="B988" s="10" t="s">
        <v>2036</v>
      </c>
      <c r="C988" s="10" t="s">
        <v>2037</v>
      </c>
      <c r="D988" s="9">
        <v>13500</v>
      </c>
      <c r="E988" s="11">
        <v>200</v>
      </c>
      <c r="F988" s="9" t="s">
        <v>251</v>
      </c>
      <c r="G988" s="9" t="s">
        <v>45</v>
      </c>
      <c r="H988" s="9" t="s">
        <v>46</v>
      </c>
      <c r="I988" s="9">
        <v>1428097450</v>
      </c>
      <c r="J988" s="9">
        <v>1425509050</v>
      </c>
      <c r="K988" s="9" t="b">
        <v>0</v>
      </c>
      <c r="L988" s="9">
        <v>2</v>
      </c>
      <c r="M988" s="9" t="b">
        <v>0</v>
      </c>
      <c r="N988" s="9" t="s">
        <v>40</v>
      </c>
      <c r="O988" s="9">
        <f t="shared" si="12"/>
        <v>1</v>
      </c>
      <c r="P988" s="12">
        <f t="shared" si="13"/>
        <v>100</v>
      </c>
      <c r="Q988" s="9" t="s">
        <v>41</v>
      </c>
      <c r="R988" s="9" t="s">
        <v>42</v>
      </c>
      <c r="S988" s="13">
        <f t="shared" si="14"/>
        <v>42067.947337962964</v>
      </c>
      <c r="T988" s="13">
        <f t="shared" si="15"/>
        <v>42097.905671296292</v>
      </c>
    </row>
    <row r="989" spans="1:20" ht="112" x14ac:dyDescent="0.2">
      <c r="A989" s="9">
        <v>4035</v>
      </c>
      <c r="B989" s="10" t="s">
        <v>2038</v>
      </c>
      <c r="C989" s="10" t="s">
        <v>2039</v>
      </c>
      <c r="D989" s="9">
        <v>10000</v>
      </c>
      <c r="E989" s="11">
        <v>3685</v>
      </c>
      <c r="F989" s="9" t="s">
        <v>251</v>
      </c>
      <c r="G989" s="9" t="s">
        <v>45</v>
      </c>
      <c r="H989" s="9" t="s">
        <v>46</v>
      </c>
      <c r="I989" s="9">
        <v>1413925887</v>
      </c>
      <c r="J989" s="9">
        <v>1411333887</v>
      </c>
      <c r="K989" s="9" t="b">
        <v>0</v>
      </c>
      <c r="L989" s="9">
        <v>25</v>
      </c>
      <c r="M989" s="9" t="b">
        <v>0</v>
      </c>
      <c r="N989" s="9" t="s">
        <v>40</v>
      </c>
      <c r="O989" s="9">
        <f t="shared" si="12"/>
        <v>37</v>
      </c>
      <c r="P989" s="12">
        <f t="shared" si="13"/>
        <v>147.4</v>
      </c>
      <c r="Q989" s="9" t="s">
        <v>41</v>
      </c>
      <c r="R989" s="9" t="s">
        <v>42</v>
      </c>
      <c r="S989" s="13">
        <f t="shared" si="14"/>
        <v>41903.882951388885</v>
      </c>
      <c r="T989" s="13">
        <f t="shared" si="15"/>
        <v>41933.882951388885</v>
      </c>
    </row>
    <row r="990" spans="1:20" ht="192" x14ac:dyDescent="0.2">
      <c r="A990" s="9">
        <v>4036</v>
      </c>
      <c r="B990" s="10" t="s">
        <v>2040</v>
      </c>
      <c r="C990" s="10" t="s">
        <v>822</v>
      </c>
      <c r="D990" s="9">
        <v>6000</v>
      </c>
      <c r="E990" s="11">
        <v>2823</v>
      </c>
      <c r="F990" s="9" t="s">
        <v>251</v>
      </c>
      <c r="G990" s="9" t="s">
        <v>45</v>
      </c>
      <c r="H990" s="9" t="s">
        <v>46</v>
      </c>
      <c r="I990" s="9">
        <v>1404253800</v>
      </c>
      <c r="J990" s="9">
        <v>1402784964</v>
      </c>
      <c r="K990" s="9" t="b">
        <v>0</v>
      </c>
      <c r="L990" s="9">
        <v>17</v>
      </c>
      <c r="M990" s="9" t="b">
        <v>0</v>
      </c>
      <c r="N990" s="9" t="s">
        <v>40</v>
      </c>
      <c r="O990" s="9">
        <f t="shared" si="12"/>
        <v>47</v>
      </c>
      <c r="P990" s="12">
        <f t="shared" si="13"/>
        <v>166.06</v>
      </c>
      <c r="Q990" s="9" t="s">
        <v>41</v>
      </c>
      <c r="R990" s="9" t="s">
        <v>42</v>
      </c>
      <c r="S990" s="13">
        <f t="shared" si="14"/>
        <v>41804.937083333331</v>
      </c>
      <c r="T990" s="13">
        <f t="shared" si="15"/>
        <v>41821.9375</v>
      </c>
    </row>
    <row r="991" spans="1:20" ht="224" x14ac:dyDescent="0.2">
      <c r="A991" s="9">
        <v>4037</v>
      </c>
      <c r="B991" s="10" t="s">
        <v>2041</v>
      </c>
      <c r="C991" s="10" t="s">
        <v>2042</v>
      </c>
      <c r="D991" s="9">
        <v>700</v>
      </c>
      <c r="E991" s="11">
        <v>80</v>
      </c>
      <c r="F991" s="9" t="s">
        <v>251</v>
      </c>
      <c r="G991" s="9" t="s">
        <v>45</v>
      </c>
      <c r="H991" s="9" t="s">
        <v>46</v>
      </c>
      <c r="I991" s="9">
        <v>1464099900</v>
      </c>
      <c r="J991" s="9">
        <v>1462585315</v>
      </c>
      <c r="K991" s="9" t="b">
        <v>0</v>
      </c>
      <c r="L991" s="9">
        <v>2</v>
      </c>
      <c r="M991" s="9" t="b">
        <v>0</v>
      </c>
      <c r="N991" s="9" t="s">
        <v>40</v>
      </c>
      <c r="O991" s="9">
        <f t="shared" si="12"/>
        <v>11</v>
      </c>
      <c r="P991" s="12">
        <f t="shared" si="13"/>
        <v>40</v>
      </c>
      <c r="Q991" s="9" t="s">
        <v>41</v>
      </c>
      <c r="R991" s="9" t="s">
        <v>42</v>
      </c>
      <c r="S991" s="13">
        <f t="shared" si="14"/>
        <v>42497.070775462969</v>
      </c>
      <c r="T991" s="13">
        <f t="shared" si="15"/>
        <v>42514.600694444445</v>
      </c>
    </row>
    <row r="992" spans="1:20" ht="224" x14ac:dyDescent="0.2">
      <c r="A992" s="9">
        <v>4038</v>
      </c>
      <c r="B992" s="10" t="s">
        <v>2043</v>
      </c>
      <c r="C992" s="10" t="s">
        <v>2044</v>
      </c>
      <c r="D992" s="9">
        <v>2500</v>
      </c>
      <c r="E992" s="11">
        <v>301</v>
      </c>
      <c r="F992" s="9" t="s">
        <v>251</v>
      </c>
      <c r="G992" s="9" t="s">
        <v>45</v>
      </c>
      <c r="H992" s="9" t="s">
        <v>46</v>
      </c>
      <c r="I992" s="9">
        <v>1413573010</v>
      </c>
      <c r="J992" s="9">
        <v>1408389010</v>
      </c>
      <c r="K992" s="9" t="b">
        <v>0</v>
      </c>
      <c r="L992" s="9">
        <v>4</v>
      </c>
      <c r="M992" s="9" t="b">
        <v>0</v>
      </c>
      <c r="N992" s="9" t="s">
        <v>40</v>
      </c>
      <c r="O992" s="9">
        <f t="shared" si="12"/>
        <v>12</v>
      </c>
      <c r="P992" s="12">
        <f t="shared" si="13"/>
        <v>75.25</v>
      </c>
      <c r="Q992" s="9" t="s">
        <v>41</v>
      </c>
      <c r="R992" s="9" t="s">
        <v>42</v>
      </c>
      <c r="S992" s="13">
        <f t="shared" si="14"/>
        <v>41869.798726851855</v>
      </c>
      <c r="T992" s="13">
        <f t="shared" si="15"/>
        <v>41929.798726851855</v>
      </c>
    </row>
    <row r="993" spans="1:20" ht="144" x14ac:dyDescent="0.2">
      <c r="A993" s="9">
        <v>4039</v>
      </c>
      <c r="B993" s="10" t="s">
        <v>2045</v>
      </c>
      <c r="C993" s="10" t="s">
        <v>2046</v>
      </c>
      <c r="D993" s="9">
        <v>500</v>
      </c>
      <c r="E993" s="11">
        <v>300</v>
      </c>
      <c r="F993" s="9" t="s">
        <v>251</v>
      </c>
      <c r="G993" s="9" t="s">
        <v>45</v>
      </c>
      <c r="H993" s="9" t="s">
        <v>46</v>
      </c>
      <c r="I993" s="9">
        <v>1448949540</v>
      </c>
      <c r="J993" s="9">
        <v>1446048367</v>
      </c>
      <c r="K993" s="9" t="b">
        <v>0</v>
      </c>
      <c r="L993" s="9">
        <v>5</v>
      </c>
      <c r="M993" s="9" t="b">
        <v>0</v>
      </c>
      <c r="N993" s="9" t="s">
        <v>40</v>
      </c>
      <c r="O993" s="9">
        <f t="shared" si="12"/>
        <v>60</v>
      </c>
      <c r="P993" s="12">
        <f t="shared" si="13"/>
        <v>60</v>
      </c>
      <c r="Q993" s="9" t="s">
        <v>41</v>
      </c>
      <c r="R993" s="9" t="s">
        <v>42</v>
      </c>
      <c r="S993" s="13">
        <f t="shared" si="14"/>
        <v>42305.670914351853</v>
      </c>
      <c r="T993" s="13">
        <f t="shared" si="15"/>
        <v>42339.249305555553</v>
      </c>
    </row>
    <row r="994" spans="1:20" ht="192" x14ac:dyDescent="0.2">
      <c r="A994" s="9">
        <v>4040</v>
      </c>
      <c r="B994" s="10" t="s">
        <v>2047</v>
      </c>
      <c r="C994" s="10" t="s">
        <v>2048</v>
      </c>
      <c r="D994" s="9">
        <v>8000</v>
      </c>
      <c r="E994" s="11">
        <v>2500</v>
      </c>
      <c r="F994" s="9" t="s">
        <v>251</v>
      </c>
      <c r="G994" s="9" t="s">
        <v>45</v>
      </c>
      <c r="H994" s="9" t="s">
        <v>46</v>
      </c>
      <c r="I994" s="9">
        <v>1437188400</v>
      </c>
      <c r="J994" s="9">
        <v>1432100004</v>
      </c>
      <c r="K994" s="9" t="b">
        <v>0</v>
      </c>
      <c r="L994" s="9">
        <v>2</v>
      </c>
      <c r="M994" s="9" t="b">
        <v>0</v>
      </c>
      <c r="N994" s="9" t="s">
        <v>40</v>
      </c>
      <c r="O994" s="9">
        <f t="shared" si="12"/>
        <v>31</v>
      </c>
      <c r="P994" s="12">
        <f t="shared" si="13"/>
        <v>1250</v>
      </c>
      <c r="Q994" s="9" t="s">
        <v>41</v>
      </c>
      <c r="R994" s="9" t="s">
        <v>42</v>
      </c>
      <c r="S994" s="13">
        <f t="shared" si="14"/>
        <v>42144.231527777782</v>
      </c>
      <c r="T994" s="13">
        <f t="shared" si="15"/>
        <v>42203.125</v>
      </c>
    </row>
    <row r="995" spans="1:20" ht="144" x14ac:dyDescent="0.2">
      <c r="A995" s="9">
        <v>4041</v>
      </c>
      <c r="B995" s="10" t="s">
        <v>2049</v>
      </c>
      <c r="C995" s="10" t="s">
        <v>2050</v>
      </c>
      <c r="D995" s="9">
        <v>5000</v>
      </c>
      <c r="E995" s="11">
        <v>21</v>
      </c>
      <c r="F995" s="9" t="s">
        <v>251</v>
      </c>
      <c r="G995" s="9" t="s">
        <v>38</v>
      </c>
      <c r="H995" s="9" t="s">
        <v>39</v>
      </c>
      <c r="I995" s="9">
        <v>1473160954</v>
      </c>
      <c r="J995" s="9">
        <v>1467976954</v>
      </c>
      <c r="K995" s="9" t="b">
        <v>0</v>
      </c>
      <c r="L995" s="9">
        <v>2</v>
      </c>
      <c r="M995" s="9" t="b">
        <v>0</v>
      </c>
      <c r="N995" s="9" t="s">
        <v>40</v>
      </c>
      <c r="O995" s="9">
        <f t="shared" si="12"/>
        <v>0</v>
      </c>
      <c r="P995" s="12">
        <f t="shared" si="13"/>
        <v>10.5</v>
      </c>
      <c r="Q995" s="9" t="s">
        <v>41</v>
      </c>
      <c r="R995" s="9" t="s">
        <v>42</v>
      </c>
      <c r="S995" s="13">
        <f t="shared" si="14"/>
        <v>42559.474004629628</v>
      </c>
      <c r="T995" s="13">
        <f t="shared" si="15"/>
        <v>42619.474004629628</v>
      </c>
    </row>
    <row r="996" spans="1:20" ht="192" x14ac:dyDescent="0.2">
      <c r="A996" s="9">
        <v>4042</v>
      </c>
      <c r="B996" s="10" t="s">
        <v>2051</v>
      </c>
      <c r="C996" s="10" t="s">
        <v>2052</v>
      </c>
      <c r="D996" s="9">
        <v>10000</v>
      </c>
      <c r="E996" s="11">
        <v>21</v>
      </c>
      <c r="F996" s="9" t="s">
        <v>251</v>
      </c>
      <c r="G996" s="9" t="s">
        <v>45</v>
      </c>
      <c r="H996" s="9" t="s">
        <v>46</v>
      </c>
      <c r="I996" s="9">
        <v>1421781360</v>
      </c>
      <c r="J996" s="9">
        <v>1419213664</v>
      </c>
      <c r="K996" s="9" t="b">
        <v>0</v>
      </c>
      <c r="L996" s="9">
        <v>3</v>
      </c>
      <c r="M996" s="9" t="b">
        <v>0</v>
      </c>
      <c r="N996" s="9" t="s">
        <v>40</v>
      </c>
      <c r="O996" s="9">
        <f t="shared" si="12"/>
        <v>0</v>
      </c>
      <c r="P996" s="12">
        <f t="shared" si="13"/>
        <v>7</v>
      </c>
      <c r="Q996" s="9" t="s">
        <v>41</v>
      </c>
      <c r="R996" s="9" t="s">
        <v>42</v>
      </c>
      <c r="S996" s="13">
        <f t="shared" si="14"/>
        <v>41995.084074074075</v>
      </c>
      <c r="T996" s="13">
        <f t="shared" si="15"/>
        <v>42024.802777777775</v>
      </c>
    </row>
    <row r="997" spans="1:20" ht="144" x14ac:dyDescent="0.2">
      <c r="A997" s="9">
        <v>4043</v>
      </c>
      <c r="B997" s="10" t="s">
        <v>2053</v>
      </c>
      <c r="C997" s="10" t="s">
        <v>2054</v>
      </c>
      <c r="D997" s="9">
        <v>300</v>
      </c>
      <c r="E997" s="11">
        <v>0</v>
      </c>
      <c r="F997" s="9" t="s">
        <v>251</v>
      </c>
      <c r="G997" s="9" t="s">
        <v>63</v>
      </c>
      <c r="H997" s="9" t="s">
        <v>64</v>
      </c>
      <c r="I997" s="9">
        <v>1416524325</v>
      </c>
      <c r="J997" s="9">
        <v>1415228325</v>
      </c>
      <c r="K997" s="9" t="b">
        <v>0</v>
      </c>
      <c r="L997" s="9">
        <v>0</v>
      </c>
      <c r="M997" s="9" t="b">
        <v>0</v>
      </c>
      <c r="N997" s="9" t="s">
        <v>40</v>
      </c>
      <c r="O997" s="9">
        <f t="shared" si="12"/>
        <v>0</v>
      </c>
      <c r="P997" s="12">
        <f t="shared" si="13"/>
        <v>0</v>
      </c>
      <c r="Q997" s="9" t="s">
        <v>41</v>
      </c>
      <c r="R997" s="9" t="s">
        <v>42</v>
      </c>
      <c r="S997" s="13">
        <f t="shared" si="14"/>
        <v>41948.957465277781</v>
      </c>
      <c r="T997" s="13">
        <f t="shared" si="15"/>
        <v>41963.957465277781</v>
      </c>
    </row>
    <row r="998" spans="1:20" ht="208" x14ac:dyDescent="0.2">
      <c r="A998" s="9">
        <v>4044</v>
      </c>
      <c r="B998" s="10" t="s">
        <v>2055</v>
      </c>
      <c r="C998" s="10" t="s">
        <v>2056</v>
      </c>
      <c r="D998" s="9">
        <v>600</v>
      </c>
      <c r="E998" s="11">
        <v>225</v>
      </c>
      <c r="F998" s="9" t="s">
        <v>251</v>
      </c>
      <c r="G998" s="9" t="s">
        <v>45</v>
      </c>
      <c r="H998" s="9" t="s">
        <v>46</v>
      </c>
      <c r="I998" s="9">
        <v>1428642000</v>
      </c>
      <c r="J998" s="9">
        <v>1426050982</v>
      </c>
      <c r="K998" s="9" t="b">
        <v>0</v>
      </c>
      <c r="L998" s="9">
        <v>4</v>
      </c>
      <c r="M998" s="9" t="b">
        <v>0</v>
      </c>
      <c r="N998" s="9" t="s">
        <v>40</v>
      </c>
      <c r="O998" s="9">
        <f t="shared" si="12"/>
        <v>38</v>
      </c>
      <c r="P998" s="12">
        <f t="shared" si="13"/>
        <v>56.25</v>
      </c>
      <c r="Q998" s="9" t="s">
        <v>41</v>
      </c>
      <c r="R998" s="9" t="s">
        <v>42</v>
      </c>
      <c r="S998" s="13">
        <f t="shared" si="14"/>
        <v>42074.219699074078</v>
      </c>
      <c r="T998" s="13">
        <f t="shared" si="15"/>
        <v>42104.208333333328</v>
      </c>
    </row>
    <row r="999" spans="1:20" ht="208" x14ac:dyDescent="0.2">
      <c r="A999" s="9">
        <v>4045</v>
      </c>
      <c r="B999" s="10" t="s">
        <v>2057</v>
      </c>
      <c r="C999" s="10" t="s">
        <v>2058</v>
      </c>
      <c r="D999" s="9">
        <v>5000</v>
      </c>
      <c r="E999" s="11">
        <v>1</v>
      </c>
      <c r="F999" s="9" t="s">
        <v>251</v>
      </c>
      <c r="G999" s="9" t="s">
        <v>153</v>
      </c>
      <c r="H999" s="9" t="s">
        <v>154</v>
      </c>
      <c r="I999" s="9">
        <v>1408596589</v>
      </c>
      <c r="J999" s="9">
        <v>1406004589</v>
      </c>
      <c r="K999" s="9" t="b">
        <v>0</v>
      </c>
      <c r="L999" s="9">
        <v>1</v>
      </c>
      <c r="M999" s="9" t="b">
        <v>0</v>
      </c>
      <c r="N999" s="9" t="s">
        <v>40</v>
      </c>
      <c r="O999" s="9">
        <f t="shared" si="12"/>
        <v>0</v>
      </c>
      <c r="P999" s="12">
        <f t="shared" si="13"/>
        <v>1</v>
      </c>
      <c r="Q999" s="9" t="s">
        <v>41</v>
      </c>
      <c r="R999" s="9" t="s">
        <v>42</v>
      </c>
      <c r="S999" s="13">
        <f t="shared" si="14"/>
        <v>41842.201261574075</v>
      </c>
      <c r="T999" s="13">
        <f t="shared" si="15"/>
        <v>41872.201261574075</v>
      </c>
    </row>
    <row r="1000" spans="1:20" ht="208" x14ac:dyDescent="0.2">
      <c r="A1000" s="9">
        <v>4046</v>
      </c>
      <c r="B1000" s="10" t="s">
        <v>2059</v>
      </c>
      <c r="C1000" s="10" t="s">
        <v>2060</v>
      </c>
      <c r="D1000" s="9">
        <v>5600</v>
      </c>
      <c r="E1000" s="11">
        <v>460</v>
      </c>
      <c r="F1000" s="9" t="s">
        <v>251</v>
      </c>
      <c r="G1000" s="9" t="s">
        <v>45</v>
      </c>
      <c r="H1000" s="9" t="s">
        <v>46</v>
      </c>
      <c r="I1000" s="9">
        <v>1413992210</v>
      </c>
      <c r="J1000" s="9">
        <v>1411400210</v>
      </c>
      <c r="K1000" s="9" t="b">
        <v>0</v>
      </c>
      <c r="L1000" s="9">
        <v>12</v>
      </c>
      <c r="M1000" s="9" t="b">
        <v>0</v>
      </c>
      <c r="N1000" s="9" t="s">
        <v>40</v>
      </c>
      <c r="O1000" s="9">
        <f t="shared" si="12"/>
        <v>8</v>
      </c>
      <c r="P1000" s="12">
        <f t="shared" si="13"/>
        <v>38.33</v>
      </c>
      <c r="Q1000" s="9" t="s">
        <v>41</v>
      </c>
      <c r="R1000" s="9" t="s">
        <v>42</v>
      </c>
      <c r="S1000" s="13">
        <f t="shared" si="14"/>
        <v>41904.650578703702</v>
      </c>
      <c r="T1000" s="13">
        <f t="shared" si="15"/>
        <v>41934.650578703702</v>
      </c>
    </row>
    <row r="1001" spans="1:20" ht="192" x14ac:dyDescent="0.2">
      <c r="A1001" s="9">
        <v>4047</v>
      </c>
      <c r="B1001" s="10" t="s">
        <v>2061</v>
      </c>
      <c r="C1001" s="10" t="s">
        <v>2062</v>
      </c>
      <c r="D1001" s="9">
        <v>5000</v>
      </c>
      <c r="E1001" s="11">
        <v>110</v>
      </c>
      <c r="F1001" s="9" t="s">
        <v>251</v>
      </c>
      <c r="G1001" s="9" t="s">
        <v>45</v>
      </c>
      <c r="H1001" s="9" t="s">
        <v>46</v>
      </c>
      <c r="I1001" s="9">
        <v>1420938000</v>
      </c>
      <c r="J1001" s="9">
        <v>1418862743</v>
      </c>
      <c r="K1001" s="9" t="b">
        <v>0</v>
      </c>
      <c r="L1001" s="9">
        <v>4</v>
      </c>
      <c r="M1001" s="9" t="b">
        <v>0</v>
      </c>
      <c r="N1001" s="9" t="s">
        <v>40</v>
      </c>
      <c r="O1001" s="9">
        <f t="shared" si="12"/>
        <v>2</v>
      </c>
      <c r="P1001" s="12">
        <f t="shared" si="13"/>
        <v>27.5</v>
      </c>
      <c r="Q1001" s="9" t="s">
        <v>41</v>
      </c>
      <c r="R1001" s="9" t="s">
        <v>42</v>
      </c>
      <c r="S1001" s="13">
        <f t="shared" si="14"/>
        <v>41991.022488425922</v>
      </c>
      <c r="T1001" s="13">
        <f t="shared" si="15"/>
        <v>42015.041666666672</v>
      </c>
    </row>
    <row r="1002" spans="1:20" ht="240" x14ac:dyDescent="0.2">
      <c r="A1002" s="9">
        <v>4048</v>
      </c>
      <c r="B1002" s="10" t="s">
        <v>2063</v>
      </c>
      <c r="C1002" s="10" t="s">
        <v>2064</v>
      </c>
      <c r="D1002" s="9">
        <v>17000</v>
      </c>
      <c r="E1002" s="11">
        <v>3001</v>
      </c>
      <c r="F1002" s="9" t="s">
        <v>251</v>
      </c>
      <c r="G1002" s="9" t="s">
        <v>38</v>
      </c>
      <c r="H1002" s="9" t="s">
        <v>39</v>
      </c>
      <c r="I1002" s="9">
        <v>1460373187</v>
      </c>
      <c r="J1002" s="9">
        <v>1457352787</v>
      </c>
      <c r="K1002" s="9" t="b">
        <v>0</v>
      </c>
      <c r="L1002" s="9">
        <v>91</v>
      </c>
      <c r="M1002" s="9" t="b">
        <v>0</v>
      </c>
      <c r="N1002" s="9" t="s">
        <v>40</v>
      </c>
      <c r="O1002" s="9">
        <f t="shared" si="12"/>
        <v>18</v>
      </c>
      <c r="P1002" s="12">
        <f t="shared" si="13"/>
        <v>32.979999999999997</v>
      </c>
      <c r="Q1002" s="9" t="s">
        <v>41</v>
      </c>
      <c r="R1002" s="9" t="s">
        <v>42</v>
      </c>
      <c r="S1002" s="13">
        <f t="shared" si="14"/>
        <v>42436.509108796294</v>
      </c>
      <c r="T1002" s="13">
        <f t="shared" si="15"/>
        <v>42471.467442129629</v>
      </c>
    </row>
    <row r="1003" spans="1:20" ht="192" x14ac:dyDescent="0.2">
      <c r="A1003" s="9">
        <v>4049</v>
      </c>
      <c r="B1003" s="10" t="s">
        <v>2065</v>
      </c>
      <c r="C1003" s="10" t="s">
        <v>2066</v>
      </c>
      <c r="D1003" s="9">
        <v>20000</v>
      </c>
      <c r="E1003" s="11">
        <v>16</v>
      </c>
      <c r="F1003" s="9" t="s">
        <v>251</v>
      </c>
      <c r="G1003" s="9" t="s">
        <v>45</v>
      </c>
      <c r="H1003" s="9" t="s">
        <v>46</v>
      </c>
      <c r="I1003" s="9">
        <v>1436914815</v>
      </c>
      <c r="J1003" s="9">
        <v>1434322815</v>
      </c>
      <c r="K1003" s="9" t="b">
        <v>0</v>
      </c>
      <c r="L1003" s="9">
        <v>1</v>
      </c>
      <c r="M1003" s="9" t="b">
        <v>0</v>
      </c>
      <c r="N1003" s="9" t="s">
        <v>40</v>
      </c>
      <c r="O1003" s="9">
        <f t="shared" si="12"/>
        <v>0</v>
      </c>
      <c r="P1003" s="12">
        <f t="shared" si="13"/>
        <v>16</v>
      </c>
      <c r="Q1003" s="9" t="s">
        <v>41</v>
      </c>
      <c r="R1003" s="9" t="s">
        <v>42</v>
      </c>
      <c r="S1003" s="13">
        <f t="shared" si="14"/>
        <v>42169.958506944444</v>
      </c>
      <c r="T1003" s="13">
        <f t="shared" si="15"/>
        <v>42199.958506944444</v>
      </c>
    </row>
    <row r="1004" spans="1:20" ht="208" x14ac:dyDescent="0.2">
      <c r="A1004" s="9">
        <v>4050</v>
      </c>
      <c r="B1004" s="10" t="s">
        <v>2067</v>
      </c>
      <c r="C1004" s="10" t="s">
        <v>2068</v>
      </c>
      <c r="D1004" s="9">
        <v>1500</v>
      </c>
      <c r="E1004" s="11">
        <v>1</v>
      </c>
      <c r="F1004" s="9" t="s">
        <v>251</v>
      </c>
      <c r="G1004" s="9" t="s">
        <v>45</v>
      </c>
      <c r="H1004" s="9" t="s">
        <v>46</v>
      </c>
      <c r="I1004" s="9">
        <v>1414077391</v>
      </c>
      <c r="J1004" s="9">
        <v>1411485391</v>
      </c>
      <c r="K1004" s="9" t="b">
        <v>0</v>
      </c>
      <c r="L1004" s="9">
        <v>1</v>
      </c>
      <c r="M1004" s="9" t="b">
        <v>0</v>
      </c>
      <c r="N1004" s="9" t="s">
        <v>40</v>
      </c>
      <c r="O1004" s="9">
        <f t="shared" si="12"/>
        <v>0</v>
      </c>
      <c r="P1004" s="12">
        <f t="shared" si="13"/>
        <v>1</v>
      </c>
      <c r="Q1004" s="9" t="s">
        <v>41</v>
      </c>
      <c r="R1004" s="9" t="s">
        <v>42</v>
      </c>
      <c r="S1004" s="13">
        <f t="shared" si="14"/>
        <v>41905.636469907404</v>
      </c>
      <c r="T1004" s="13">
        <f t="shared" si="15"/>
        <v>41935.636469907404</v>
      </c>
    </row>
    <row r="1005" spans="1:20" ht="176" x14ac:dyDescent="0.2">
      <c r="A1005" s="9">
        <v>4051</v>
      </c>
      <c r="B1005" s="10" t="s">
        <v>2069</v>
      </c>
      <c r="C1005" s="10" t="s">
        <v>2070</v>
      </c>
      <c r="D1005" s="9">
        <v>500</v>
      </c>
      <c r="E1005" s="11">
        <v>0</v>
      </c>
      <c r="F1005" s="9" t="s">
        <v>251</v>
      </c>
      <c r="G1005" s="9" t="s">
        <v>45</v>
      </c>
      <c r="H1005" s="9" t="s">
        <v>46</v>
      </c>
      <c r="I1005" s="9">
        <v>1399618380</v>
      </c>
      <c r="J1005" s="9">
        <v>1399058797</v>
      </c>
      <c r="K1005" s="9" t="b">
        <v>0</v>
      </c>
      <c r="L1005" s="9">
        <v>0</v>
      </c>
      <c r="M1005" s="9" t="b">
        <v>0</v>
      </c>
      <c r="N1005" s="9" t="s">
        <v>40</v>
      </c>
      <c r="O1005" s="9">
        <f t="shared" si="12"/>
        <v>0</v>
      </c>
      <c r="P1005" s="12">
        <f t="shared" si="13"/>
        <v>0</v>
      </c>
      <c r="Q1005" s="9" t="s">
        <v>41</v>
      </c>
      <c r="R1005" s="9" t="s">
        <v>42</v>
      </c>
      <c r="S1005" s="13">
        <f t="shared" si="14"/>
        <v>41761.810150462967</v>
      </c>
      <c r="T1005" s="13">
        <f t="shared" si="15"/>
        <v>41768.286805555559</v>
      </c>
    </row>
    <row r="1006" spans="1:20" ht="224" x14ac:dyDescent="0.2">
      <c r="A1006" s="9">
        <v>4052</v>
      </c>
      <c r="B1006" s="10" t="s">
        <v>2071</v>
      </c>
      <c r="C1006" s="10" t="s">
        <v>2072</v>
      </c>
      <c r="D1006" s="9">
        <v>3000</v>
      </c>
      <c r="E1006" s="11">
        <v>1126</v>
      </c>
      <c r="F1006" s="9" t="s">
        <v>251</v>
      </c>
      <c r="G1006" s="9" t="s">
        <v>45</v>
      </c>
      <c r="H1006" s="9" t="s">
        <v>46</v>
      </c>
      <c r="I1006" s="9">
        <v>1413234316</v>
      </c>
      <c r="J1006" s="9">
        <v>1408050316</v>
      </c>
      <c r="K1006" s="9" t="b">
        <v>0</v>
      </c>
      <c r="L1006" s="9">
        <v>13</v>
      </c>
      <c r="M1006" s="9" t="b">
        <v>0</v>
      </c>
      <c r="N1006" s="9" t="s">
        <v>40</v>
      </c>
      <c r="O1006" s="9">
        <f t="shared" si="12"/>
        <v>38</v>
      </c>
      <c r="P1006" s="12">
        <f t="shared" si="13"/>
        <v>86.62</v>
      </c>
      <c r="Q1006" s="9" t="s">
        <v>41</v>
      </c>
      <c r="R1006" s="9" t="s">
        <v>42</v>
      </c>
      <c r="S1006" s="13">
        <f t="shared" si="14"/>
        <v>41865.878657407404</v>
      </c>
      <c r="T1006" s="13">
        <f t="shared" si="15"/>
        <v>41925.878657407404</v>
      </c>
    </row>
    <row r="1007" spans="1:20" ht="192" x14ac:dyDescent="0.2">
      <c r="A1007" s="9">
        <v>4053</v>
      </c>
      <c r="B1007" s="10" t="s">
        <v>2073</v>
      </c>
      <c r="C1007" s="10" t="s">
        <v>2074</v>
      </c>
      <c r="D1007" s="9">
        <v>500</v>
      </c>
      <c r="E1007" s="11">
        <v>110</v>
      </c>
      <c r="F1007" s="9" t="s">
        <v>251</v>
      </c>
      <c r="G1007" s="9" t="s">
        <v>38</v>
      </c>
      <c r="H1007" s="9" t="s">
        <v>39</v>
      </c>
      <c r="I1007" s="9">
        <v>1416081600</v>
      </c>
      <c r="J1007" s="9">
        <v>1413477228</v>
      </c>
      <c r="K1007" s="9" t="b">
        <v>0</v>
      </c>
      <c r="L1007" s="9">
        <v>2</v>
      </c>
      <c r="M1007" s="9" t="b">
        <v>0</v>
      </c>
      <c r="N1007" s="9" t="s">
        <v>40</v>
      </c>
      <c r="O1007" s="9">
        <f t="shared" si="12"/>
        <v>22</v>
      </c>
      <c r="P1007" s="12">
        <f t="shared" si="13"/>
        <v>55</v>
      </c>
      <c r="Q1007" s="9" t="s">
        <v>41</v>
      </c>
      <c r="R1007" s="9" t="s">
        <v>42</v>
      </c>
      <c r="S1007" s="13">
        <f t="shared" si="14"/>
        <v>41928.690138888887</v>
      </c>
      <c r="T1007" s="13">
        <f t="shared" si="15"/>
        <v>41958.833333333328</v>
      </c>
    </row>
    <row r="1008" spans="1:20" ht="176" x14ac:dyDescent="0.2">
      <c r="A1008" s="9">
        <v>4054</v>
      </c>
      <c r="B1008" s="10" t="s">
        <v>2075</v>
      </c>
      <c r="C1008" s="10" t="s">
        <v>2076</v>
      </c>
      <c r="D1008" s="9">
        <v>8880</v>
      </c>
      <c r="E1008" s="11">
        <v>0</v>
      </c>
      <c r="F1008" s="9" t="s">
        <v>251</v>
      </c>
      <c r="G1008" s="9" t="s">
        <v>45</v>
      </c>
      <c r="H1008" s="9" t="s">
        <v>46</v>
      </c>
      <c r="I1008" s="9">
        <v>1475294400</v>
      </c>
      <c r="J1008" s="9">
        <v>1472674285</v>
      </c>
      <c r="K1008" s="9" t="b">
        <v>0</v>
      </c>
      <c r="L1008" s="9">
        <v>0</v>
      </c>
      <c r="M1008" s="9" t="b">
        <v>0</v>
      </c>
      <c r="N1008" s="9" t="s">
        <v>40</v>
      </c>
      <c r="O1008" s="9">
        <f t="shared" si="12"/>
        <v>0</v>
      </c>
      <c r="P1008" s="12">
        <f t="shared" si="13"/>
        <v>0</v>
      </c>
      <c r="Q1008" s="9" t="s">
        <v>41</v>
      </c>
      <c r="R1008" s="9" t="s">
        <v>42</v>
      </c>
      <c r="S1008" s="13">
        <f t="shared" si="14"/>
        <v>42613.841261574074</v>
      </c>
      <c r="T1008" s="13">
        <f t="shared" si="15"/>
        <v>42644.166666666672</v>
      </c>
    </row>
    <row r="1009" spans="1:20" ht="208" x14ac:dyDescent="0.2">
      <c r="A1009" s="9">
        <v>4055</v>
      </c>
      <c r="B1009" s="10" t="s">
        <v>2077</v>
      </c>
      <c r="C1009" s="10" t="s">
        <v>2078</v>
      </c>
      <c r="D1009" s="9">
        <v>5000</v>
      </c>
      <c r="E1009" s="11">
        <v>881</v>
      </c>
      <c r="F1009" s="9" t="s">
        <v>251</v>
      </c>
      <c r="G1009" s="9" t="s">
        <v>38</v>
      </c>
      <c r="H1009" s="9" t="s">
        <v>39</v>
      </c>
      <c r="I1009" s="9">
        <v>1403192031</v>
      </c>
      <c r="J1009" s="9">
        <v>1400600031</v>
      </c>
      <c r="K1009" s="9" t="b">
        <v>0</v>
      </c>
      <c r="L1009" s="9">
        <v>21</v>
      </c>
      <c r="M1009" s="9" t="b">
        <v>0</v>
      </c>
      <c r="N1009" s="9" t="s">
        <v>40</v>
      </c>
      <c r="O1009" s="9">
        <f t="shared" si="12"/>
        <v>18</v>
      </c>
      <c r="P1009" s="12">
        <f t="shared" si="13"/>
        <v>41.95</v>
      </c>
      <c r="Q1009" s="9" t="s">
        <v>41</v>
      </c>
      <c r="R1009" s="9" t="s">
        <v>42</v>
      </c>
      <c r="S1009" s="13">
        <f t="shared" si="14"/>
        <v>41779.648506944446</v>
      </c>
      <c r="T1009" s="13">
        <f t="shared" si="15"/>
        <v>41809.648506944446</v>
      </c>
    </row>
    <row r="1010" spans="1:20" ht="192" x14ac:dyDescent="0.2">
      <c r="A1010" s="9">
        <v>4056</v>
      </c>
      <c r="B1010" s="10" t="s">
        <v>2079</v>
      </c>
      <c r="C1010" s="10" t="s">
        <v>2080</v>
      </c>
      <c r="D1010" s="9">
        <v>1500</v>
      </c>
      <c r="E1010" s="11">
        <v>795</v>
      </c>
      <c r="F1010" s="9" t="s">
        <v>251</v>
      </c>
      <c r="G1010" s="9" t="s">
        <v>45</v>
      </c>
      <c r="H1010" s="9" t="s">
        <v>46</v>
      </c>
      <c r="I1010" s="9">
        <v>1467575940</v>
      </c>
      <c r="J1010" s="9">
        <v>1465856639</v>
      </c>
      <c r="K1010" s="9" t="b">
        <v>0</v>
      </c>
      <c r="L1010" s="9">
        <v>9</v>
      </c>
      <c r="M1010" s="9" t="b">
        <v>0</v>
      </c>
      <c r="N1010" s="9" t="s">
        <v>40</v>
      </c>
      <c r="O1010" s="9">
        <f t="shared" si="12"/>
        <v>53</v>
      </c>
      <c r="P1010" s="12">
        <f t="shared" si="13"/>
        <v>88.33</v>
      </c>
      <c r="Q1010" s="9" t="s">
        <v>41</v>
      </c>
      <c r="R1010" s="9" t="s">
        <v>42</v>
      </c>
      <c r="S1010" s="13">
        <f t="shared" si="14"/>
        <v>42534.933321759265</v>
      </c>
      <c r="T1010" s="13">
        <f t="shared" si="15"/>
        <v>42554.832638888889</v>
      </c>
    </row>
    <row r="1011" spans="1:20" ht="240" x14ac:dyDescent="0.2">
      <c r="A1011" s="9">
        <v>4057</v>
      </c>
      <c r="B1011" s="10" t="s">
        <v>2081</v>
      </c>
      <c r="C1011" s="10" t="s">
        <v>2082</v>
      </c>
      <c r="D1011" s="9">
        <v>3500</v>
      </c>
      <c r="E1011" s="11">
        <v>775</v>
      </c>
      <c r="F1011" s="9" t="s">
        <v>251</v>
      </c>
      <c r="G1011" s="9" t="s">
        <v>38</v>
      </c>
      <c r="H1011" s="9" t="s">
        <v>39</v>
      </c>
      <c r="I1011" s="9">
        <v>1448492400</v>
      </c>
      <c r="J1011" s="9">
        <v>1446506080</v>
      </c>
      <c r="K1011" s="9" t="b">
        <v>0</v>
      </c>
      <c r="L1011" s="9">
        <v>6</v>
      </c>
      <c r="M1011" s="9" t="b">
        <v>0</v>
      </c>
      <c r="N1011" s="9" t="s">
        <v>40</v>
      </c>
      <c r="O1011" s="9">
        <f t="shared" si="12"/>
        <v>22</v>
      </c>
      <c r="P1011" s="12">
        <f t="shared" si="13"/>
        <v>129.16999999999999</v>
      </c>
      <c r="Q1011" s="9" t="s">
        <v>41</v>
      </c>
      <c r="R1011" s="9" t="s">
        <v>42</v>
      </c>
      <c r="S1011" s="13">
        <f t="shared" si="14"/>
        <v>42310.968518518523</v>
      </c>
      <c r="T1011" s="13">
        <f t="shared" si="15"/>
        <v>42333.958333333328</v>
      </c>
    </row>
    <row r="1012" spans="1:20" ht="208" x14ac:dyDescent="0.2">
      <c r="A1012" s="9">
        <v>4058</v>
      </c>
      <c r="B1012" s="10" t="s">
        <v>2083</v>
      </c>
      <c r="C1012" s="10" t="s">
        <v>2084</v>
      </c>
      <c r="D1012" s="9">
        <v>3750</v>
      </c>
      <c r="E1012" s="11">
        <v>95</v>
      </c>
      <c r="F1012" s="9" t="s">
        <v>251</v>
      </c>
      <c r="G1012" s="9" t="s">
        <v>45</v>
      </c>
      <c r="H1012" s="9" t="s">
        <v>46</v>
      </c>
      <c r="I1012" s="9">
        <v>1459483140</v>
      </c>
      <c r="J1012" s="9">
        <v>1458178044</v>
      </c>
      <c r="K1012" s="9" t="b">
        <v>0</v>
      </c>
      <c r="L1012" s="9">
        <v>4</v>
      </c>
      <c r="M1012" s="9" t="b">
        <v>0</v>
      </c>
      <c r="N1012" s="9" t="s">
        <v>40</v>
      </c>
      <c r="O1012" s="9">
        <f t="shared" si="12"/>
        <v>3</v>
      </c>
      <c r="P1012" s="12">
        <f t="shared" si="13"/>
        <v>23.75</v>
      </c>
      <c r="Q1012" s="9" t="s">
        <v>41</v>
      </c>
      <c r="R1012" s="9" t="s">
        <v>42</v>
      </c>
      <c r="S1012" s="13">
        <f t="shared" si="14"/>
        <v>42446.060694444444</v>
      </c>
      <c r="T1012" s="13">
        <f t="shared" si="15"/>
        <v>42461.165972222225</v>
      </c>
    </row>
    <row r="1013" spans="1:20" ht="176" x14ac:dyDescent="0.2">
      <c r="A1013" s="9">
        <v>4059</v>
      </c>
      <c r="B1013" s="10" t="s">
        <v>2085</v>
      </c>
      <c r="C1013" s="10" t="s">
        <v>2086</v>
      </c>
      <c r="D1013" s="9">
        <v>10000</v>
      </c>
      <c r="E1013" s="11">
        <v>250</v>
      </c>
      <c r="F1013" s="9" t="s">
        <v>251</v>
      </c>
      <c r="G1013" s="9" t="s">
        <v>63</v>
      </c>
      <c r="H1013" s="9" t="s">
        <v>64</v>
      </c>
      <c r="I1013" s="9">
        <v>1410836400</v>
      </c>
      <c r="J1013" s="9">
        <v>1408116152</v>
      </c>
      <c r="K1013" s="9" t="b">
        <v>0</v>
      </c>
      <c r="L1013" s="9">
        <v>7</v>
      </c>
      <c r="M1013" s="9" t="b">
        <v>0</v>
      </c>
      <c r="N1013" s="9" t="s">
        <v>40</v>
      </c>
      <c r="O1013" s="9">
        <f t="shared" si="12"/>
        <v>3</v>
      </c>
      <c r="P1013" s="12">
        <f t="shared" si="13"/>
        <v>35.71</v>
      </c>
      <c r="Q1013" s="9" t="s">
        <v>41</v>
      </c>
      <c r="R1013" s="9" t="s">
        <v>42</v>
      </c>
      <c r="S1013" s="13">
        <f t="shared" si="14"/>
        <v>41866.640648148146</v>
      </c>
      <c r="T1013" s="13">
        <f t="shared" si="15"/>
        <v>41898.125</v>
      </c>
    </row>
    <row r="1014" spans="1:20" ht="224" x14ac:dyDescent="0.2">
      <c r="A1014" s="9">
        <v>4060</v>
      </c>
      <c r="B1014" s="10" t="s">
        <v>2087</v>
      </c>
      <c r="C1014" s="10" t="s">
        <v>2088</v>
      </c>
      <c r="D1014" s="9">
        <v>10000</v>
      </c>
      <c r="E1014" s="11">
        <v>285</v>
      </c>
      <c r="F1014" s="9" t="s">
        <v>251</v>
      </c>
      <c r="G1014" s="9" t="s">
        <v>63</v>
      </c>
      <c r="H1014" s="9" t="s">
        <v>64</v>
      </c>
      <c r="I1014" s="9">
        <v>1403539200</v>
      </c>
      <c r="J1014" s="9">
        <v>1400604056</v>
      </c>
      <c r="K1014" s="9" t="b">
        <v>0</v>
      </c>
      <c r="L1014" s="9">
        <v>5</v>
      </c>
      <c r="M1014" s="9" t="b">
        <v>0</v>
      </c>
      <c r="N1014" s="9" t="s">
        <v>40</v>
      </c>
      <c r="O1014" s="9">
        <f t="shared" si="12"/>
        <v>3</v>
      </c>
      <c r="P1014" s="12">
        <f t="shared" si="13"/>
        <v>57</v>
      </c>
      <c r="Q1014" s="9" t="s">
        <v>41</v>
      </c>
      <c r="R1014" s="9" t="s">
        <v>42</v>
      </c>
      <c r="S1014" s="13">
        <f t="shared" si="14"/>
        <v>41779.695092592592</v>
      </c>
      <c r="T1014" s="13">
        <f t="shared" si="15"/>
        <v>41813.666666666664</v>
      </c>
    </row>
    <row r="1015" spans="1:20" ht="144" x14ac:dyDescent="0.2">
      <c r="A1015" s="9">
        <v>4061</v>
      </c>
      <c r="B1015" s="10" t="s">
        <v>2089</v>
      </c>
      <c r="C1015" s="10" t="s">
        <v>2090</v>
      </c>
      <c r="D1015" s="9">
        <v>525</v>
      </c>
      <c r="E1015" s="11">
        <v>0</v>
      </c>
      <c r="F1015" s="9" t="s">
        <v>251</v>
      </c>
      <c r="G1015" s="9" t="s">
        <v>45</v>
      </c>
      <c r="H1015" s="9" t="s">
        <v>46</v>
      </c>
      <c r="I1015" s="9">
        <v>1461205423</v>
      </c>
      <c r="J1015" s="9">
        <v>1456025023</v>
      </c>
      <c r="K1015" s="9" t="b">
        <v>0</v>
      </c>
      <c r="L1015" s="9">
        <v>0</v>
      </c>
      <c r="M1015" s="9" t="b">
        <v>0</v>
      </c>
      <c r="N1015" s="9" t="s">
        <v>40</v>
      </c>
      <c r="O1015" s="9">
        <f t="shared" si="12"/>
        <v>0</v>
      </c>
      <c r="P1015" s="12">
        <f t="shared" si="13"/>
        <v>0</v>
      </c>
      <c r="Q1015" s="9" t="s">
        <v>41</v>
      </c>
      <c r="R1015" s="9" t="s">
        <v>42</v>
      </c>
      <c r="S1015" s="13">
        <f t="shared" si="14"/>
        <v>42421.141469907408</v>
      </c>
      <c r="T1015" s="13">
        <f t="shared" si="15"/>
        <v>42481.099803240737</v>
      </c>
    </row>
    <row r="1016" spans="1:20" ht="208" x14ac:dyDescent="0.2">
      <c r="A1016" s="9">
        <v>4062</v>
      </c>
      <c r="B1016" s="10" t="s">
        <v>2091</v>
      </c>
      <c r="C1016" s="10" t="s">
        <v>2092</v>
      </c>
      <c r="D1016" s="9">
        <v>20000</v>
      </c>
      <c r="E1016" s="11">
        <v>490</v>
      </c>
      <c r="F1016" s="9" t="s">
        <v>251</v>
      </c>
      <c r="G1016" s="9" t="s">
        <v>45</v>
      </c>
      <c r="H1016" s="9" t="s">
        <v>46</v>
      </c>
      <c r="I1016" s="9">
        <v>1467481468</v>
      </c>
      <c r="J1016" s="9">
        <v>1464889468</v>
      </c>
      <c r="K1016" s="9" t="b">
        <v>0</v>
      </c>
      <c r="L1016" s="9">
        <v>3</v>
      </c>
      <c r="M1016" s="9" t="b">
        <v>0</v>
      </c>
      <c r="N1016" s="9" t="s">
        <v>40</v>
      </c>
      <c r="O1016" s="9">
        <f t="shared" si="12"/>
        <v>2</v>
      </c>
      <c r="P1016" s="12">
        <f t="shared" si="13"/>
        <v>163.33000000000001</v>
      </c>
      <c r="Q1016" s="9" t="s">
        <v>41</v>
      </c>
      <c r="R1016" s="9" t="s">
        <v>42</v>
      </c>
      <c r="S1016" s="13">
        <f t="shared" si="14"/>
        <v>42523.739212962959</v>
      </c>
      <c r="T1016" s="13">
        <f t="shared" si="15"/>
        <v>42553.739212962959</v>
      </c>
    </row>
    <row r="1017" spans="1:20" ht="224" x14ac:dyDescent="0.2">
      <c r="A1017" s="9">
        <v>4063</v>
      </c>
      <c r="B1017" s="10" t="s">
        <v>2093</v>
      </c>
      <c r="C1017" s="10" t="s">
        <v>2094</v>
      </c>
      <c r="D1017" s="9">
        <v>9500</v>
      </c>
      <c r="E1017" s="11">
        <v>135</v>
      </c>
      <c r="F1017" s="9" t="s">
        <v>251</v>
      </c>
      <c r="G1017" s="9" t="s">
        <v>38</v>
      </c>
      <c r="H1017" s="9" t="s">
        <v>39</v>
      </c>
      <c r="I1017" s="9">
        <v>1403886084</v>
      </c>
      <c r="J1017" s="9">
        <v>1401294084</v>
      </c>
      <c r="K1017" s="9" t="b">
        <v>0</v>
      </c>
      <c r="L1017" s="9">
        <v>9</v>
      </c>
      <c r="M1017" s="9" t="b">
        <v>0</v>
      </c>
      <c r="N1017" s="9" t="s">
        <v>40</v>
      </c>
      <c r="O1017" s="9">
        <f t="shared" si="12"/>
        <v>1</v>
      </c>
      <c r="P1017" s="12">
        <f t="shared" si="13"/>
        <v>15</v>
      </c>
      <c r="Q1017" s="9" t="s">
        <v>41</v>
      </c>
      <c r="R1017" s="9" t="s">
        <v>42</v>
      </c>
      <c r="S1017" s="13">
        <f t="shared" si="14"/>
        <v>41787.681527777779</v>
      </c>
      <c r="T1017" s="13">
        <f t="shared" si="15"/>
        <v>41817.681527777779</v>
      </c>
    </row>
    <row r="1018" spans="1:20" ht="208" x14ac:dyDescent="0.2">
      <c r="A1018" s="9">
        <v>4064</v>
      </c>
      <c r="B1018" s="10" t="s">
        <v>2095</v>
      </c>
      <c r="C1018" s="10" t="s">
        <v>2096</v>
      </c>
      <c r="D1018" s="9">
        <v>2000</v>
      </c>
      <c r="E1018" s="11">
        <v>385</v>
      </c>
      <c r="F1018" s="9" t="s">
        <v>251</v>
      </c>
      <c r="G1018" s="9" t="s">
        <v>153</v>
      </c>
      <c r="H1018" s="9" t="s">
        <v>154</v>
      </c>
      <c r="I1018" s="9">
        <v>1430316426</v>
      </c>
      <c r="J1018" s="9">
        <v>1427724426</v>
      </c>
      <c r="K1018" s="9" t="b">
        <v>0</v>
      </c>
      <c r="L1018" s="9">
        <v>6</v>
      </c>
      <c r="M1018" s="9" t="b">
        <v>0</v>
      </c>
      <c r="N1018" s="9" t="s">
        <v>40</v>
      </c>
      <c r="O1018" s="9">
        <f t="shared" si="12"/>
        <v>19</v>
      </c>
      <c r="P1018" s="12">
        <f t="shared" si="13"/>
        <v>64.17</v>
      </c>
      <c r="Q1018" s="9" t="s">
        <v>41</v>
      </c>
      <c r="R1018" s="9" t="s">
        <v>42</v>
      </c>
      <c r="S1018" s="13">
        <f t="shared" si="14"/>
        <v>42093.588263888887</v>
      </c>
      <c r="T1018" s="13">
        <f t="shared" si="15"/>
        <v>42123.588263888887</v>
      </c>
    </row>
    <row r="1019" spans="1:20" ht="144" x14ac:dyDescent="0.2">
      <c r="A1019" s="9">
        <v>4065</v>
      </c>
      <c r="B1019" s="10" t="s">
        <v>2097</v>
      </c>
      <c r="C1019" s="10" t="s">
        <v>2098</v>
      </c>
      <c r="D1019" s="9">
        <v>4000</v>
      </c>
      <c r="E1019" s="11">
        <v>27</v>
      </c>
      <c r="F1019" s="9" t="s">
        <v>251</v>
      </c>
      <c r="G1019" s="9" t="s">
        <v>45</v>
      </c>
      <c r="H1019" s="9" t="s">
        <v>46</v>
      </c>
      <c r="I1019" s="9">
        <v>1407883811</v>
      </c>
      <c r="J1019" s="9">
        <v>1405291811</v>
      </c>
      <c r="K1019" s="9" t="b">
        <v>0</v>
      </c>
      <c r="L1019" s="9">
        <v>4</v>
      </c>
      <c r="M1019" s="9" t="b">
        <v>0</v>
      </c>
      <c r="N1019" s="9" t="s">
        <v>40</v>
      </c>
      <c r="O1019" s="9">
        <f t="shared" si="12"/>
        <v>1</v>
      </c>
      <c r="P1019" s="12">
        <f t="shared" si="13"/>
        <v>6.75</v>
      </c>
      <c r="Q1019" s="9" t="s">
        <v>41</v>
      </c>
      <c r="R1019" s="9" t="s">
        <v>42</v>
      </c>
      <c r="S1019" s="13">
        <f t="shared" si="14"/>
        <v>41833.951516203706</v>
      </c>
      <c r="T1019" s="13">
        <f t="shared" si="15"/>
        <v>41863.951516203706</v>
      </c>
    </row>
    <row r="1020" spans="1:20" ht="224" x14ac:dyDescent="0.2">
      <c r="A1020" s="9">
        <v>4066</v>
      </c>
      <c r="B1020" s="10" t="s">
        <v>2099</v>
      </c>
      <c r="C1020" s="10" t="s">
        <v>2100</v>
      </c>
      <c r="D1020" s="9">
        <v>15000</v>
      </c>
      <c r="E1020" s="11">
        <v>25</v>
      </c>
      <c r="F1020" s="9" t="s">
        <v>251</v>
      </c>
      <c r="G1020" s="9" t="s">
        <v>45</v>
      </c>
      <c r="H1020" s="9" t="s">
        <v>46</v>
      </c>
      <c r="I1020" s="9">
        <v>1463619388</v>
      </c>
      <c r="J1020" s="9">
        <v>1461027388</v>
      </c>
      <c r="K1020" s="9" t="b">
        <v>0</v>
      </c>
      <c r="L1020" s="9">
        <v>1</v>
      </c>
      <c r="M1020" s="9" t="b">
        <v>0</v>
      </c>
      <c r="N1020" s="9" t="s">
        <v>40</v>
      </c>
      <c r="O1020" s="9">
        <f t="shared" si="12"/>
        <v>0</v>
      </c>
      <c r="P1020" s="12">
        <f t="shared" si="13"/>
        <v>25</v>
      </c>
      <c r="Q1020" s="9" t="s">
        <v>41</v>
      </c>
      <c r="R1020" s="9" t="s">
        <v>42</v>
      </c>
      <c r="S1020" s="13">
        <f t="shared" si="14"/>
        <v>42479.039212962962</v>
      </c>
      <c r="T1020" s="13">
        <f t="shared" si="15"/>
        <v>42509.039212962962</v>
      </c>
    </row>
    <row r="1021" spans="1:20" ht="208" x14ac:dyDescent="0.2">
      <c r="A1021" s="9">
        <v>4067</v>
      </c>
      <c r="B1021" s="10" t="s">
        <v>2101</v>
      </c>
      <c r="C1021" s="10" t="s">
        <v>1753</v>
      </c>
      <c r="D1021" s="9">
        <v>5000</v>
      </c>
      <c r="E1021" s="11">
        <v>3045</v>
      </c>
      <c r="F1021" s="9" t="s">
        <v>251</v>
      </c>
      <c r="G1021" s="9" t="s">
        <v>45</v>
      </c>
      <c r="H1021" s="9" t="s">
        <v>46</v>
      </c>
      <c r="I1021" s="9">
        <v>1443408550</v>
      </c>
      <c r="J1021" s="9">
        <v>1439952550</v>
      </c>
      <c r="K1021" s="9" t="b">
        <v>0</v>
      </c>
      <c r="L1021" s="9">
        <v>17</v>
      </c>
      <c r="M1021" s="9" t="b">
        <v>0</v>
      </c>
      <c r="N1021" s="9" t="s">
        <v>40</v>
      </c>
      <c r="O1021" s="9">
        <f t="shared" si="12"/>
        <v>61</v>
      </c>
      <c r="P1021" s="12">
        <f t="shared" si="13"/>
        <v>179.12</v>
      </c>
      <c r="Q1021" s="9" t="s">
        <v>41</v>
      </c>
      <c r="R1021" s="9" t="s">
        <v>42</v>
      </c>
      <c r="S1021" s="13">
        <f t="shared" si="14"/>
        <v>42235.117476851854</v>
      </c>
      <c r="T1021" s="13">
        <f t="shared" si="15"/>
        <v>42275.117476851854</v>
      </c>
    </row>
    <row r="1022" spans="1:20" ht="160" x14ac:dyDescent="0.2">
      <c r="A1022" s="9">
        <v>4068</v>
      </c>
      <c r="B1022" s="10" t="s">
        <v>2102</v>
      </c>
      <c r="C1022" s="10" t="s">
        <v>2103</v>
      </c>
      <c r="D1022" s="9">
        <v>3495</v>
      </c>
      <c r="E1022" s="11">
        <v>34.950000000000003</v>
      </c>
      <c r="F1022" s="9" t="s">
        <v>251</v>
      </c>
      <c r="G1022" s="9" t="s">
        <v>45</v>
      </c>
      <c r="H1022" s="9" t="s">
        <v>46</v>
      </c>
      <c r="I1022" s="9">
        <v>1484348700</v>
      </c>
      <c r="J1022" s="9">
        <v>1481756855</v>
      </c>
      <c r="K1022" s="9" t="b">
        <v>0</v>
      </c>
      <c r="L1022" s="9">
        <v>1</v>
      </c>
      <c r="M1022" s="9" t="b">
        <v>0</v>
      </c>
      <c r="N1022" s="9" t="s">
        <v>40</v>
      </c>
      <c r="O1022" s="9">
        <f t="shared" si="12"/>
        <v>1</v>
      </c>
      <c r="P1022" s="12">
        <f t="shared" si="13"/>
        <v>34.950000000000003</v>
      </c>
      <c r="Q1022" s="9" t="s">
        <v>41</v>
      </c>
      <c r="R1022" s="9" t="s">
        <v>42</v>
      </c>
      <c r="S1022" s="13">
        <f t="shared" si="14"/>
        <v>42718.963599537034</v>
      </c>
      <c r="T1022" s="13">
        <f t="shared" si="15"/>
        <v>42748.961805555555</v>
      </c>
    </row>
    <row r="1023" spans="1:20" ht="192" x14ac:dyDescent="0.2">
      <c r="A1023" s="9">
        <v>4069</v>
      </c>
      <c r="B1023" s="10" t="s">
        <v>2104</v>
      </c>
      <c r="C1023" s="10" t="s">
        <v>2105</v>
      </c>
      <c r="D1023" s="9">
        <v>1250</v>
      </c>
      <c r="E1023" s="11">
        <v>430</v>
      </c>
      <c r="F1023" s="9" t="s">
        <v>251</v>
      </c>
      <c r="G1023" s="9" t="s">
        <v>38</v>
      </c>
      <c r="H1023" s="9" t="s">
        <v>39</v>
      </c>
      <c r="I1023" s="9">
        <v>1425124800</v>
      </c>
      <c r="J1023" s="9">
        <v>1421596356</v>
      </c>
      <c r="K1023" s="9" t="b">
        <v>0</v>
      </c>
      <c r="L1023" s="9">
        <v>13</v>
      </c>
      <c r="M1023" s="9" t="b">
        <v>0</v>
      </c>
      <c r="N1023" s="9" t="s">
        <v>40</v>
      </c>
      <c r="O1023" s="9">
        <f t="shared" si="12"/>
        <v>34</v>
      </c>
      <c r="P1023" s="12">
        <f t="shared" si="13"/>
        <v>33.08</v>
      </c>
      <c r="Q1023" s="9" t="s">
        <v>41</v>
      </c>
      <c r="R1023" s="9" t="s">
        <v>42</v>
      </c>
      <c r="S1023" s="13">
        <f t="shared" si="14"/>
        <v>42022.661527777775</v>
      </c>
      <c r="T1023" s="13">
        <f t="shared" si="15"/>
        <v>42063.5</v>
      </c>
    </row>
    <row r="1024" spans="1:20" ht="176" x14ac:dyDescent="0.2">
      <c r="A1024" s="9">
        <v>4070</v>
      </c>
      <c r="B1024" s="10" t="s">
        <v>2106</v>
      </c>
      <c r="C1024" s="10" t="s">
        <v>2107</v>
      </c>
      <c r="D1024" s="9">
        <v>1000</v>
      </c>
      <c r="E1024" s="11">
        <v>165</v>
      </c>
      <c r="F1024" s="9" t="s">
        <v>251</v>
      </c>
      <c r="G1024" s="9" t="s">
        <v>45</v>
      </c>
      <c r="H1024" s="9" t="s">
        <v>46</v>
      </c>
      <c r="I1024" s="9">
        <v>1425178800</v>
      </c>
      <c r="J1024" s="9">
        <v>1422374420</v>
      </c>
      <c r="K1024" s="9" t="b">
        <v>0</v>
      </c>
      <c r="L1024" s="9">
        <v>6</v>
      </c>
      <c r="M1024" s="9" t="b">
        <v>0</v>
      </c>
      <c r="N1024" s="9" t="s">
        <v>40</v>
      </c>
      <c r="O1024" s="9">
        <f t="shared" si="12"/>
        <v>17</v>
      </c>
      <c r="P1024" s="12">
        <f t="shared" si="13"/>
        <v>27.5</v>
      </c>
      <c r="Q1024" s="9" t="s">
        <v>41</v>
      </c>
      <c r="R1024" s="9" t="s">
        <v>42</v>
      </c>
      <c r="S1024" s="13">
        <f t="shared" si="14"/>
        <v>42031.666898148149</v>
      </c>
      <c r="T1024" s="13">
        <f t="shared" si="15"/>
        <v>42064.125</v>
      </c>
    </row>
    <row r="1025" spans="1:20" ht="208" x14ac:dyDescent="0.2">
      <c r="A1025" s="9">
        <v>4071</v>
      </c>
      <c r="B1025" s="10" t="s">
        <v>2108</v>
      </c>
      <c r="C1025" s="10" t="s">
        <v>2109</v>
      </c>
      <c r="D1025" s="9">
        <v>20000</v>
      </c>
      <c r="E1025" s="11">
        <v>0</v>
      </c>
      <c r="F1025" s="9" t="s">
        <v>251</v>
      </c>
      <c r="G1025" s="9" t="s">
        <v>287</v>
      </c>
      <c r="H1025" s="9" t="s">
        <v>288</v>
      </c>
      <c r="I1025" s="9">
        <v>1482779931</v>
      </c>
      <c r="J1025" s="9">
        <v>1480187931</v>
      </c>
      <c r="K1025" s="9" t="b">
        <v>0</v>
      </c>
      <c r="L1025" s="9">
        <v>0</v>
      </c>
      <c r="M1025" s="9" t="b">
        <v>0</v>
      </c>
      <c r="N1025" s="9" t="s">
        <v>40</v>
      </c>
      <c r="O1025" s="9">
        <f t="shared" si="12"/>
        <v>0</v>
      </c>
      <c r="P1025" s="12">
        <f t="shared" si="13"/>
        <v>0</v>
      </c>
      <c r="Q1025" s="9" t="s">
        <v>41</v>
      </c>
      <c r="R1025" s="9" t="s">
        <v>42</v>
      </c>
      <c r="S1025" s="13">
        <f t="shared" si="14"/>
        <v>42700.804756944446</v>
      </c>
      <c r="T1025" s="13">
        <f t="shared" si="15"/>
        <v>42730.804756944446</v>
      </c>
    </row>
    <row r="1026" spans="1:20" ht="208" x14ac:dyDescent="0.2">
      <c r="A1026" s="9">
        <v>4072</v>
      </c>
      <c r="B1026" s="10" t="s">
        <v>2110</v>
      </c>
      <c r="C1026" s="10" t="s">
        <v>2111</v>
      </c>
      <c r="D1026" s="9">
        <v>1000</v>
      </c>
      <c r="E1026" s="11">
        <v>4</v>
      </c>
      <c r="F1026" s="9" t="s">
        <v>251</v>
      </c>
      <c r="G1026" s="9" t="s">
        <v>38</v>
      </c>
      <c r="H1026" s="9" t="s">
        <v>39</v>
      </c>
      <c r="I1026" s="9">
        <v>1408646111</v>
      </c>
      <c r="J1026" s="9">
        <v>1403462111</v>
      </c>
      <c r="K1026" s="9" t="b">
        <v>0</v>
      </c>
      <c r="L1026" s="9">
        <v>2</v>
      </c>
      <c r="M1026" s="9" t="b">
        <v>0</v>
      </c>
      <c r="N1026" s="9" t="s">
        <v>40</v>
      </c>
      <c r="O1026" s="9">
        <f t="shared" ref="O1026:O1067" si="16">ROUND(E1026/D1026*100,0)</f>
        <v>0</v>
      </c>
      <c r="P1026" s="12">
        <f t="shared" ref="P1026:P1067" si="17">IFERROR(ROUND(E1026/L1026,2),0)</f>
        <v>2</v>
      </c>
      <c r="Q1026" s="9" t="s">
        <v>41</v>
      </c>
      <c r="R1026" s="9" t="s">
        <v>42</v>
      </c>
      <c r="S1026" s="13">
        <f t="shared" ref="S1026:S1067" si="18">(((J1026/60)/60)/24)+DATE(1970,1,1)</f>
        <v>41812.77443287037</v>
      </c>
      <c r="T1026" s="13">
        <f t="shared" ref="T1026:T1067" si="19">(((I1026/60)/60)/24)+DATE(1970,1,1)</f>
        <v>41872.77443287037</v>
      </c>
    </row>
    <row r="1027" spans="1:20" ht="208" x14ac:dyDescent="0.2">
      <c r="A1027" s="9">
        <v>4073</v>
      </c>
      <c r="B1027" s="10" t="s">
        <v>2112</v>
      </c>
      <c r="C1027" s="10" t="s">
        <v>2113</v>
      </c>
      <c r="D1027" s="9">
        <v>3500</v>
      </c>
      <c r="E1027" s="11">
        <v>37</v>
      </c>
      <c r="F1027" s="9" t="s">
        <v>251</v>
      </c>
      <c r="G1027" s="9" t="s">
        <v>45</v>
      </c>
      <c r="H1027" s="9" t="s">
        <v>46</v>
      </c>
      <c r="I1027" s="9">
        <v>1431144000</v>
      </c>
      <c r="J1027" s="9">
        <v>1426407426</v>
      </c>
      <c r="K1027" s="9" t="b">
        <v>0</v>
      </c>
      <c r="L1027" s="9">
        <v>2</v>
      </c>
      <c r="M1027" s="9" t="b">
        <v>0</v>
      </c>
      <c r="N1027" s="9" t="s">
        <v>40</v>
      </c>
      <c r="O1027" s="9">
        <f t="shared" si="16"/>
        <v>1</v>
      </c>
      <c r="P1027" s="12">
        <f t="shared" si="17"/>
        <v>18.5</v>
      </c>
      <c r="Q1027" s="9" t="s">
        <v>41</v>
      </c>
      <c r="R1027" s="9" t="s">
        <v>42</v>
      </c>
      <c r="S1027" s="13">
        <f t="shared" si="18"/>
        <v>42078.34520833334</v>
      </c>
      <c r="T1027" s="13">
        <f t="shared" si="19"/>
        <v>42133.166666666672</v>
      </c>
    </row>
    <row r="1028" spans="1:20" ht="224" x14ac:dyDescent="0.2">
      <c r="A1028" s="9">
        <v>4074</v>
      </c>
      <c r="B1028" s="10" t="s">
        <v>2114</v>
      </c>
      <c r="C1028" s="10" t="s">
        <v>2115</v>
      </c>
      <c r="D1028" s="9">
        <v>2750</v>
      </c>
      <c r="E1028" s="11">
        <v>735</v>
      </c>
      <c r="F1028" s="9" t="s">
        <v>251</v>
      </c>
      <c r="G1028" s="9" t="s">
        <v>38</v>
      </c>
      <c r="H1028" s="9" t="s">
        <v>39</v>
      </c>
      <c r="I1028" s="9">
        <v>1446732975</v>
      </c>
      <c r="J1028" s="9">
        <v>1444137375</v>
      </c>
      <c r="K1028" s="9" t="b">
        <v>0</v>
      </c>
      <c r="L1028" s="9">
        <v>21</v>
      </c>
      <c r="M1028" s="9" t="b">
        <v>0</v>
      </c>
      <c r="N1028" s="9" t="s">
        <v>40</v>
      </c>
      <c r="O1028" s="9">
        <f t="shared" si="16"/>
        <v>27</v>
      </c>
      <c r="P1028" s="12">
        <f t="shared" si="17"/>
        <v>35</v>
      </c>
      <c r="Q1028" s="9" t="s">
        <v>41</v>
      </c>
      <c r="R1028" s="9" t="s">
        <v>42</v>
      </c>
      <c r="S1028" s="13">
        <f t="shared" si="18"/>
        <v>42283.552951388891</v>
      </c>
      <c r="T1028" s="13">
        <f t="shared" si="19"/>
        <v>42313.594618055555</v>
      </c>
    </row>
    <row r="1029" spans="1:20" ht="208" x14ac:dyDescent="0.2">
      <c r="A1029" s="9">
        <v>4075</v>
      </c>
      <c r="B1029" s="10" t="s">
        <v>2116</v>
      </c>
      <c r="C1029" s="10" t="s">
        <v>2117</v>
      </c>
      <c r="D1029" s="9">
        <v>2000</v>
      </c>
      <c r="E1029" s="11">
        <v>576</v>
      </c>
      <c r="F1029" s="9" t="s">
        <v>251</v>
      </c>
      <c r="G1029" s="9" t="s">
        <v>38</v>
      </c>
      <c r="H1029" s="9" t="s">
        <v>39</v>
      </c>
      <c r="I1029" s="9">
        <v>1404149280</v>
      </c>
      <c r="J1029" s="9">
        <v>1400547969</v>
      </c>
      <c r="K1029" s="9" t="b">
        <v>0</v>
      </c>
      <c r="L1029" s="9">
        <v>13</v>
      </c>
      <c r="M1029" s="9" t="b">
        <v>0</v>
      </c>
      <c r="N1029" s="9" t="s">
        <v>40</v>
      </c>
      <c r="O1029" s="9">
        <f t="shared" si="16"/>
        <v>29</v>
      </c>
      <c r="P1029" s="12">
        <f t="shared" si="17"/>
        <v>44.31</v>
      </c>
      <c r="Q1029" s="9" t="s">
        <v>41</v>
      </c>
      <c r="R1029" s="9" t="s">
        <v>42</v>
      </c>
      <c r="S1029" s="13">
        <f t="shared" si="18"/>
        <v>41779.045937499999</v>
      </c>
      <c r="T1029" s="13">
        <f t="shared" si="19"/>
        <v>41820.727777777778</v>
      </c>
    </row>
    <row r="1030" spans="1:20" ht="176" x14ac:dyDescent="0.2">
      <c r="A1030" s="9">
        <v>4076</v>
      </c>
      <c r="B1030" s="10" t="s">
        <v>2118</v>
      </c>
      <c r="C1030" s="10" t="s">
        <v>2119</v>
      </c>
      <c r="D1030" s="9">
        <v>700</v>
      </c>
      <c r="E1030" s="11">
        <v>0</v>
      </c>
      <c r="F1030" s="9" t="s">
        <v>251</v>
      </c>
      <c r="G1030" s="9" t="s">
        <v>45</v>
      </c>
      <c r="H1030" s="9" t="s">
        <v>46</v>
      </c>
      <c r="I1030" s="9">
        <v>1413921060</v>
      </c>
      <c r="J1030" s="9">
        <v>1411499149</v>
      </c>
      <c r="K1030" s="9" t="b">
        <v>0</v>
      </c>
      <c r="L1030" s="9">
        <v>0</v>
      </c>
      <c r="M1030" s="9" t="b">
        <v>0</v>
      </c>
      <c r="N1030" s="9" t="s">
        <v>40</v>
      </c>
      <c r="O1030" s="9">
        <f t="shared" si="16"/>
        <v>0</v>
      </c>
      <c r="P1030" s="12">
        <f t="shared" si="17"/>
        <v>0</v>
      </c>
      <c r="Q1030" s="9" t="s">
        <v>41</v>
      </c>
      <c r="R1030" s="9" t="s">
        <v>42</v>
      </c>
      <c r="S1030" s="13">
        <f t="shared" si="18"/>
        <v>41905.795706018522</v>
      </c>
      <c r="T1030" s="13">
        <f t="shared" si="19"/>
        <v>41933.82708333333</v>
      </c>
    </row>
    <row r="1031" spans="1:20" ht="224" x14ac:dyDescent="0.2">
      <c r="A1031" s="9">
        <v>4077</v>
      </c>
      <c r="B1031" s="10" t="s">
        <v>2120</v>
      </c>
      <c r="C1031" s="10" t="s">
        <v>2121</v>
      </c>
      <c r="D1031" s="9">
        <v>15000</v>
      </c>
      <c r="E1031" s="11">
        <v>1335</v>
      </c>
      <c r="F1031" s="9" t="s">
        <v>251</v>
      </c>
      <c r="G1031" s="9" t="s">
        <v>45</v>
      </c>
      <c r="H1031" s="9" t="s">
        <v>46</v>
      </c>
      <c r="I1031" s="9">
        <v>1482339794</v>
      </c>
      <c r="J1031" s="9">
        <v>1479747794</v>
      </c>
      <c r="K1031" s="9" t="b">
        <v>0</v>
      </c>
      <c r="L1031" s="9">
        <v>6</v>
      </c>
      <c r="M1031" s="9" t="b">
        <v>0</v>
      </c>
      <c r="N1031" s="9" t="s">
        <v>40</v>
      </c>
      <c r="O1031" s="9">
        <f t="shared" si="16"/>
        <v>9</v>
      </c>
      <c r="P1031" s="12">
        <f t="shared" si="17"/>
        <v>222.5</v>
      </c>
      <c r="Q1031" s="9" t="s">
        <v>41</v>
      </c>
      <c r="R1031" s="9" t="s">
        <v>42</v>
      </c>
      <c r="S1031" s="13">
        <f t="shared" si="18"/>
        <v>42695.7105787037</v>
      </c>
      <c r="T1031" s="13">
        <f t="shared" si="19"/>
        <v>42725.7105787037</v>
      </c>
    </row>
    <row r="1032" spans="1:20" ht="224" x14ac:dyDescent="0.2">
      <c r="A1032" s="9">
        <v>4078</v>
      </c>
      <c r="B1032" s="10" t="s">
        <v>2122</v>
      </c>
      <c r="C1032" s="10" t="s">
        <v>2123</v>
      </c>
      <c r="D1032" s="9">
        <v>250</v>
      </c>
      <c r="E1032" s="11">
        <v>0</v>
      </c>
      <c r="F1032" s="9" t="s">
        <v>251</v>
      </c>
      <c r="G1032" s="9" t="s">
        <v>38</v>
      </c>
      <c r="H1032" s="9" t="s">
        <v>39</v>
      </c>
      <c r="I1032" s="9">
        <v>1485543242</v>
      </c>
      <c r="J1032" s="9">
        <v>1482951242</v>
      </c>
      <c r="K1032" s="9" t="b">
        <v>0</v>
      </c>
      <c r="L1032" s="9">
        <v>0</v>
      </c>
      <c r="M1032" s="9" t="b">
        <v>0</v>
      </c>
      <c r="N1032" s="9" t="s">
        <v>40</v>
      </c>
      <c r="O1032" s="9">
        <f t="shared" si="16"/>
        <v>0</v>
      </c>
      <c r="P1032" s="12">
        <f t="shared" si="17"/>
        <v>0</v>
      </c>
      <c r="Q1032" s="9" t="s">
        <v>41</v>
      </c>
      <c r="R1032" s="9" t="s">
        <v>42</v>
      </c>
      <c r="S1032" s="13">
        <f t="shared" si="18"/>
        <v>42732.787523148145</v>
      </c>
      <c r="T1032" s="13">
        <f t="shared" si="19"/>
        <v>42762.787523148145</v>
      </c>
    </row>
    <row r="1033" spans="1:20" ht="192" x14ac:dyDescent="0.2">
      <c r="A1033" s="9">
        <v>4079</v>
      </c>
      <c r="B1033" s="10" t="s">
        <v>2124</v>
      </c>
      <c r="C1033" s="10" t="s">
        <v>2125</v>
      </c>
      <c r="D1033" s="9">
        <v>3000</v>
      </c>
      <c r="E1033" s="11">
        <v>5</v>
      </c>
      <c r="F1033" s="9" t="s">
        <v>251</v>
      </c>
      <c r="G1033" s="9" t="s">
        <v>45</v>
      </c>
      <c r="H1033" s="9" t="s">
        <v>46</v>
      </c>
      <c r="I1033" s="9">
        <v>1466375521</v>
      </c>
      <c r="J1033" s="9">
        <v>1463783521</v>
      </c>
      <c r="K1033" s="9" t="b">
        <v>0</v>
      </c>
      <c r="L1033" s="9">
        <v>1</v>
      </c>
      <c r="M1033" s="9" t="b">
        <v>0</v>
      </c>
      <c r="N1033" s="9" t="s">
        <v>40</v>
      </c>
      <c r="O1033" s="9">
        <f t="shared" si="16"/>
        <v>0</v>
      </c>
      <c r="P1033" s="12">
        <f t="shared" si="17"/>
        <v>5</v>
      </c>
      <c r="Q1033" s="9" t="s">
        <v>41</v>
      </c>
      <c r="R1033" s="9" t="s">
        <v>42</v>
      </c>
      <c r="S1033" s="13">
        <f t="shared" si="18"/>
        <v>42510.938900462963</v>
      </c>
      <c r="T1033" s="13">
        <f t="shared" si="19"/>
        <v>42540.938900462963</v>
      </c>
    </row>
    <row r="1034" spans="1:20" ht="192" x14ac:dyDescent="0.2">
      <c r="A1034" s="9">
        <v>4080</v>
      </c>
      <c r="B1034" s="10" t="s">
        <v>2126</v>
      </c>
      <c r="C1034" s="10" t="s">
        <v>2127</v>
      </c>
      <c r="D1034" s="9">
        <v>3000</v>
      </c>
      <c r="E1034" s="11">
        <v>0</v>
      </c>
      <c r="F1034" s="9" t="s">
        <v>251</v>
      </c>
      <c r="G1034" s="9" t="s">
        <v>45</v>
      </c>
      <c r="H1034" s="9" t="s">
        <v>46</v>
      </c>
      <c r="I1034" s="9">
        <v>1465930440</v>
      </c>
      <c r="J1034" s="9">
        <v>1463849116</v>
      </c>
      <c r="K1034" s="9" t="b">
        <v>0</v>
      </c>
      <c r="L1034" s="9">
        <v>0</v>
      </c>
      <c r="M1034" s="9" t="b">
        <v>0</v>
      </c>
      <c r="N1034" s="9" t="s">
        <v>40</v>
      </c>
      <c r="O1034" s="9">
        <f t="shared" si="16"/>
        <v>0</v>
      </c>
      <c r="P1034" s="12">
        <f t="shared" si="17"/>
        <v>0</v>
      </c>
      <c r="Q1034" s="9" t="s">
        <v>41</v>
      </c>
      <c r="R1034" s="9" t="s">
        <v>42</v>
      </c>
      <c r="S1034" s="13">
        <f t="shared" si="18"/>
        <v>42511.698101851856</v>
      </c>
      <c r="T1034" s="13">
        <f t="shared" si="19"/>
        <v>42535.787500000006</v>
      </c>
    </row>
    <row r="1035" spans="1:20" ht="176" x14ac:dyDescent="0.2">
      <c r="A1035" s="9">
        <v>4081</v>
      </c>
      <c r="B1035" s="10" t="s">
        <v>2128</v>
      </c>
      <c r="C1035" s="10" t="s">
        <v>2129</v>
      </c>
      <c r="D1035" s="9">
        <v>2224</v>
      </c>
      <c r="E1035" s="11">
        <v>350</v>
      </c>
      <c r="F1035" s="9" t="s">
        <v>251</v>
      </c>
      <c r="G1035" s="9" t="s">
        <v>45</v>
      </c>
      <c r="H1035" s="9" t="s">
        <v>46</v>
      </c>
      <c r="I1035" s="9">
        <v>1425819425</v>
      </c>
      <c r="J1035" s="9">
        <v>1423231025</v>
      </c>
      <c r="K1035" s="9" t="b">
        <v>0</v>
      </c>
      <c r="L1035" s="9">
        <v>12</v>
      </c>
      <c r="M1035" s="9" t="b">
        <v>0</v>
      </c>
      <c r="N1035" s="9" t="s">
        <v>40</v>
      </c>
      <c r="O1035" s="9">
        <f t="shared" si="16"/>
        <v>16</v>
      </c>
      <c r="P1035" s="12">
        <f t="shared" si="17"/>
        <v>29.17</v>
      </c>
      <c r="Q1035" s="9" t="s">
        <v>41</v>
      </c>
      <c r="R1035" s="9" t="s">
        <v>42</v>
      </c>
      <c r="S1035" s="13">
        <f t="shared" si="18"/>
        <v>42041.581307870365</v>
      </c>
      <c r="T1035" s="13">
        <f t="shared" si="19"/>
        <v>42071.539641203708</v>
      </c>
    </row>
    <row r="1036" spans="1:20" ht="208" x14ac:dyDescent="0.2">
      <c r="A1036" s="9">
        <v>4082</v>
      </c>
      <c r="B1036" s="10" t="s">
        <v>2130</v>
      </c>
      <c r="C1036" s="10" t="s">
        <v>2131</v>
      </c>
      <c r="D1036" s="9">
        <v>150</v>
      </c>
      <c r="E1036" s="11">
        <v>3</v>
      </c>
      <c r="F1036" s="9" t="s">
        <v>251</v>
      </c>
      <c r="G1036" s="9" t="s">
        <v>45</v>
      </c>
      <c r="H1036" s="9" t="s">
        <v>46</v>
      </c>
      <c r="I1036" s="9">
        <v>1447542000</v>
      </c>
      <c r="J1036" s="9">
        <v>1446179553</v>
      </c>
      <c r="K1036" s="9" t="b">
        <v>0</v>
      </c>
      <c r="L1036" s="9">
        <v>2</v>
      </c>
      <c r="M1036" s="9" t="b">
        <v>0</v>
      </c>
      <c r="N1036" s="9" t="s">
        <v>40</v>
      </c>
      <c r="O1036" s="9">
        <f t="shared" si="16"/>
        <v>2</v>
      </c>
      <c r="P1036" s="12">
        <f t="shared" si="17"/>
        <v>1.5</v>
      </c>
      <c r="Q1036" s="9" t="s">
        <v>41</v>
      </c>
      <c r="R1036" s="9" t="s">
        <v>42</v>
      </c>
      <c r="S1036" s="13">
        <f t="shared" si="18"/>
        <v>42307.189270833333</v>
      </c>
      <c r="T1036" s="13">
        <f t="shared" si="19"/>
        <v>42322.958333333328</v>
      </c>
    </row>
    <row r="1037" spans="1:20" ht="208" x14ac:dyDescent="0.2">
      <c r="A1037" s="9">
        <v>4083</v>
      </c>
      <c r="B1037" s="10" t="s">
        <v>2132</v>
      </c>
      <c r="C1037" s="10" t="s">
        <v>2133</v>
      </c>
      <c r="D1037" s="9">
        <v>3500</v>
      </c>
      <c r="E1037" s="11">
        <v>759</v>
      </c>
      <c r="F1037" s="9" t="s">
        <v>251</v>
      </c>
      <c r="G1037" s="9" t="s">
        <v>45</v>
      </c>
      <c r="H1037" s="9" t="s">
        <v>46</v>
      </c>
      <c r="I1037" s="9">
        <v>1452795416</v>
      </c>
      <c r="J1037" s="9">
        <v>1450203416</v>
      </c>
      <c r="K1037" s="9" t="b">
        <v>0</v>
      </c>
      <c r="L1037" s="9">
        <v>6</v>
      </c>
      <c r="M1037" s="9" t="b">
        <v>0</v>
      </c>
      <c r="N1037" s="9" t="s">
        <v>40</v>
      </c>
      <c r="O1037" s="9">
        <f t="shared" si="16"/>
        <v>22</v>
      </c>
      <c r="P1037" s="12">
        <f t="shared" si="17"/>
        <v>126.5</v>
      </c>
      <c r="Q1037" s="9" t="s">
        <v>41</v>
      </c>
      <c r="R1037" s="9" t="s">
        <v>42</v>
      </c>
      <c r="S1037" s="13">
        <f t="shared" si="18"/>
        <v>42353.761759259258</v>
      </c>
      <c r="T1037" s="13">
        <f t="shared" si="19"/>
        <v>42383.761759259258</v>
      </c>
    </row>
    <row r="1038" spans="1:20" ht="208" x14ac:dyDescent="0.2">
      <c r="A1038" s="9">
        <v>4084</v>
      </c>
      <c r="B1038" s="10" t="s">
        <v>2134</v>
      </c>
      <c r="C1038" s="10" t="s">
        <v>2135</v>
      </c>
      <c r="D1038" s="9">
        <v>3000</v>
      </c>
      <c r="E1038" s="11">
        <v>10</v>
      </c>
      <c r="F1038" s="9" t="s">
        <v>251</v>
      </c>
      <c r="G1038" s="9" t="s">
        <v>1280</v>
      </c>
      <c r="H1038" s="9" t="s">
        <v>259</v>
      </c>
      <c r="I1038" s="9">
        <v>1476008906</v>
      </c>
      <c r="J1038" s="9">
        <v>1473416906</v>
      </c>
      <c r="K1038" s="9" t="b">
        <v>0</v>
      </c>
      <c r="L1038" s="9">
        <v>1</v>
      </c>
      <c r="M1038" s="9" t="b">
        <v>0</v>
      </c>
      <c r="N1038" s="9" t="s">
        <v>40</v>
      </c>
      <c r="O1038" s="9">
        <f t="shared" si="16"/>
        <v>0</v>
      </c>
      <c r="P1038" s="12">
        <f t="shared" si="17"/>
        <v>10</v>
      </c>
      <c r="Q1038" s="9" t="s">
        <v>41</v>
      </c>
      <c r="R1038" s="9" t="s">
        <v>42</v>
      </c>
      <c r="S1038" s="13">
        <f t="shared" si="18"/>
        <v>42622.436412037037</v>
      </c>
      <c r="T1038" s="13">
        <f t="shared" si="19"/>
        <v>42652.436412037037</v>
      </c>
    </row>
    <row r="1039" spans="1:20" ht="208" x14ac:dyDescent="0.2">
      <c r="A1039" s="9">
        <v>4085</v>
      </c>
      <c r="B1039" s="10" t="s">
        <v>2136</v>
      </c>
      <c r="C1039" s="10" t="s">
        <v>2137</v>
      </c>
      <c r="D1039" s="9">
        <v>3500</v>
      </c>
      <c r="E1039" s="11">
        <v>10</v>
      </c>
      <c r="F1039" s="9" t="s">
        <v>251</v>
      </c>
      <c r="G1039" s="9" t="s">
        <v>45</v>
      </c>
      <c r="H1039" s="9" t="s">
        <v>46</v>
      </c>
      <c r="I1039" s="9">
        <v>1427169540</v>
      </c>
      <c r="J1039" s="9">
        <v>1424701775</v>
      </c>
      <c r="K1039" s="9" t="b">
        <v>0</v>
      </c>
      <c r="L1039" s="9">
        <v>1</v>
      </c>
      <c r="M1039" s="9" t="b">
        <v>0</v>
      </c>
      <c r="N1039" s="9" t="s">
        <v>40</v>
      </c>
      <c r="O1039" s="9">
        <f t="shared" si="16"/>
        <v>0</v>
      </c>
      <c r="P1039" s="12">
        <f t="shared" si="17"/>
        <v>10</v>
      </c>
      <c r="Q1039" s="9" t="s">
        <v>41</v>
      </c>
      <c r="R1039" s="9" t="s">
        <v>42</v>
      </c>
      <c r="S1039" s="13">
        <f t="shared" si="18"/>
        <v>42058.603877314818</v>
      </c>
      <c r="T1039" s="13">
        <f t="shared" si="19"/>
        <v>42087.165972222225</v>
      </c>
    </row>
    <row r="1040" spans="1:20" ht="192" x14ac:dyDescent="0.2">
      <c r="A1040" s="9">
        <v>4086</v>
      </c>
      <c r="B1040" s="10" t="s">
        <v>2138</v>
      </c>
      <c r="C1040" s="10" t="s">
        <v>2139</v>
      </c>
      <c r="D1040" s="9">
        <v>1000</v>
      </c>
      <c r="E1040" s="11">
        <v>47</v>
      </c>
      <c r="F1040" s="9" t="s">
        <v>251</v>
      </c>
      <c r="G1040" s="9" t="s">
        <v>45</v>
      </c>
      <c r="H1040" s="9" t="s">
        <v>46</v>
      </c>
      <c r="I1040" s="9">
        <v>1448078400</v>
      </c>
      <c r="J1040" s="9">
        <v>1445985299</v>
      </c>
      <c r="K1040" s="9" t="b">
        <v>0</v>
      </c>
      <c r="L1040" s="9">
        <v>5</v>
      </c>
      <c r="M1040" s="9" t="b">
        <v>0</v>
      </c>
      <c r="N1040" s="9" t="s">
        <v>40</v>
      </c>
      <c r="O1040" s="9">
        <f t="shared" si="16"/>
        <v>5</v>
      </c>
      <c r="P1040" s="12">
        <f t="shared" si="17"/>
        <v>9.4</v>
      </c>
      <c r="Q1040" s="9" t="s">
        <v>41</v>
      </c>
      <c r="R1040" s="9" t="s">
        <v>42</v>
      </c>
      <c r="S1040" s="13">
        <f t="shared" si="18"/>
        <v>42304.940960648149</v>
      </c>
      <c r="T1040" s="13">
        <f t="shared" si="19"/>
        <v>42329.166666666672</v>
      </c>
    </row>
    <row r="1041" spans="1:20" ht="64" x14ac:dyDescent="0.2">
      <c r="A1041" s="9">
        <v>4087</v>
      </c>
      <c r="B1041" s="10" t="s">
        <v>2140</v>
      </c>
      <c r="C1041" s="10" t="s">
        <v>2141</v>
      </c>
      <c r="D1041" s="9">
        <v>9600</v>
      </c>
      <c r="E1041" s="11">
        <v>0</v>
      </c>
      <c r="F1041" s="9" t="s">
        <v>251</v>
      </c>
      <c r="G1041" s="9" t="s">
        <v>45</v>
      </c>
      <c r="H1041" s="9" t="s">
        <v>46</v>
      </c>
      <c r="I1041" s="9">
        <v>1468777786</v>
      </c>
      <c r="J1041" s="9">
        <v>1466185786</v>
      </c>
      <c r="K1041" s="9" t="b">
        <v>0</v>
      </c>
      <c r="L1041" s="9">
        <v>0</v>
      </c>
      <c r="M1041" s="9" t="b">
        <v>0</v>
      </c>
      <c r="N1041" s="9" t="s">
        <v>40</v>
      </c>
      <c r="O1041" s="9">
        <f t="shared" si="16"/>
        <v>0</v>
      </c>
      <c r="P1041" s="12">
        <f t="shared" si="17"/>
        <v>0</v>
      </c>
      <c r="Q1041" s="9" t="s">
        <v>41</v>
      </c>
      <c r="R1041" s="9" t="s">
        <v>42</v>
      </c>
      <c r="S1041" s="13">
        <f t="shared" si="18"/>
        <v>42538.742893518516</v>
      </c>
      <c r="T1041" s="13">
        <f t="shared" si="19"/>
        <v>42568.742893518516</v>
      </c>
    </row>
    <row r="1042" spans="1:20" ht="176" x14ac:dyDescent="0.2">
      <c r="A1042" s="9">
        <v>4088</v>
      </c>
      <c r="B1042" s="10" t="s">
        <v>2142</v>
      </c>
      <c r="C1042" s="10" t="s">
        <v>2143</v>
      </c>
      <c r="D1042" s="9">
        <v>2000</v>
      </c>
      <c r="E1042" s="11">
        <v>216</v>
      </c>
      <c r="F1042" s="9" t="s">
        <v>251</v>
      </c>
      <c r="G1042" s="9" t="s">
        <v>38</v>
      </c>
      <c r="H1042" s="9" t="s">
        <v>39</v>
      </c>
      <c r="I1042" s="9">
        <v>1421403960</v>
      </c>
      <c r="J1042" s="9">
        <v>1418827324</v>
      </c>
      <c r="K1042" s="9" t="b">
        <v>0</v>
      </c>
      <c r="L1042" s="9">
        <v>3</v>
      </c>
      <c r="M1042" s="9" t="b">
        <v>0</v>
      </c>
      <c r="N1042" s="9" t="s">
        <v>40</v>
      </c>
      <c r="O1042" s="9">
        <f t="shared" si="16"/>
        <v>11</v>
      </c>
      <c r="P1042" s="12">
        <f t="shared" si="17"/>
        <v>72</v>
      </c>
      <c r="Q1042" s="9" t="s">
        <v>41</v>
      </c>
      <c r="R1042" s="9" t="s">
        <v>42</v>
      </c>
      <c r="S1042" s="13">
        <f t="shared" si="18"/>
        <v>41990.612546296295</v>
      </c>
      <c r="T1042" s="13">
        <f t="shared" si="19"/>
        <v>42020.434722222228</v>
      </c>
    </row>
    <row r="1043" spans="1:20" ht="208" x14ac:dyDescent="0.2">
      <c r="A1043" s="9">
        <v>4089</v>
      </c>
      <c r="B1043" s="10" t="s">
        <v>2144</v>
      </c>
      <c r="C1043" s="10" t="s">
        <v>2145</v>
      </c>
      <c r="D1043" s="9">
        <v>5000</v>
      </c>
      <c r="E1043" s="11">
        <v>240</v>
      </c>
      <c r="F1043" s="9" t="s">
        <v>251</v>
      </c>
      <c r="G1043" s="9" t="s">
        <v>45</v>
      </c>
      <c r="H1043" s="9" t="s">
        <v>46</v>
      </c>
      <c r="I1043" s="9">
        <v>1433093700</v>
      </c>
      <c r="J1043" s="9">
        <v>1430242488</v>
      </c>
      <c r="K1043" s="9" t="b">
        <v>0</v>
      </c>
      <c r="L1043" s="9">
        <v>8</v>
      </c>
      <c r="M1043" s="9" t="b">
        <v>0</v>
      </c>
      <c r="N1043" s="9" t="s">
        <v>40</v>
      </c>
      <c r="O1043" s="9">
        <f t="shared" si="16"/>
        <v>5</v>
      </c>
      <c r="P1043" s="12">
        <f t="shared" si="17"/>
        <v>30</v>
      </c>
      <c r="Q1043" s="9" t="s">
        <v>41</v>
      </c>
      <c r="R1043" s="9" t="s">
        <v>42</v>
      </c>
      <c r="S1043" s="13">
        <f t="shared" si="18"/>
        <v>42122.732499999998</v>
      </c>
      <c r="T1043" s="13">
        <f t="shared" si="19"/>
        <v>42155.732638888891</v>
      </c>
    </row>
    <row r="1044" spans="1:20" ht="192" x14ac:dyDescent="0.2">
      <c r="A1044" s="9">
        <v>4090</v>
      </c>
      <c r="B1044" s="10" t="s">
        <v>2146</v>
      </c>
      <c r="C1044" s="10" t="s">
        <v>2147</v>
      </c>
      <c r="D1044" s="9">
        <v>1000</v>
      </c>
      <c r="E1044" s="11">
        <v>32</v>
      </c>
      <c r="F1044" s="9" t="s">
        <v>251</v>
      </c>
      <c r="G1044" s="9" t="s">
        <v>45</v>
      </c>
      <c r="H1044" s="9" t="s">
        <v>46</v>
      </c>
      <c r="I1044" s="9">
        <v>1438959600</v>
      </c>
      <c r="J1044" s="9">
        <v>1437754137</v>
      </c>
      <c r="K1044" s="9" t="b">
        <v>0</v>
      </c>
      <c r="L1044" s="9">
        <v>3</v>
      </c>
      <c r="M1044" s="9" t="b">
        <v>0</v>
      </c>
      <c r="N1044" s="9" t="s">
        <v>40</v>
      </c>
      <c r="O1044" s="9">
        <f t="shared" si="16"/>
        <v>3</v>
      </c>
      <c r="P1044" s="12">
        <f t="shared" si="17"/>
        <v>10.67</v>
      </c>
      <c r="Q1044" s="9" t="s">
        <v>41</v>
      </c>
      <c r="R1044" s="9" t="s">
        <v>42</v>
      </c>
      <c r="S1044" s="13">
        <f t="shared" si="18"/>
        <v>42209.67288194444</v>
      </c>
      <c r="T1044" s="13">
        <f t="shared" si="19"/>
        <v>42223.625</v>
      </c>
    </row>
    <row r="1045" spans="1:20" ht="224" x14ac:dyDescent="0.2">
      <c r="A1045" s="9">
        <v>4091</v>
      </c>
      <c r="B1045" s="10" t="s">
        <v>2148</v>
      </c>
      <c r="C1045" s="10" t="s">
        <v>2149</v>
      </c>
      <c r="D1045" s="9">
        <v>1600</v>
      </c>
      <c r="E1045" s="11">
        <v>204</v>
      </c>
      <c r="F1045" s="9" t="s">
        <v>251</v>
      </c>
      <c r="G1045" s="9" t="s">
        <v>45</v>
      </c>
      <c r="H1045" s="9" t="s">
        <v>46</v>
      </c>
      <c r="I1045" s="9">
        <v>1421410151</v>
      </c>
      <c r="J1045" s="9">
        <v>1418818151</v>
      </c>
      <c r="K1045" s="9" t="b">
        <v>0</v>
      </c>
      <c r="L1045" s="9">
        <v>8</v>
      </c>
      <c r="M1045" s="9" t="b">
        <v>0</v>
      </c>
      <c r="N1045" s="9" t="s">
        <v>40</v>
      </c>
      <c r="O1045" s="9">
        <f t="shared" si="16"/>
        <v>13</v>
      </c>
      <c r="P1045" s="12">
        <f t="shared" si="17"/>
        <v>25.5</v>
      </c>
      <c r="Q1045" s="9" t="s">
        <v>41</v>
      </c>
      <c r="R1045" s="9" t="s">
        <v>42</v>
      </c>
      <c r="S1045" s="13">
        <f t="shared" si="18"/>
        <v>41990.506377314814</v>
      </c>
      <c r="T1045" s="13">
        <f t="shared" si="19"/>
        <v>42020.506377314814</v>
      </c>
    </row>
    <row r="1046" spans="1:20" ht="208" x14ac:dyDescent="0.2">
      <c r="A1046" s="9">
        <v>4092</v>
      </c>
      <c r="B1046" s="10" t="s">
        <v>2150</v>
      </c>
      <c r="C1046" s="10" t="s">
        <v>2151</v>
      </c>
      <c r="D1046" s="9">
        <v>110000</v>
      </c>
      <c r="E1046" s="11">
        <v>20</v>
      </c>
      <c r="F1046" s="9" t="s">
        <v>251</v>
      </c>
      <c r="G1046" s="9" t="s">
        <v>45</v>
      </c>
      <c r="H1046" s="9" t="s">
        <v>46</v>
      </c>
      <c r="I1046" s="9">
        <v>1428205247</v>
      </c>
      <c r="J1046" s="9">
        <v>1423024847</v>
      </c>
      <c r="K1046" s="9" t="b">
        <v>0</v>
      </c>
      <c r="L1046" s="9">
        <v>1</v>
      </c>
      <c r="M1046" s="9" t="b">
        <v>0</v>
      </c>
      <c r="N1046" s="9" t="s">
        <v>40</v>
      </c>
      <c r="O1046" s="9">
        <f t="shared" si="16"/>
        <v>0</v>
      </c>
      <c r="P1046" s="12">
        <f t="shared" si="17"/>
        <v>20</v>
      </c>
      <c r="Q1046" s="9" t="s">
        <v>41</v>
      </c>
      <c r="R1046" s="9" t="s">
        <v>42</v>
      </c>
      <c r="S1046" s="13">
        <f t="shared" si="18"/>
        <v>42039.194988425923</v>
      </c>
      <c r="T1046" s="13">
        <f t="shared" si="19"/>
        <v>42099.153321759266</v>
      </c>
    </row>
    <row r="1047" spans="1:20" ht="208" x14ac:dyDescent="0.2">
      <c r="A1047" s="9">
        <v>4093</v>
      </c>
      <c r="B1047" s="10" t="s">
        <v>2152</v>
      </c>
      <c r="C1047" s="10" t="s">
        <v>2153</v>
      </c>
      <c r="D1047" s="9">
        <v>2500</v>
      </c>
      <c r="E1047" s="11">
        <v>60</v>
      </c>
      <c r="F1047" s="9" t="s">
        <v>251</v>
      </c>
      <c r="G1047" s="9" t="s">
        <v>38</v>
      </c>
      <c r="H1047" s="9" t="s">
        <v>39</v>
      </c>
      <c r="I1047" s="9">
        <v>1440272093</v>
      </c>
      <c r="J1047" s="9">
        <v>1435088093</v>
      </c>
      <c r="K1047" s="9" t="b">
        <v>0</v>
      </c>
      <c r="L1047" s="9">
        <v>4</v>
      </c>
      <c r="M1047" s="9" t="b">
        <v>0</v>
      </c>
      <c r="N1047" s="9" t="s">
        <v>40</v>
      </c>
      <c r="O1047" s="9">
        <f t="shared" si="16"/>
        <v>2</v>
      </c>
      <c r="P1047" s="12">
        <f t="shared" si="17"/>
        <v>15</v>
      </c>
      <c r="Q1047" s="9" t="s">
        <v>41</v>
      </c>
      <c r="R1047" s="9" t="s">
        <v>42</v>
      </c>
      <c r="S1047" s="13">
        <f t="shared" si="18"/>
        <v>42178.815891203703</v>
      </c>
      <c r="T1047" s="13">
        <f t="shared" si="19"/>
        <v>42238.815891203703</v>
      </c>
    </row>
    <row r="1048" spans="1:20" ht="192" x14ac:dyDescent="0.2">
      <c r="A1048" s="9">
        <v>4094</v>
      </c>
      <c r="B1048" s="10" t="s">
        <v>2154</v>
      </c>
      <c r="C1048" s="10" t="s">
        <v>2155</v>
      </c>
      <c r="D1048" s="9">
        <v>2000</v>
      </c>
      <c r="E1048" s="11">
        <v>730</v>
      </c>
      <c r="F1048" s="9" t="s">
        <v>251</v>
      </c>
      <c r="G1048" s="9" t="s">
        <v>45</v>
      </c>
      <c r="H1048" s="9" t="s">
        <v>46</v>
      </c>
      <c r="I1048" s="9">
        <v>1413953940</v>
      </c>
      <c r="J1048" s="9">
        <v>1410141900</v>
      </c>
      <c r="K1048" s="9" t="b">
        <v>0</v>
      </c>
      <c r="L1048" s="9">
        <v>8</v>
      </c>
      <c r="M1048" s="9" t="b">
        <v>0</v>
      </c>
      <c r="N1048" s="9" t="s">
        <v>40</v>
      </c>
      <c r="O1048" s="9">
        <f t="shared" si="16"/>
        <v>37</v>
      </c>
      <c r="P1048" s="12">
        <f t="shared" si="17"/>
        <v>91.25</v>
      </c>
      <c r="Q1048" s="9" t="s">
        <v>41</v>
      </c>
      <c r="R1048" s="9" t="s">
        <v>42</v>
      </c>
      <c r="S1048" s="13">
        <f t="shared" si="18"/>
        <v>41890.086805555555</v>
      </c>
      <c r="T1048" s="13">
        <f t="shared" si="19"/>
        <v>41934.207638888889</v>
      </c>
    </row>
    <row r="1049" spans="1:20" ht="160" x14ac:dyDescent="0.2">
      <c r="A1049" s="9">
        <v>4095</v>
      </c>
      <c r="B1049" s="10" t="s">
        <v>2156</v>
      </c>
      <c r="C1049" s="10" t="s">
        <v>2157</v>
      </c>
      <c r="D1049" s="9">
        <v>30000</v>
      </c>
      <c r="E1049" s="11">
        <v>800</v>
      </c>
      <c r="F1049" s="9" t="s">
        <v>251</v>
      </c>
      <c r="G1049" s="9" t="s">
        <v>287</v>
      </c>
      <c r="H1049" s="9" t="s">
        <v>288</v>
      </c>
      <c r="I1049" s="9">
        <v>1482108350</v>
      </c>
      <c r="J1049" s="9">
        <v>1479516350</v>
      </c>
      <c r="K1049" s="9" t="b">
        <v>0</v>
      </c>
      <c r="L1049" s="9">
        <v>1</v>
      </c>
      <c r="M1049" s="9" t="b">
        <v>0</v>
      </c>
      <c r="N1049" s="9" t="s">
        <v>40</v>
      </c>
      <c r="O1049" s="9">
        <f t="shared" si="16"/>
        <v>3</v>
      </c>
      <c r="P1049" s="12">
        <f t="shared" si="17"/>
        <v>800</v>
      </c>
      <c r="Q1049" s="9" t="s">
        <v>41</v>
      </c>
      <c r="R1049" s="9" t="s">
        <v>42</v>
      </c>
      <c r="S1049" s="13">
        <f t="shared" si="18"/>
        <v>42693.031828703708</v>
      </c>
      <c r="T1049" s="13">
        <f t="shared" si="19"/>
        <v>42723.031828703708</v>
      </c>
    </row>
    <row r="1050" spans="1:20" ht="192" x14ac:dyDescent="0.2">
      <c r="A1050" s="9">
        <v>4096</v>
      </c>
      <c r="B1050" s="10" t="s">
        <v>2158</v>
      </c>
      <c r="C1050" s="10" t="s">
        <v>2159</v>
      </c>
      <c r="D1050" s="9">
        <v>3500</v>
      </c>
      <c r="E1050" s="11">
        <v>400</v>
      </c>
      <c r="F1050" s="9" t="s">
        <v>251</v>
      </c>
      <c r="G1050" s="9" t="s">
        <v>38</v>
      </c>
      <c r="H1050" s="9" t="s">
        <v>39</v>
      </c>
      <c r="I1050" s="9">
        <v>1488271860</v>
      </c>
      <c r="J1050" s="9">
        <v>1484484219</v>
      </c>
      <c r="K1050" s="9" t="b">
        <v>0</v>
      </c>
      <c r="L1050" s="9">
        <v>5</v>
      </c>
      <c r="M1050" s="9" t="b">
        <v>0</v>
      </c>
      <c r="N1050" s="9" t="s">
        <v>40</v>
      </c>
      <c r="O1050" s="9">
        <f t="shared" si="16"/>
        <v>11</v>
      </c>
      <c r="P1050" s="12">
        <f t="shared" si="17"/>
        <v>80</v>
      </c>
      <c r="Q1050" s="9" t="s">
        <v>41</v>
      </c>
      <c r="R1050" s="9" t="s">
        <v>42</v>
      </c>
      <c r="S1050" s="13">
        <f t="shared" si="18"/>
        <v>42750.530312499999</v>
      </c>
      <c r="T1050" s="13">
        <f t="shared" si="19"/>
        <v>42794.368749999994</v>
      </c>
    </row>
    <row r="1051" spans="1:20" ht="224" x14ac:dyDescent="0.2">
      <c r="A1051" s="9">
        <v>4097</v>
      </c>
      <c r="B1051" s="10" t="s">
        <v>2160</v>
      </c>
      <c r="C1051" s="10" t="s">
        <v>2161</v>
      </c>
      <c r="D1051" s="9">
        <v>10000</v>
      </c>
      <c r="E1051" s="11">
        <v>0</v>
      </c>
      <c r="F1051" s="9" t="s">
        <v>251</v>
      </c>
      <c r="G1051" s="9" t="s">
        <v>38</v>
      </c>
      <c r="H1051" s="9" t="s">
        <v>39</v>
      </c>
      <c r="I1051" s="9">
        <v>1454284500</v>
      </c>
      <c r="J1051" s="9">
        <v>1449431237</v>
      </c>
      <c r="K1051" s="9" t="b">
        <v>0</v>
      </c>
      <c r="L1051" s="9">
        <v>0</v>
      </c>
      <c r="M1051" s="9" t="b">
        <v>0</v>
      </c>
      <c r="N1051" s="9" t="s">
        <v>40</v>
      </c>
      <c r="O1051" s="9">
        <f t="shared" si="16"/>
        <v>0</v>
      </c>
      <c r="P1051" s="12">
        <f t="shared" si="17"/>
        <v>0</v>
      </c>
      <c r="Q1051" s="9" t="s">
        <v>41</v>
      </c>
      <c r="R1051" s="9" t="s">
        <v>42</v>
      </c>
      <c r="S1051" s="13">
        <f t="shared" si="18"/>
        <v>42344.824502314819</v>
      </c>
      <c r="T1051" s="13">
        <f t="shared" si="19"/>
        <v>42400.996527777781</v>
      </c>
    </row>
    <row r="1052" spans="1:20" ht="160" x14ac:dyDescent="0.2">
      <c r="A1052" s="9">
        <v>4098</v>
      </c>
      <c r="B1052" s="10" t="s">
        <v>2162</v>
      </c>
      <c r="C1052" s="10" t="s">
        <v>2163</v>
      </c>
      <c r="D1052" s="9">
        <v>75000</v>
      </c>
      <c r="E1052" s="11">
        <v>0</v>
      </c>
      <c r="F1052" s="9" t="s">
        <v>251</v>
      </c>
      <c r="G1052" s="9" t="s">
        <v>45</v>
      </c>
      <c r="H1052" s="9" t="s">
        <v>46</v>
      </c>
      <c r="I1052" s="9">
        <v>1465060797</v>
      </c>
      <c r="J1052" s="9">
        <v>1462468797</v>
      </c>
      <c r="K1052" s="9" t="b">
        <v>0</v>
      </c>
      <c r="L1052" s="9">
        <v>0</v>
      </c>
      <c r="M1052" s="9" t="b">
        <v>0</v>
      </c>
      <c r="N1052" s="9" t="s">
        <v>40</v>
      </c>
      <c r="O1052" s="9">
        <f t="shared" si="16"/>
        <v>0</v>
      </c>
      <c r="P1052" s="12">
        <f t="shared" si="17"/>
        <v>0</v>
      </c>
      <c r="Q1052" s="9" t="s">
        <v>41</v>
      </c>
      <c r="R1052" s="9" t="s">
        <v>42</v>
      </c>
      <c r="S1052" s="13">
        <f t="shared" si="18"/>
        <v>42495.722187499996</v>
      </c>
      <c r="T1052" s="13">
        <f t="shared" si="19"/>
        <v>42525.722187499996</v>
      </c>
    </row>
    <row r="1053" spans="1:20" ht="224" x14ac:dyDescent="0.2">
      <c r="A1053" s="9">
        <v>4099</v>
      </c>
      <c r="B1053" s="10" t="s">
        <v>2164</v>
      </c>
      <c r="C1053" s="10" t="s">
        <v>2165</v>
      </c>
      <c r="D1053" s="9">
        <v>4500</v>
      </c>
      <c r="E1053" s="11">
        <v>50</v>
      </c>
      <c r="F1053" s="9" t="s">
        <v>251</v>
      </c>
      <c r="G1053" s="9" t="s">
        <v>45</v>
      </c>
      <c r="H1053" s="9" t="s">
        <v>46</v>
      </c>
      <c r="I1053" s="9">
        <v>1472847873</v>
      </c>
      <c r="J1053" s="9">
        <v>1468959873</v>
      </c>
      <c r="K1053" s="9" t="b">
        <v>0</v>
      </c>
      <c r="L1053" s="9">
        <v>1</v>
      </c>
      <c r="M1053" s="9" t="b">
        <v>0</v>
      </c>
      <c r="N1053" s="9" t="s">
        <v>40</v>
      </c>
      <c r="O1053" s="9">
        <f t="shared" si="16"/>
        <v>1</v>
      </c>
      <c r="P1053" s="12">
        <f t="shared" si="17"/>
        <v>50</v>
      </c>
      <c r="Q1053" s="9" t="s">
        <v>41</v>
      </c>
      <c r="R1053" s="9" t="s">
        <v>42</v>
      </c>
      <c r="S1053" s="13">
        <f t="shared" si="18"/>
        <v>42570.850381944445</v>
      </c>
      <c r="T1053" s="13">
        <f t="shared" si="19"/>
        <v>42615.850381944445</v>
      </c>
    </row>
    <row r="1054" spans="1:20" ht="144" x14ac:dyDescent="0.2">
      <c r="A1054" s="9">
        <v>4100</v>
      </c>
      <c r="B1054" s="10" t="s">
        <v>2166</v>
      </c>
      <c r="C1054" s="10" t="s">
        <v>2167</v>
      </c>
      <c r="D1054" s="9">
        <v>270</v>
      </c>
      <c r="E1054" s="11">
        <v>0</v>
      </c>
      <c r="F1054" s="9" t="s">
        <v>251</v>
      </c>
      <c r="G1054" s="9" t="s">
        <v>45</v>
      </c>
      <c r="H1054" s="9" t="s">
        <v>46</v>
      </c>
      <c r="I1054" s="9">
        <v>1414205990</v>
      </c>
      <c r="J1054" s="9">
        <v>1413341990</v>
      </c>
      <c r="K1054" s="9" t="b">
        <v>0</v>
      </c>
      <c r="L1054" s="9">
        <v>0</v>
      </c>
      <c r="M1054" s="9" t="b">
        <v>0</v>
      </c>
      <c r="N1054" s="9" t="s">
        <v>40</v>
      </c>
      <c r="O1054" s="9">
        <f t="shared" si="16"/>
        <v>0</v>
      </c>
      <c r="P1054" s="12">
        <f t="shared" si="17"/>
        <v>0</v>
      </c>
      <c r="Q1054" s="9" t="s">
        <v>41</v>
      </c>
      <c r="R1054" s="9" t="s">
        <v>42</v>
      </c>
      <c r="S1054" s="13">
        <f t="shared" si="18"/>
        <v>41927.124884259261</v>
      </c>
      <c r="T1054" s="13">
        <f t="shared" si="19"/>
        <v>41937.124884259261</v>
      </c>
    </row>
    <row r="1055" spans="1:20" ht="208" x14ac:dyDescent="0.2">
      <c r="A1055" s="9">
        <v>4101</v>
      </c>
      <c r="B1055" s="10" t="s">
        <v>2168</v>
      </c>
      <c r="C1055" s="10" t="s">
        <v>2169</v>
      </c>
      <c r="D1055" s="9">
        <v>600</v>
      </c>
      <c r="E1055" s="11">
        <v>0</v>
      </c>
      <c r="F1055" s="9" t="s">
        <v>251</v>
      </c>
      <c r="G1055" s="9" t="s">
        <v>45</v>
      </c>
      <c r="H1055" s="9" t="s">
        <v>46</v>
      </c>
      <c r="I1055" s="9">
        <v>1485380482</v>
      </c>
      <c r="J1055" s="9">
        <v>1482788482</v>
      </c>
      <c r="K1055" s="9" t="b">
        <v>0</v>
      </c>
      <c r="L1055" s="9">
        <v>0</v>
      </c>
      <c r="M1055" s="9" t="b">
        <v>0</v>
      </c>
      <c r="N1055" s="9" t="s">
        <v>40</v>
      </c>
      <c r="O1055" s="9">
        <f t="shared" si="16"/>
        <v>0</v>
      </c>
      <c r="P1055" s="12">
        <f t="shared" si="17"/>
        <v>0</v>
      </c>
      <c r="Q1055" s="9" t="s">
        <v>41</v>
      </c>
      <c r="R1055" s="9" t="s">
        <v>42</v>
      </c>
      <c r="S1055" s="13">
        <f t="shared" si="18"/>
        <v>42730.903726851851</v>
      </c>
      <c r="T1055" s="13">
        <f t="shared" si="19"/>
        <v>42760.903726851851</v>
      </c>
    </row>
    <row r="1056" spans="1:20" ht="176" x14ac:dyDescent="0.2">
      <c r="A1056" s="9">
        <v>4102</v>
      </c>
      <c r="B1056" s="10" t="s">
        <v>2170</v>
      </c>
      <c r="C1056" s="10" t="s">
        <v>2171</v>
      </c>
      <c r="D1056" s="9">
        <v>500</v>
      </c>
      <c r="E1056" s="11">
        <v>137</v>
      </c>
      <c r="F1056" s="9" t="s">
        <v>251</v>
      </c>
      <c r="G1056" s="9" t="s">
        <v>45</v>
      </c>
      <c r="H1056" s="9" t="s">
        <v>46</v>
      </c>
      <c r="I1056" s="9">
        <v>1463343673</v>
      </c>
      <c r="J1056" s="9">
        <v>1460751673</v>
      </c>
      <c r="K1056" s="9" t="b">
        <v>0</v>
      </c>
      <c r="L1056" s="9">
        <v>6</v>
      </c>
      <c r="M1056" s="9" t="b">
        <v>0</v>
      </c>
      <c r="N1056" s="9" t="s">
        <v>40</v>
      </c>
      <c r="O1056" s="9">
        <f t="shared" si="16"/>
        <v>27</v>
      </c>
      <c r="P1056" s="12">
        <f t="shared" si="17"/>
        <v>22.83</v>
      </c>
      <c r="Q1056" s="9" t="s">
        <v>41</v>
      </c>
      <c r="R1056" s="9" t="s">
        <v>42</v>
      </c>
      <c r="S1056" s="13">
        <f t="shared" si="18"/>
        <v>42475.848067129627</v>
      </c>
      <c r="T1056" s="13">
        <f t="shared" si="19"/>
        <v>42505.848067129627</v>
      </c>
    </row>
    <row r="1057" spans="1:20" ht="192" x14ac:dyDescent="0.2">
      <c r="A1057" s="9">
        <v>4103</v>
      </c>
      <c r="B1057" s="10" t="s">
        <v>2172</v>
      </c>
      <c r="C1057" s="10" t="s">
        <v>2173</v>
      </c>
      <c r="D1057" s="9">
        <v>1000</v>
      </c>
      <c r="E1057" s="11">
        <v>100</v>
      </c>
      <c r="F1057" s="9" t="s">
        <v>251</v>
      </c>
      <c r="G1057" s="9" t="s">
        <v>45</v>
      </c>
      <c r="H1057" s="9" t="s">
        <v>46</v>
      </c>
      <c r="I1057" s="9">
        <v>1440613920</v>
      </c>
      <c r="J1057" s="9">
        <v>1435953566</v>
      </c>
      <c r="K1057" s="9" t="b">
        <v>0</v>
      </c>
      <c r="L1057" s="9">
        <v>6</v>
      </c>
      <c r="M1057" s="9" t="b">
        <v>0</v>
      </c>
      <c r="N1057" s="9" t="s">
        <v>40</v>
      </c>
      <c r="O1057" s="9">
        <f t="shared" si="16"/>
        <v>10</v>
      </c>
      <c r="P1057" s="12">
        <f t="shared" si="17"/>
        <v>16.670000000000002</v>
      </c>
      <c r="Q1057" s="9" t="s">
        <v>41</v>
      </c>
      <c r="R1057" s="9" t="s">
        <v>42</v>
      </c>
      <c r="S1057" s="13">
        <f t="shared" si="18"/>
        <v>42188.83293981482</v>
      </c>
      <c r="T1057" s="13">
        <f t="shared" si="19"/>
        <v>42242.772222222222</v>
      </c>
    </row>
    <row r="1058" spans="1:20" ht="192" x14ac:dyDescent="0.2">
      <c r="A1058" s="9">
        <v>4104</v>
      </c>
      <c r="B1058" s="10" t="s">
        <v>2174</v>
      </c>
      <c r="C1058" s="10" t="s">
        <v>2175</v>
      </c>
      <c r="D1058" s="9">
        <v>3000</v>
      </c>
      <c r="E1058" s="11">
        <v>641</v>
      </c>
      <c r="F1058" s="9" t="s">
        <v>251</v>
      </c>
      <c r="G1058" s="9" t="s">
        <v>153</v>
      </c>
      <c r="H1058" s="9" t="s">
        <v>154</v>
      </c>
      <c r="I1058" s="9">
        <v>1477550434</v>
      </c>
      <c r="J1058" s="9">
        <v>1474958434</v>
      </c>
      <c r="K1058" s="9" t="b">
        <v>0</v>
      </c>
      <c r="L1058" s="9">
        <v>14</v>
      </c>
      <c r="M1058" s="9" t="b">
        <v>0</v>
      </c>
      <c r="N1058" s="9" t="s">
        <v>40</v>
      </c>
      <c r="O1058" s="9">
        <f t="shared" si="16"/>
        <v>21</v>
      </c>
      <c r="P1058" s="12">
        <f t="shared" si="17"/>
        <v>45.79</v>
      </c>
      <c r="Q1058" s="9" t="s">
        <v>41</v>
      </c>
      <c r="R1058" s="9" t="s">
        <v>42</v>
      </c>
      <c r="S1058" s="13">
        <f t="shared" si="18"/>
        <v>42640.278171296297</v>
      </c>
      <c r="T1058" s="13">
        <f t="shared" si="19"/>
        <v>42670.278171296297</v>
      </c>
    </row>
    <row r="1059" spans="1:20" ht="224" x14ac:dyDescent="0.2">
      <c r="A1059" s="9">
        <v>4105</v>
      </c>
      <c r="B1059" s="10" t="s">
        <v>2176</v>
      </c>
      <c r="C1059" s="10" t="s">
        <v>2177</v>
      </c>
      <c r="D1059" s="9">
        <v>33000</v>
      </c>
      <c r="E1059" s="11">
        <v>2300</v>
      </c>
      <c r="F1059" s="9" t="s">
        <v>251</v>
      </c>
      <c r="G1059" s="9" t="s">
        <v>287</v>
      </c>
      <c r="H1059" s="9" t="s">
        <v>288</v>
      </c>
      <c r="I1059" s="9">
        <v>1482711309</v>
      </c>
      <c r="J1059" s="9">
        <v>1479860109</v>
      </c>
      <c r="K1059" s="9" t="b">
        <v>0</v>
      </c>
      <c r="L1059" s="9">
        <v>6</v>
      </c>
      <c r="M1059" s="9" t="b">
        <v>0</v>
      </c>
      <c r="N1059" s="9" t="s">
        <v>40</v>
      </c>
      <c r="O1059" s="9">
        <f t="shared" si="16"/>
        <v>7</v>
      </c>
      <c r="P1059" s="12">
        <f t="shared" si="17"/>
        <v>383.33</v>
      </c>
      <c r="Q1059" s="9" t="s">
        <v>41</v>
      </c>
      <c r="R1059" s="9" t="s">
        <v>42</v>
      </c>
      <c r="S1059" s="13">
        <f t="shared" si="18"/>
        <v>42697.010520833333</v>
      </c>
      <c r="T1059" s="13">
        <f t="shared" si="19"/>
        <v>42730.010520833333</v>
      </c>
    </row>
    <row r="1060" spans="1:20" ht="208" x14ac:dyDescent="0.2">
      <c r="A1060" s="9">
        <v>4106</v>
      </c>
      <c r="B1060" s="10" t="s">
        <v>2178</v>
      </c>
      <c r="C1060" s="10" t="s">
        <v>2179</v>
      </c>
      <c r="D1060" s="9">
        <v>5000</v>
      </c>
      <c r="E1060" s="11">
        <v>3530</v>
      </c>
      <c r="F1060" s="9" t="s">
        <v>251</v>
      </c>
      <c r="G1060" s="9" t="s">
        <v>45</v>
      </c>
      <c r="H1060" s="9" t="s">
        <v>46</v>
      </c>
      <c r="I1060" s="9">
        <v>1427936400</v>
      </c>
      <c r="J1060" s="9">
        <v>1424221866</v>
      </c>
      <c r="K1060" s="9" t="b">
        <v>0</v>
      </c>
      <c r="L1060" s="9">
        <v>33</v>
      </c>
      <c r="M1060" s="9" t="b">
        <v>0</v>
      </c>
      <c r="N1060" s="9" t="s">
        <v>40</v>
      </c>
      <c r="O1060" s="9">
        <f t="shared" si="16"/>
        <v>71</v>
      </c>
      <c r="P1060" s="12">
        <f t="shared" si="17"/>
        <v>106.97</v>
      </c>
      <c r="Q1060" s="9" t="s">
        <v>41</v>
      </c>
      <c r="R1060" s="9" t="s">
        <v>42</v>
      </c>
      <c r="S1060" s="13">
        <f t="shared" si="18"/>
        <v>42053.049375000002</v>
      </c>
      <c r="T1060" s="13">
        <f t="shared" si="19"/>
        <v>42096.041666666672</v>
      </c>
    </row>
    <row r="1061" spans="1:20" ht="208" x14ac:dyDescent="0.2">
      <c r="A1061" s="9">
        <v>4107</v>
      </c>
      <c r="B1061" s="10" t="s">
        <v>2180</v>
      </c>
      <c r="C1061" s="10" t="s">
        <v>2181</v>
      </c>
      <c r="D1061" s="9">
        <v>2000</v>
      </c>
      <c r="E1061" s="11">
        <v>41</v>
      </c>
      <c r="F1061" s="9" t="s">
        <v>251</v>
      </c>
      <c r="G1061" s="9" t="s">
        <v>45</v>
      </c>
      <c r="H1061" s="9" t="s">
        <v>46</v>
      </c>
      <c r="I1061" s="9">
        <v>1411596001</v>
      </c>
      <c r="J1061" s="9">
        <v>1409608801</v>
      </c>
      <c r="K1061" s="9" t="b">
        <v>0</v>
      </c>
      <c r="L1061" s="9">
        <v>4</v>
      </c>
      <c r="M1061" s="9" t="b">
        <v>0</v>
      </c>
      <c r="N1061" s="9" t="s">
        <v>40</v>
      </c>
      <c r="O1061" s="9">
        <f t="shared" si="16"/>
        <v>2</v>
      </c>
      <c r="P1061" s="12">
        <f t="shared" si="17"/>
        <v>10.25</v>
      </c>
      <c r="Q1061" s="9" t="s">
        <v>41</v>
      </c>
      <c r="R1061" s="9" t="s">
        <v>42</v>
      </c>
      <c r="S1061" s="13">
        <f t="shared" si="18"/>
        <v>41883.916678240741</v>
      </c>
      <c r="T1061" s="13">
        <f t="shared" si="19"/>
        <v>41906.916678240741</v>
      </c>
    </row>
    <row r="1062" spans="1:20" ht="208" x14ac:dyDescent="0.2">
      <c r="A1062" s="9">
        <v>4108</v>
      </c>
      <c r="B1062" s="10" t="s">
        <v>2182</v>
      </c>
      <c r="C1062" s="10" t="s">
        <v>2183</v>
      </c>
      <c r="D1062" s="9">
        <v>3000</v>
      </c>
      <c r="E1062" s="11">
        <v>59</v>
      </c>
      <c r="F1062" s="9" t="s">
        <v>251</v>
      </c>
      <c r="G1062" s="9" t="s">
        <v>45</v>
      </c>
      <c r="H1062" s="9" t="s">
        <v>46</v>
      </c>
      <c r="I1062" s="9">
        <v>1488517200</v>
      </c>
      <c r="J1062" s="9">
        <v>1485909937</v>
      </c>
      <c r="K1062" s="9" t="b">
        <v>0</v>
      </c>
      <c r="L1062" s="9">
        <v>1</v>
      </c>
      <c r="M1062" s="9" t="b">
        <v>0</v>
      </c>
      <c r="N1062" s="9" t="s">
        <v>40</v>
      </c>
      <c r="O1062" s="9">
        <f t="shared" si="16"/>
        <v>2</v>
      </c>
      <c r="P1062" s="12">
        <f t="shared" si="17"/>
        <v>59</v>
      </c>
      <c r="Q1062" s="9" t="s">
        <v>41</v>
      </c>
      <c r="R1062" s="9" t="s">
        <v>42</v>
      </c>
      <c r="S1062" s="13">
        <f t="shared" si="18"/>
        <v>42767.031678240746</v>
      </c>
      <c r="T1062" s="13">
        <f t="shared" si="19"/>
        <v>42797.208333333328</v>
      </c>
    </row>
    <row r="1063" spans="1:20" ht="192" x14ac:dyDescent="0.2">
      <c r="A1063" s="9">
        <v>4109</v>
      </c>
      <c r="B1063" s="10" t="s">
        <v>2184</v>
      </c>
      <c r="C1063" s="10" t="s">
        <v>2185</v>
      </c>
      <c r="D1063" s="9">
        <v>500</v>
      </c>
      <c r="E1063" s="11">
        <v>0</v>
      </c>
      <c r="F1063" s="9" t="s">
        <v>251</v>
      </c>
      <c r="G1063" s="9" t="s">
        <v>38</v>
      </c>
      <c r="H1063" s="9" t="s">
        <v>39</v>
      </c>
      <c r="I1063" s="9">
        <v>1448805404</v>
      </c>
      <c r="J1063" s="9">
        <v>1446209804</v>
      </c>
      <c r="K1063" s="9" t="b">
        <v>0</v>
      </c>
      <c r="L1063" s="9">
        <v>0</v>
      </c>
      <c r="M1063" s="9" t="b">
        <v>0</v>
      </c>
      <c r="N1063" s="9" t="s">
        <v>40</v>
      </c>
      <c r="O1063" s="9">
        <f t="shared" si="16"/>
        <v>0</v>
      </c>
      <c r="P1063" s="12">
        <f t="shared" si="17"/>
        <v>0</v>
      </c>
      <c r="Q1063" s="9" t="s">
        <v>41</v>
      </c>
      <c r="R1063" s="9" t="s">
        <v>42</v>
      </c>
      <c r="S1063" s="13">
        <f t="shared" si="18"/>
        <v>42307.539398148147</v>
      </c>
      <c r="T1063" s="13">
        <f t="shared" si="19"/>
        <v>42337.581064814818</v>
      </c>
    </row>
    <row r="1064" spans="1:20" ht="208" x14ac:dyDescent="0.2">
      <c r="A1064" s="9">
        <v>4110</v>
      </c>
      <c r="B1064" s="10" t="s">
        <v>2186</v>
      </c>
      <c r="C1064" s="10" t="s">
        <v>2187</v>
      </c>
      <c r="D1064" s="9">
        <v>300</v>
      </c>
      <c r="E1064" s="11">
        <v>86</v>
      </c>
      <c r="F1064" s="9" t="s">
        <v>251</v>
      </c>
      <c r="G1064" s="9" t="s">
        <v>38</v>
      </c>
      <c r="H1064" s="9" t="s">
        <v>39</v>
      </c>
      <c r="I1064" s="9">
        <v>1469113351</v>
      </c>
      <c r="J1064" s="9">
        <v>1463929351</v>
      </c>
      <c r="K1064" s="9" t="b">
        <v>0</v>
      </c>
      <c r="L1064" s="9">
        <v>6</v>
      </c>
      <c r="M1064" s="9" t="b">
        <v>0</v>
      </c>
      <c r="N1064" s="9" t="s">
        <v>40</v>
      </c>
      <c r="O1064" s="9">
        <f t="shared" si="16"/>
        <v>29</v>
      </c>
      <c r="P1064" s="12">
        <f t="shared" si="17"/>
        <v>14.33</v>
      </c>
      <c r="Q1064" s="9" t="s">
        <v>41</v>
      </c>
      <c r="R1064" s="9" t="s">
        <v>42</v>
      </c>
      <c r="S1064" s="13">
        <f t="shared" si="18"/>
        <v>42512.626747685179</v>
      </c>
      <c r="T1064" s="13">
        <f t="shared" si="19"/>
        <v>42572.626747685179</v>
      </c>
    </row>
    <row r="1065" spans="1:20" ht="192" x14ac:dyDescent="0.2">
      <c r="A1065" s="9">
        <v>4111</v>
      </c>
      <c r="B1065" s="10" t="s">
        <v>2188</v>
      </c>
      <c r="C1065" s="10" t="s">
        <v>2189</v>
      </c>
      <c r="D1065" s="9">
        <v>3000</v>
      </c>
      <c r="E1065" s="11">
        <v>94</v>
      </c>
      <c r="F1065" s="9" t="s">
        <v>251</v>
      </c>
      <c r="G1065" s="9" t="s">
        <v>45</v>
      </c>
      <c r="H1065" s="9" t="s">
        <v>46</v>
      </c>
      <c r="I1065" s="9">
        <v>1424747740</v>
      </c>
      <c r="J1065" s="9">
        <v>1422155740</v>
      </c>
      <c r="K1065" s="9" t="b">
        <v>0</v>
      </c>
      <c r="L1065" s="9">
        <v>6</v>
      </c>
      <c r="M1065" s="9" t="b">
        <v>0</v>
      </c>
      <c r="N1065" s="9" t="s">
        <v>40</v>
      </c>
      <c r="O1065" s="9">
        <f t="shared" si="16"/>
        <v>3</v>
      </c>
      <c r="P1065" s="12">
        <f t="shared" si="17"/>
        <v>15.67</v>
      </c>
      <c r="Q1065" s="9" t="s">
        <v>41</v>
      </c>
      <c r="R1065" s="9" t="s">
        <v>42</v>
      </c>
      <c r="S1065" s="13">
        <f t="shared" si="18"/>
        <v>42029.135879629626</v>
      </c>
      <c r="T1065" s="13">
        <f t="shared" si="19"/>
        <v>42059.135879629626</v>
      </c>
    </row>
    <row r="1066" spans="1:20" ht="192" x14ac:dyDescent="0.2">
      <c r="A1066" s="9">
        <v>4112</v>
      </c>
      <c r="B1066" s="10" t="s">
        <v>2190</v>
      </c>
      <c r="C1066" s="10" t="s">
        <v>273</v>
      </c>
      <c r="D1066" s="9">
        <v>2500</v>
      </c>
      <c r="E1066" s="11">
        <v>1</v>
      </c>
      <c r="F1066" s="9" t="s">
        <v>251</v>
      </c>
      <c r="G1066" s="9" t="s">
        <v>274</v>
      </c>
      <c r="H1066" s="9" t="s">
        <v>259</v>
      </c>
      <c r="I1066" s="9">
        <v>1456617600</v>
      </c>
      <c r="J1066" s="9">
        <v>1454280186</v>
      </c>
      <c r="K1066" s="9" t="b">
        <v>0</v>
      </c>
      <c r="L1066" s="9">
        <v>1</v>
      </c>
      <c r="M1066" s="9" t="b">
        <v>0</v>
      </c>
      <c r="N1066" s="9" t="s">
        <v>40</v>
      </c>
      <c r="O1066" s="9">
        <f t="shared" si="16"/>
        <v>0</v>
      </c>
      <c r="P1066" s="12">
        <f t="shared" si="17"/>
        <v>1</v>
      </c>
      <c r="Q1066" s="9" t="s">
        <v>41</v>
      </c>
      <c r="R1066" s="9" t="s">
        <v>42</v>
      </c>
      <c r="S1066" s="13">
        <f t="shared" si="18"/>
        <v>42400.946597222224</v>
      </c>
      <c r="T1066" s="13">
        <f t="shared" si="19"/>
        <v>42428</v>
      </c>
    </row>
    <row r="1067" spans="1:20" ht="192" x14ac:dyDescent="0.2">
      <c r="A1067" s="9">
        <v>4113</v>
      </c>
      <c r="B1067" s="10" t="s">
        <v>2191</v>
      </c>
      <c r="C1067" s="10" t="s">
        <v>2192</v>
      </c>
      <c r="D1067" s="9">
        <v>1500</v>
      </c>
      <c r="E1067" s="11">
        <v>3</v>
      </c>
      <c r="F1067" s="9" t="s">
        <v>251</v>
      </c>
      <c r="G1067" s="9" t="s">
        <v>45</v>
      </c>
      <c r="H1067" s="9" t="s">
        <v>46</v>
      </c>
      <c r="I1067" s="9">
        <v>1452234840</v>
      </c>
      <c r="J1067" s="9">
        <v>1450619123</v>
      </c>
      <c r="K1067" s="9" t="b">
        <v>0</v>
      </c>
      <c r="L1067" s="9">
        <v>3</v>
      </c>
      <c r="M1067" s="9" t="b">
        <v>0</v>
      </c>
      <c r="N1067" s="9" t="s">
        <v>40</v>
      </c>
      <c r="O1067" s="9">
        <f t="shared" si="16"/>
        <v>0</v>
      </c>
      <c r="P1067" s="12">
        <f t="shared" si="17"/>
        <v>1</v>
      </c>
      <c r="Q1067" s="9" t="s">
        <v>41</v>
      </c>
      <c r="R1067" s="9" t="s">
        <v>42</v>
      </c>
      <c r="S1067" s="13">
        <f t="shared" si="18"/>
        <v>42358.573182870372</v>
      </c>
      <c r="T1067" s="13">
        <f t="shared" si="19"/>
        <v>42377.273611111115</v>
      </c>
    </row>
  </sheetData>
  <autoFilter ref="A1:T1067" xr:uid="{D0B3F5E4-477A-7A42-8AE3-70D0039E2829}">
    <sortState xmlns:xlrd2="http://schemas.microsoft.com/office/spreadsheetml/2017/richdata2" ref="A2:T814">
      <sortCondition ref="D2:D1067"/>
    </sortState>
  </autoFilter>
  <sortState xmlns:xlrd2="http://schemas.microsoft.com/office/spreadsheetml/2017/richdata2" ref="A2:T814">
    <sortCondition ref="D2:D1067"/>
  </sortState>
  <conditionalFormatting sqref="F1:F1067">
    <cfRule type="containsText" dxfId="7" priority="2" operator="containsText" text="canceled">
      <formula>NOT(ISERROR(SEARCH("canceled",F1)))</formula>
    </cfRule>
    <cfRule type="containsText" dxfId="6" priority="3" operator="containsText" text="failed">
      <formula>NOT(ISERROR(SEARCH("failed",F1)))</formula>
    </cfRule>
    <cfRule type="containsText" dxfId="5" priority="4" operator="containsText" text="successful">
      <formula>NOT(ISERROR(SEARCH("successful",F1)))</formula>
    </cfRule>
    <cfRule type="containsText" dxfId="4" priority="5" operator="containsText" text="live">
      <formula>NOT(ISERROR(SEARCH("live",F1)))</formula>
    </cfRule>
  </conditionalFormatting>
  <conditionalFormatting sqref="O2:O1067 O1:P1">
    <cfRule type="colorScale" priority="1">
      <colorScale>
        <cfvo type="num" val="0"/>
        <cfvo type="num" val="200"/>
        <color rgb="FFF8696B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Outcomes Based on Goals</vt:lpstr>
      <vt:lpstr>Outcomes Based on Launch Date</vt:lpstr>
      <vt:lpstr>Pivot Percent Outcomes_ Goals</vt:lpstr>
      <vt:lpstr>Theatre Data</vt:lpstr>
      <vt:lpstr>Play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2020-04-05T21:00:23Z</dcterms:created>
  <dcterms:modified xsi:type="dcterms:W3CDTF">2020-04-06T03:59:56Z</dcterms:modified>
</cp:coreProperties>
</file>