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NHOTTO\Desktop\"/>
    </mc:Choice>
  </mc:AlternateContent>
  <xr:revisionPtr revIDLastSave="0" documentId="13_ncr:1_{FFA8D3C9-A190-4CE8-ABCE-BC0EB661562D}" xr6:coauthVersionLast="47" xr6:coauthVersionMax="47" xr10:uidLastSave="{00000000-0000-0000-0000-000000000000}"/>
  <bookViews>
    <workbookView xWindow="28680" yWindow="-1155" windowWidth="29040" windowHeight="16440" xr2:uid="{21AADFC5-A6BB-4B6D-B434-E2D139B09AE3}"/>
  </bookViews>
  <sheets>
    <sheet name="Planilha1" sheetId="1" r:id="rId1"/>
    <sheet name="Planilha2" sheetId="2" r:id="rId2"/>
  </sheets>
  <externalReferences>
    <externalReference r:id="rId3"/>
  </externalReference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taxa_mensal">Planilha1!$D$19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 s="1"/>
  <c r="C35" i="1"/>
  <c r="C36" i="1"/>
  <c r="C37" i="1"/>
  <c r="C38" i="1"/>
  <c r="C39" i="1"/>
  <c r="A15" i="2"/>
  <c r="A16" i="2"/>
  <c r="A17" i="2"/>
  <c r="A18" i="2"/>
  <c r="A19" i="2"/>
  <c r="A20" i="2"/>
  <c r="A9" i="2"/>
  <c r="A10" i="2"/>
  <c r="A11" i="2"/>
  <c r="A12" i="2"/>
  <c r="A13" i="2"/>
  <c r="A14" i="2"/>
  <c r="A4" i="2"/>
  <c r="A5" i="2"/>
  <c r="A6" i="2"/>
  <c r="A7" i="2"/>
  <c r="A8" i="2"/>
  <c r="A3" i="2"/>
  <c r="C24" i="1"/>
  <c r="D24" i="1" s="1"/>
  <c r="D20" i="1"/>
  <c r="D21" i="1" s="1"/>
  <c r="C31" i="1"/>
  <c r="C28" i="1"/>
  <c r="D28" i="1" s="1"/>
  <c r="C27" i="1"/>
  <c r="D27" i="1" s="1"/>
  <c r="C26" i="1"/>
  <c r="D26" i="1" s="1"/>
  <c r="C25" i="1"/>
  <c r="D25" i="1" s="1"/>
  <c r="D14" i="1"/>
  <c r="D35" i="1" l="1"/>
  <c r="D36" i="1"/>
  <c r="D37" i="1"/>
  <c r="D38" i="1"/>
  <c r="D39" i="1"/>
  <c r="D40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<sst xmlns="http://schemas.openxmlformats.org/spreadsheetml/2006/main" count="69" uniqueCount="33">
  <si>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</si>
  <si>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</si>
  <si>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</si>
  <si>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</si>
  <si>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</si>
  <si>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</si>
  <si>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CONFIGURAÇÕES</t>
  </si>
  <si>
    <t>Salário</t>
  </si>
  <si>
    <t>Rendimento Carteira</t>
  </si>
  <si>
    <t>Sugestão de Investimento (30%)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</si>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</sst>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1"/>
      <color theme="1"/>
      <name val="Segoe UI"/>
      <family val="2"/>
    </font>
    <font>
      <b/>
      <sz val="12"/>
      <color theme="0"/>
      <name val="Segoe UI Semibold"/>
      <family val="2"/>
    </font>
    <font>
      <b/>
      <sz val="14"/>
      <color theme="0"/>
      <name val="Segoe UI Semibold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56">
    <xf numFmtId="0" fontId="0" fillId="0" borderId="0" xfId="0"/>
    <xf numFmtId="164" fontId="4" fillId="0" borderId="1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8" fontId="4" fillId="3" borderId="11" xfId="0" applyNumberFormat="1" applyFont="1" applyFill="1" applyBorder="1" applyAlignment="1">
      <alignment horizontal="center"/>
    </xf>
    <xf numFmtId="8" fontId="4" fillId="3" borderId="1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3"/>
    </xf>
    <xf numFmtId="0" fontId="1" fillId="2" borderId="2" xfId="0" applyFont="1" applyFill="1" applyBorder="1" applyAlignment="1">
      <alignment horizontal="left" indent="3"/>
    </xf>
    <xf numFmtId="0" fontId="1" fillId="2" borderId="3" xfId="0" applyFont="1" applyFill="1" applyBorder="1" applyAlignment="1">
      <alignment horizontal="left" indent="3"/>
    </xf>
    <xf numFmtId="0" fontId="1" fillId="2" borderId="4" xfId="0" applyFont="1" applyFill="1" applyBorder="1" applyAlignment="1">
      <alignment horizontal="left" indent="3"/>
    </xf>
    <xf numFmtId="0" fontId="2" fillId="3" borderId="3" xfId="0" applyFont="1" applyFill="1" applyBorder="1" applyAlignment="1">
      <alignment horizontal="left" indent="3"/>
    </xf>
    <xf numFmtId="0" fontId="2" fillId="3" borderId="4" xfId="0" applyFont="1" applyFill="1" applyBorder="1" applyAlignment="1">
      <alignment horizontal="left" indent="3"/>
    </xf>
    <xf numFmtId="0" fontId="2" fillId="3" borderId="5" xfId="0" applyFont="1" applyFill="1" applyBorder="1" applyAlignment="1">
      <alignment horizontal="left" indent="3"/>
    </xf>
    <xf numFmtId="0" fontId="2" fillId="3" borderId="6" xfId="0" applyFont="1" applyFill="1" applyBorder="1" applyAlignment="1">
      <alignment horizontal="left" indent="3"/>
    </xf>
    <xf numFmtId="164" fontId="11" fillId="0" borderId="10" xfId="1" applyNumberFormat="1" applyFont="1" applyBorder="1" applyAlignment="1">
      <alignment horizontal="center"/>
    </xf>
    <xf numFmtId="10" fontId="11" fillId="0" borderId="11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left" indent="3"/>
    </xf>
    <xf numFmtId="0" fontId="1" fillId="2" borderId="6" xfId="0" applyFont="1" applyFill="1" applyBorder="1" applyAlignment="1">
      <alignment horizontal="left" indent="3"/>
    </xf>
    <xf numFmtId="164" fontId="11" fillId="2" borderId="12" xfId="0" applyNumberFormat="1" applyFont="1" applyFill="1" applyBorder="1" applyAlignment="1">
      <alignment horizontal="center"/>
    </xf>
    <xf numFmtId="0" fontId="9" fillId="6" borderId="9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left" indent="3"/>
    </xf>
    <xf numFmtId="164" fontId="11" fillId="3" borderId="14" xfId="0" applyNumberFormat="1" applyFont="1" applyFill="1" applyBorder="1" applyAlignment="1">
      <alignment horizontal="center"/>
    </xf>
    <xf numFmtId="164" fontId="11" fillId="3" borderId="15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left" indent="3"/>
    </xf>
    <xf numFmtId="164" fontId="11" fillId="3" borderId="17" xfId="0" applyNumberFormat="1" applyFont="1" applyFill="1" applyBorder="1" applyAlignment="1">
      <alignment horizontal="center"/>
    </xf>
    <xf numFmtId="164" fontId="11" fillId="3" borderId="18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indent="3"/>
    </xf>
    <xf numFmtId="164" fontId="11" fillId="3" borderId="20" xfId="0" applyNumberFormat="1" applyFont="1" applyFill="1" applyBorder="1" applyAlignment="1">
      <alignment horizontal="center"/>
    </xf>
    <xf numFmtId="164" fontId="11" fillId="3" borderId="21" xfId="0" applyNumberFormat="1" applyFont="1" applyFill="1" applyBorder="1" applyAlignment="1">
      <alignment horizontal="center"/>
    </xf>
    <xf numFmtId="0" fontId="7" fillId="2" borderId="0" xfId="0" applyFont="1" applyFill="1"/>
    <xf numFmtId="164" fontId="7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3" fillId="6" borderId="7" xfId="0" applyFont="1" applyFill="1" applyBorder="1" applyAlignment="1">
      <alignment horizontal="right" vertical="center"/>
    </xf>
    <xf numFmtId="0" fontId="10" fillId="6" borderId="8" xfId="0" applyFont="1" applyFill="1" applyBorder="1" applyAlignment="1">
      <alignment horizontal="right"/>
    </xf>
    <xf numFmtId="0" fontId="6" fillId="6" borderId="0" xfId="3" applyFill="1"/>
    <xf numFmtId="0" fontId="6" fillId="6" borderId="0" xfId="3" applyFill="1" applyAlignment="1">
      <alignment horizontal="center"/>
    </xf>
    <xf numFmtId="0" fontId="8" fillId="0" borderId="0" xfId="0" applyFont="1"/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4" fillId="7" borderId="0" xfId="0" applyFont="1" applyFill="1"/>
    <xf numFmtId="164" fontId="14" fillId="7" borderId="0" xfId="0" applyNumberFormat="1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2" applyFont="1" applyFill="1"/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2" applyFont="1" applyFill="1"/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2" applyFont="1" applyFill="1"/>
    <xf numFmtId="0" fontId="0" fillId="5" borderId="0" xfId="0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7166557949711687"/>
          <c:y val="0.12482591954633118"/>
          <c:w val="0.28035483846401199"/>
          <c:h val="0.70664108851063123"/>
        </c:manualLayout>
      </c:layout>
      <c:pieChart>
        <c:varyColors val="1"/>
        <c:ser>
          <c:idx val="0"/>
          <c:order val="0"/>
          <c:tx>
            <c:strRef>
              <c:f>Planilha1!$C$33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D-472D-B959-3018A375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28575</xdr:rowOff>
    </xdr:from>
    <xdr:to>
      <xdr:col>4</xdr:col>
      <xdr:colOff>47625</xdr:colOff>
      <xdr:row>8</xdr:row>
      <xdr:rowOff>164264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3EAA4D2-B1AE-E096-6AFF-B3A80EBA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8575"/>
          <a:ext cx="6524625" cy="1659689"/>
        </a:xfrm>
        <a:prstGeom prst="rect">
          <a:avLst/>
        </a:prstGeom>
      </xdr:spPr>
    </xdr:pic>
    <xdr:clientData/>
  </xdr:twoCellAnchor>
  <xdr:twoCellAnchor>
    <xdr:from>
      <xdr:col>1</xdr:col>
      <xdr:colOff>4761</xdr:colOff>
      <xdr:row>40</xdr:row>
      <xdr:rowOff>57150</xdr:rowOff>
    </xdr:from>
    <xdr:to>
      <xdr:col>4</xdr:col>
      <xdr:colOff>0</xdr:colOff>
      <xdr:row>53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8C6BB1-B777-9FFB-7444-1F94C0DAA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a04b81b1-8e35-4e72-aeb9-98aed8ed4403%20(1).xlsx" TargetMode="External"/><Relationship Id="rId1" Type="http://schemas.openxmlformats.org/officeDocument/2006/relationships/externalLinkPath" Target="file:///F:\a04b81b1-8e35-4e72-aeb9-98aed8ed44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111-D93C-4BB4-96FE-D93592791734}">
  <dimension ref="A1:D60"/>
  <sheetViews>
    <sheetView showGridLines="0" tabSelected="1" topLeftCell="A29" workbookViewId="0">
      <selection activeCell="E38" sqref="E38"/>
    </sheetView>
  </sheetViews>
  <sheetFormatPr defaultColWidth="0" defaultRowHeight="15" zeroHeight="1" x14ac:dyDescent="0.25"/>
  <cols>
    <col min="1" max="1" width="9.140625" customWidth="1"/>
    <col min="2" max="2" width="31.42578125" bestFit="1" customWidth="1"/>
    <col min="3" max="3" width="46.140625" customWidth="1"/>
    <col min="4" max="4" width="19.42578125" bestFit="1" customWidth="1"/>
    <col min="5" max="5" width="9.140625" customWidth="1"/>
    <col min="6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26.25" x14ac:dyDescent="0.3">
      <c r="B11" s="34" t="s">
        <v>6</v>
      </c>
      <c r="C11" s="35"/>
      <c r="D11" s="19"/>
    </row>
    <row r="12" spans="2:4" ht="17.25" x14ac:dyDescent="0.3">
      <c r="B12" s="6" t="s">
        <v>7</v>
      </c>
      <c r="C12" s="7"/>
      <c r="D12" s="14">
        <v>2000</v>
      </c>
    </row>
    <row r="13" spans="2:4" ht="17.25" x14ac:dyDescent="0.3">
      <c r="B13" s="8" t="s">
        <v>8</v>
      </c>
      <c r="C13" s="9"/>
      <c r="D13" s="15">
        <v>6.0000000000000001E-3</v>
      </c>
    </row>
    <row r="14" spans="2:4" ht="18" thickBot="1" x14ac:dyDescent="0.35">
      <c r="B14" s="16" t="s">
        <v>9</v>
      </c>
      <c r="C14" s="17"/>
      <c r="D14" s="18">
        <f>D12*30%</f>
        <v>600</v>
      </c>
    </row>
    <row r="15" spans="2:4" ht="15.75" thickBot="1" x14ac:dyDescent="0.3"/>
    <row r="16" spans="2:4" ht="30.75" x14ac:dyDescent="0.25">
      <c r="B16" s="39" t="s">
        <v>5</v>
      </c>
      <c r="C16" s="40"/>
      <c r="D16" s="42"/>
    </row>
    <row r="17" spans="1:4" ht="17.25" x14ac:dyDescent="0.3">
      <c r="B17" s="6" t="s">
        <v>0</v>
      </c>
      <c r="C17" s="7"/>
      <c r="D17" s="1">
        <v>200</v>
      </c>
    </row>
    <row r="18" spans="1:4" ht="17.25" x14ac:dyDescent="0.3">
      <c r="B18" s="8" t="s">
        <v>1</v>
      </c>
      <c r="C18" s="9"/>
      <c r="D18" s="2">
        <v>5</v>
      </c>
    </row>
    <row r="19" spans="1:4" ht="17.25" x14ac:dyDescent="0.3">
      <c r="B19" s="8" t="s">
        <v>2</v>
      </c>
      <c r="C19" s="9"/>
      <c r="D19" s="3">
        <v>1.0789999999999999E-2</v>
      </c>
    </row>
    <row r="20" spans="1:4" ht="17.25" x14ac:dyDescent="0.3">
      <c r="B20" s="10" t="s">
        <v>3</v>
      </c>
      <c r="C20" s="11"/>
      <c r="D20" s="4">
        <f>FV(taxa_mensal,qtd_anos*12,aporte*-1)</f>
        <v>16755.382799697527</v>
      </c>
    </row>
    <row r="21" spans="1:4" ht="18" thickBot="1" x14ac:dyDescent="0.35">
      <c r="B21" s="12" t="s">
        <v>4</v>
      </c>
      <c r="C21" s="13"/>
      <c r="D21" s="5">
        <f>patrimonio*rendimento_carteira</f>
        <v>100.53229679818516</v>
      </c>
    </row>
    <row r="22" spans="1:4" ht="15.75" thickBot="1" x14ac:dyDescent="0.3"/>
    <row r="23" spans="1:4" ht="30.75" x14ac:dyDescent="0.25">
      <c r="B23" s="39" t="s">
        <v>10</v>
      </c>
      <c r="C23" s="40"/>
      <c r="D23" s="41" t="s">
        <v>11</v>
      </c>
    </row>
    <row r="24" spans="1:4" ht="17.25" x14ac:dyDescent="0.3">
      <c r="A24" s="38">
        <v>2</v>
      </c>
      <c r="B24" s="20" t="s">
        <v>12</v>
      </c>
      <c r="C24" s="21">
        <f>FV($D$19,$A24*12,$D$17*-1)</f>
        <v>5445.5254595290435</v>
      </c>
      <c r="D24" s="22">
        <f>C24*rendimento_carteira</f>
        <v>32.673152757174265</v>
      </c>
    </row>
    <row r="25" spans="1:4" ht="17.25" x14ac:dyDescent="0.3">
      <c r="A25" s="38">
        <v>5</v>
      </c>
      <c r="B25" s="23" t="s">
        <v>13</v>
      </c>
      <c r="C25" s="24">
        <f>FV($D$19,$A25*12,$D$17*-1)</f>
        <v>16755.382799697527</v>
      </c>
      <c r="D25" s="25">
        <f>C25*rendimento_carteira</f>
        <v>100.53229679818516</v>
      </c>
    </row>
    <row r="26" spans="1:4" ht="17.25" x14ac:dyDescent="0.3">
      <c r="A26" s="38">
        <v>10</v>
      </c>
      <c r="B26" s="23" t="s">
        <v>14</v>
      </c>
      <c r="C26" s="24">
        <f>FV($D$19,$A26*12,$D$17*-1)</f>
        <v>48656.842506034438</v>
      </c>
      <c r="D26" s="25">
        <f>C26*rendimento_carteira</f>
        <v>291.94105503620665</v>
      </c>
    </row>
    <row r="27" spans="1:4" ht="17.25" x14ac:dyDescent="0.3">
      <c r="A27" s="38">
        <v>20</v>
      </c>
      <c r="B27" s="23" t="s">
        <v>15</v>
      </c>
      <c r="C27" s="24">
        <f>FV($D$19,$A27*12,$D$17*-1)</f>
        <v>225039.68001941612</v>
      </c>
      <c r="D27" s="25">
        <f>C27*rendimento_carteira</f>
        <v>1350.2380801164968</v>
      </c>
    </row>
    <row r="28" spans="1:4" ht="18" thickBot="1" x14ac:dyDescent="0.35">
      <c r="A28" s="38">
        <v>30</v>
      </c>
      <c r="B28" s="26" t="s">
        <v>16</v>
      </c>
      <c r="C28" s="27">
        <f>FV($D$19,$A28*12,$D$17*-1)</f>
        <v>864433.93100094295</v>
      </c>
      <c r="D28" s="28">
        <f>C28*rendimento_carteira</f>
        <v>5186.6035860056581</v>
      </c>
    </row>
    <row r="29" spans="1:4" x14ac:dyDescent="0.25"/>
    <row r="30" spans="1:4" x14ac:dyDescent="0.25">
      <c r="B30" s="36" t="s">
        <v>17</v>
      </c>
      <c r="C30" s="37" t="s">
        <v>30</v>
      </c>
      <c r="D30" s="36"/>
    </row>
    <row r="31" spans="1:4" x14ac:dyDescent="0.25">
      <c r="B31" s="29" t="s">
        <v>19</v>
      </c>
      <c r="C31" s="30">
        <f>aporte</f>
        <v>200</v>
      </c>
      <c r="D31" s="29"/>
    </row>
    <row r="32" spans="1:4" x14ac:dyDescent="0.25"/>
    <row r="33" spans="2:4" x14ac:dyDescent="0.25">
      <c r="B33" s="43" t="s">
        <v>20</v>
      </c>
      <c r="C33" s="43" t="s">
        <v>21</v>
      </c>
      <c r="D33" s="43" t="s">
        <v>22</v>
      </c>
    </row>
    <row r="34" spans="2:4" x14ac:dyDescent="0.25">
      <c r="B34" s="31" t="s">
        <v>23</v>
      </c>
      <c r="C34" s="32">
        <f>VLOOKUP($C$30&amp;"-"&amp;B34,Planilha2!$A:$D,4,FALSE)</f>
        <v>0.5</v>
      </c>
      <c r="D34" s="33">
        <f>C34*$C$31</f>
        <v>100</v>
      </c>
    </row>
    <row r="35" spans="2:4" x14ac:dyDescent="0.25">
      <c r="B35" s="31" t="s">
        <v>24</v>
      </c>
      <c r="C35" s="32">
        <f>VLOOKUP($C$30&amp;"-"&amp;B35,Planilha2!$A:$D,4,FALSE)</f>
        <v>0.1</v>
      </c>
      <c r="D35" s="33">
        <f t="shared" ref="D35:D39" si="0">C35*$C$31</f>
        <v>20</v>
      </c>
    </row>
    <row r="36" spans="2:4" x14ac:dyDescent="0.25">
      <c r="B36" s="31" t="s">
        <v>25</v>
      </c>
      <c r="C36" s="32">
        <f>VLOOKUP($C$30&amp;"-"&amp;B36,Planilha2!$A:$D,4,FALSE)</f>
        <v>0.05</v>
      </c>
      <c r="D36" s="33">
        <f t="shared" si="0"/>
        <v>10</v>
      </c>
    </row>
    <row r="37" spans="2:4" x14ac:dyDescent="0.25">
      <c r="B37" s="31" t="s">
        <v>26</v>
      </c>
      <c r="C37" s="32">
        <f>VLOOKUP($C$30&amp;"-"&amp;B37,Planilha2!$A:$D,4,FALSE)</f>
        <v>0.05</v>
      </c>
      <c r="D37" s="33">
        <f t="shared" si="0"/>
        <v>10</v>
      </c>
    </row>
    <row r="38" spans="2:4" x14ac:dyDescent="0.25">
      <c r="B38" s="31" t="s">
        <v>27</v>
      </c>
      <c r="C38" s="32">
        <f>VLOOKUP($C$30&amp;"-"&amp;B38,Planilha2!$A:$D,4,FALSE)</f>
        <v>0.2</v>
      </c>
      <c r="D38" s="33">
        <f t="shared" si="0"/>
        <v>40</v>
      </c>
    </row>
    <row r="39" spans="2:4" x14ac:dyDescent="0.25">
      <c r="B39" s="31" t="s">
        <v>28</v>
      </c>
      <c r="C39" s="32">
        <f>VLOOKUP($C$30&amp;"-"&amp;B39,Planilha2!$A:$D,4,FALSE)</f>
        <v>0.1</v>
      </c>
      <c r="D39" s="33">
        <f t="shared" si="0"/>
        <v>20</v>
      </c>
    </row>
    <row r="40" spans="2:4" ht="15.75" x14ac:dyDescent="0.25">
      <c r="B40" s="44"/>
      <c r="C40" s="44"/>
      <c r="D40" s="45">
        <f>SUM(D34:D39)</f>
        <v>200</v>
      </c>
    </row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</sheetData>
  <mergeCells count="10">
    <mergeCell ref="B23:C23"/>
    <mergeCell ref="B12:C12"/>
    <mergeCell ref="B13:C13"/>
    <mergeCell ref="B14:C14"/>
    <mergeCell ref="B16:D16"/>
    <mergeCell ref="B21:C21"/>
    <mergeCell ref="B17:C17"/>
    <mergeCell ref="B18:C18"/>
    <mergeCell ref="B19:C19"/>
    <mergeCell ref="B20:C20"/>
  </mergeCells>
  <dataValidations count="1">
    <dataValidation type="list" allowBlank="1" showInputMessage="1" showErrorMessage="1" sqref="C30" xr:uid="{A3A38063-E970-4256-AEB5-6E3B7695BDB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8200-2DCC-45B2-A967-3047DE46E99E}">
  <dimension ref="A2:E20"/>
  <sheetViews>
    <sheetView workbookViewId="0">
      <selection activeCell="B22" sqref="B2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5" x14ac:dyDescent="0.25">
      <c r="A2" s="55" t="s">
        <v>32</v>
      </c>
      <c r="B2" s="55" t="s">
        <v>17</v>
      </c>
      <c r="C2" s="55" t="s">
        <v>20</v>
      </c>
      <c r="D2" s="55" t="s">
        <v>31</v>
      </c>
      <c r="E2" s="55"/>
    </row>
    <row r="3" spans="1:5" x14ac:dyDescent="0.25">
      <c r="A3" s="52" t="str">
        <f>B3&amp;"-"&amp;C3</f>
        <v>Conservador-PAPEL</v>
      </c>
      <c r="B3" s="52" t="s">
        <v>29</v>
      </c>
      <c r="C3" s="53" t="s">
        <v>23</v>
      </c>
      <c r="D3" s="54">
        <v>0.3</v>
      </c>
      <c r="E3" s="52">
        <v>60</v>
      </c>
    </row>
    <row r="4" spans="1:5" x14ac:dyDescent="0.25">
      <c r="A4" s="52" t="str">
        <f t="shared" ref="A4:A20" si="0">B4&amp;"-"&amp;C4</f>
        <v>Conservador-TIJOLO</v>
      </c>
      <c r="B4" s="52" t="s">
        <v>29</v>
      </c>
      <c r="C4" s="53" t="s">
        <v>24</v>
      </c>
      <c r="D4" s="54">
        <v>0.5</v>
      </c>
      <c r="E4" s="52">
        <v>100</v>
      </c>
    </row>
    <row r="5" spans="1:5" x14ac:dyDescent="0.25">
      <c r="A5" s="52" t="str">
        <f t="shared" si="0"/>
        <v>Conservador-HÍBRIDOS</v>
      </c>
      <c r="B5" s="52" t="s">
        <v>29</v>
      </c>
      <c r="C5" s="53" t="s">
        <v>25</v>
      </c>
      <c r="D5" s="54">
        <v>0.1</v>
      </c>
      <c r="E5" s="52">
        <v>20</v>
      </c>
    </row>
    <row r="6" spans="1:5" x14ac:dyDescent="0.25">
      <c r="A6" s="52" t="str">
        <f t="shared" si="0"/>
        <v>Conservador-FOFs</v>
      </c>
      <c r="B6" s="52" t="s">
        <v>29</v>
      </c>
      <c r="C6" s="53" t="s">
        <v>26</v>
      </c>
      <c r="D6" s="54">
        <v>0.1</v>
      </c>
      <c r="E6" s="52">
        <v>20</v>
      </c>
    </row>
    <row r="7" spans="1:5" x14ac:dyDescent="0.25">
      <c r="A7" s="52" t="str">
        <f t="shared" si="0"/>
        <v>Conservador-DESENVOLVIMENTO</v>
      </c>
      <c r="B7" s="52" t="s">
        <v>29</v>
      </c>
      <c r="C7" s="53" t="s">
        <v>27</v>
      </c>
      <c r="D7" s="54">
        <v>0</v>
      </c>
      <c r="E7" s="52">
        <v>0</v>
      </c>
    </row>
    <row r="8" spans="1:5" x14ac:dyDescent="0.25">
      <c r="A8" s="52" t="str">
        <f t="shared" si="0"/>
        <v>Conservador-HOTELARIAS</v>
      </c>
      <c r="B8" s="52" t="s">
        <v>29</v>
      </c>
      <c r="C8" s="53" t="s">
        <v>28</v>
      </c>
      <c r="D8" s="54">
        <v>0</v>
      </c>
      <c r="E8" s="52">
        <v>0</v>
      </c>
    </row>
    <row r="9" spans="1:5" x14ac:dyDescent="0.25">
      <c r="A9" s="46" t="str">
        <f t="shared" si="0"/>
        <v>Moderado-PAPEL</v>
      </c>
      <c r="B9" s="46" t="s">
        <v>18</v>
      </c>
      <c r="C9" s="47" t="s">
        <v>23</v>
      </c>
      <c r="D9" s="48">
        <v>0.32</v>
      </c>
      <c r="E9" s="46">
        <v>64</v>
      </c>
    </row>
    <row r="10" spans="1:5" x14ac:dyDescent="0.25">
      <c r="A10" s="46" t="str">
        <f t="shared" si="0"/>
        <v>Moderado-TIJOLO</v>
      </c>
      <c r="B10" s="46" t="s">
        <v>18</v>
      </c>
      <c r="C10" s="47" t="s">
        <v>24</v>
      </c>
      <c r="D10" s="48">
        <v>0.35</v>
      </c>
      <c r="E10" s="46">
        <v>70</v>
      </c>
    </row>
    <row r="11" spans="1:5" x14ac:dyDescent="0.25">
      <c r="A11" s="46" t="str">
        <f t="shared" si="0"/>
        <v>Moderado-HÍBRIDOS</v>
      </c>
      <c r="B11" s="46" t="s">
        <v>18</v>
      </c>
      <c r="C11" s="47" t="s">
        <v>25</v>
      </c>
      <c r="D11" s="48">
        <v>0.08</v>
      </c>
      <c r="E11" s="46">
        <v>16</v>
      </c>
    </row>
    <row r="12" spans="1:5" x14ac:dyDescent="0.25">
      <c r="A12" s="46" t="str">
        <f t="shared" si="0"/>
        <v>Moderado-FOFs</v>
      </c>
      <c r="B12" s="46" t="s">
        <v>18</v>
      </c>
      <c r="C12" s="47" t="s">
        <v>26</v>
      </c>
      <c r="D12" s="48">
        <v>0.05</v>
      </c>
      <c r="E12" s="46">
        <v>10</v>
      </c>
    </row>
    <row r="13" spans="1:5" x14ac:dyDescent="0.25">
      <c r="A13" s="46" t="str">
        <f t="shared" si="0"/>
        <v>Moderado-DESENVOLVIMENTO</v>
      </c>
      <c r="B13" s="46" t="s">
        <v>18</v>
      </c>
      <c r="C13" s="47" t="s">
        <v>27</v>
      </c>
      <c r="D13" s="48">
        <v>0.1</v>
      </c>
      <c r="E13" s="46">
        <v>20</v>
      </c>
    </row>
    <row r="14" spans="1:5" x14ac:dyDescent="0.25">
      <c r="A14" s="46" t="str">
        <f t="shared" si="0"/>
        <v>Moderado-HOTELARIAS</v>
      </c>
      <c r="B14" s="46" t="s">
        <v>18</v>
      </c>
      <c r="C14" s="47" t="s">
        <v>28</v>
      </c>
      <c r="D14" s="48">
        <v>0.1</v>
      </c>
      <c r="E14" s="46">
        <v>20</v>
      </c>
    </row>
    <row r="15" spans="1:5" x14ac:dyDescent="0.25">
      <c r="A15" s="49" t="str">
        <f t="shared" si="0"/>
        <v>Agressivo-PAPEL</v>
      </c>
      <c r="B15" s="49" t="s">
        <v>30</v>
      </c>
      <c r="C15" s="50" t="s">
        <v>23</v>
      </c>
      <c r="D15" s="51">
        <v>0.5</v>
      </c>
      <c r="E15" s="49">
        <v>100</v>
      </c>
    </row>
    <row r="16" spans="1:5" x14ac:dyDescent="0.25">
      <c r="A16" s="49" t="str">
        <f t="shared" si="0"/>
        <v>Agressivo-TIJOLO</v>
      </c>
      <c r="B16" s="49" t="s">
        <v>30</v>
      </c>
      <c r="C16" s="50" t="s">
        <v>24</v>
      </c>
      <c r="D16" s="51">
        <v>0.1</v>
      </c>
      <c r="E16" s="49">
        <v>20</v>
      </c>
    </row>
    <row r="17" spans="1:5" x14ac:dyDescent="0.25">
      <c r="A17" s="49" t="str">
        <f t="shared" si="0"/>
        <v>Agressivo-HÍBRIDOS</v>
      </c>
      <c r="B17" s="49" t="s">
        <v>30</v>
      </c>
      <c r="C17" s="50" t="s">
        <v>25</v>
      </c>
      <c r="D17" s="51">
        <v>0.05</v>
      </c>
      <c r="E17" s="49">
        <v>10</v>
      </c>
    </row>
    <row r="18" spans="1:5" x14ac:dyDescent="0.25">
      <c r="A18" s="49" t="str">
        <f t="shared" si="0"/>
        <v>Agressivo-FOFs</v>
      </c>
      <c r="B18" s="49" t="s">
        <v>30</v>
      </c>
      <c r="C18" s="50" t="s">
        <v>26</v>
      </c>
      <c r="D18" s="51">
        <v>0.05</v>
      </c>
      <c r="E18" s="49">
        <v>10</v>
      </c>
    </row>
    <row r="19" spans="1:5" x14ac:dyDescent="0.25">
      <c r="A19" s="49" t="str">
        <f t="shared" si="0"/>
        <v>Agressivo-DESENVOLVIMENTO</v>
      </c>
      <c r="B19" s="49" t="s">
        <v>30</v>
      </c>
      <c r="C19" s="50" t="s">
        <v>27</v>
      </c>
      <c r="D19" s="51">
        <v>0.2</v>
      </c>
      <c r="E19" s="49">
        <v>40</v>
      </c>
    </row>
    <row r="20" spans="1:5" x14ac:dyDescent="0.25">
      <c r="A20" s="49" t="str">
        <f t="shared" si="0"/>
        <v>Agressivo-HOTELARIAS</v>
      </c>
      <c r="B20" s="49" t="s">
        <v>30</v>
      </c>
      <c r="C20" s="50" t="s">
        <v>28</v>
      </c>
      <c r="D20" s="51">
        <v>0.1</v>
      </c>
      <c r="E20" s="49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acydcrazy L.S.T.</dc:creator>
  <cp:lastModifiedBy>acydcrazy L.S.T.</cp:lastModifiedBy>
  <dcterms:created xsi:type="dcterms:W3CDTF">2025-05-27T20:07:00Z</dcterms:created>
  <dcterms:modified xsi:type="dcterms:W3CDTF">2025-06-12T19:57:33Z</dcterms:modified>
</cp:coreProperties>
</file>