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zablock\Box\Laurent shared\Experiments\LZ22026 MTO of uninfected animals and galectin 9\"/>
    </mc:Choice>
  </mc:AlternateContent>
  <bookViews>
    <workbookView xWindow="0" yWindow="0" windowWidth="28800" windowHeight="12300" activeTab="5"/>
  </bookViews>
  <sheets>
    <sheet name="Sheet1" sheetId="1" r:id="rId1"/>
    <sheet name="data manipulation" sheetId="2" r:id="rId2"/>
    <sheet name="standrad" sheetId="3" r:id="rId3"/>
    <sheet name="Sheet5" sheetId="5" r:id="rId4"/>
    <sheet name="Sheet6" sheetId="6" r:id="rId5"/>
    <sheet name="Sheet2" sheetId="8" r:id="rId6"/>
    <sheet name="Sheet7" sheetId="7" r:id="rId7"/>
  </sheets>
  <externalReferences>
    <externalReference r:id="rId8"/>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8" l="1"/>
  <c r="L4" i="8"/>
  <c r="L5" i="8"/>
  <c r="L6" i="8"/>
  <c r="L7" i="8"/>
  <c r="L8" i="8"/>
  <c r="L9" i="8"/>
  <c r="L11" i="8"/>
  <c r="L12" i="8"/>
  <c r="L13" i="8"/>
  <c r="L14" i="8"/>
  <c r="L15" i="8"/>
  <c r="L10" i="8"/>
  <c r="L16" i="8"/>
  <c r="L17" i="8"/>
  <c r="L18" i="8"/>
  <c r="L19" i="8"/>
  <c r="L20" i="8"/>
  <c r="L21" i="8"/>
  <c r="L22" i="8"/>
  <c r="L23" i="8"/>
  <c r="L24" i="8"/>
  <c r="L28" i="8"/>
  <c r="L29" i="8"/>
  <c r="L30" i="8"/>
  <c r="L31" i="8"/>
  <c r="L32" i="8"/>
  <c r="L33" i="8"/>
  <c r="L25" i="8"/>
  <c r="L26" i="8"/>
  <c r="L27" i="8"/>
  <c r="L34" i="8"/>
  <c r="L35" i="8"/>
  <c r="L36" i="8"/>
  <c r="L37" i="8"/>
  <c r="L38" i="8"/>
  <c r="L39" i="8"/>
  <c r="L40" i="8"/>
  <c r="L41" i="8"/>
  <c r="L2" i="8"/>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2" i="5"/>
  <c r="A18" i="2"/>
  <c r="A20" i="2"/>
  <c r="A22" i="2"/>
  <c r="A24" i="2" s="1"/>
  <c r="A30" i="2"/>
  <c r="A32" i="2" s="1"/>
  <c r="A34" i="2" s="1"/>
  <c r="A36" i="2" s="1"/>
  <c r="A42" i="2"/>
  <c r="A44" i="2" s="1"/>
  <c r="A46" i="2" s="1"/>
  <c r="A48" i="2" s="1"/>
  <c r="A54" i="2"/>
  <c r="A56" i="2" s="1"/>
  <c r="A58" i="2" s="1"/>
  <c r="A60" i="2" s="1"/>
  <c r="A66" i="2"/>
  <c r="A68" i="2"/>
  <c r="A70" i="2"/>
  <c r="A72" i="2" s="1"/>
  <c r="A78" i="2"/>
  <c r="A80" i="2" s="1"/>
  <c r="A82" i="2" s="1"/>
  <c r="A84" i="2" s="1"/>
  <c r="A90" i="2"/>
  <c r="A92" i="2" s="1"/>
  <c r="A94" i="2" s="1"/>
  <c r="A96" i="2" s="1"/>
  <c r="A8" i="2"/>
  <c r="A10" i="2" s="1"/>
  <c r="A6" i="2"/>
  <c r="A12" i="2" l="1"/>
  <c r="M4" i="3"/>
  <c r="M6" i="3"/>
  <c r="M8" i="3"/>
  <c r="M10" i="3"/>
  <c r="M12" i="3"/>
  <c r="M14" i="3"/>
  <c r="M2" i="3"/>
  <c r="L4" i="3"/>
  <c r="L6" i="3"/>
  <c r="L8" i="3"/>
  <c r="L10" i="3"/>
  <c r="L12" i="3"/>
  <c r="L14" i="3"/>
  <c r="L2" i="3"/>
  <c r="K4" i="3"/>
  <c r="K6" i="3"/>
  <c r="K8" i="3"/>
  <c r="K10" i="3"/>
  <c r="K12" i="3"/>
  <c r="K14" i="3"/>
  <c r="K2" i="3"/>
  <c r="J4" i="3" l="1"/>
  <c r="J6" i="3"/>
  <c r="J8" i="3"/>
  <c r="J10" i="3"/>
  <c r="J12" i="3"/>
  <c r="J14" i="3"/>
  <c r="J2" i="3"/>
  <c r="I4" i="3"/>
  <c r="I6" i="3"/>
  <c r="I8" i="3"/>
  <c r="I10" i="3"/>
  <c r="I12" i="3"/>
  <c r="I14" i="3"/>
  <c r="I2" i="3"/>
  <c r="H6" i="3"/>
  <c r="H8" i="3" s="1"/>
  <c r="H10" i="3" s="1"/>
  <c r="H12" i="3" s="1"/>
  <c r="H14" i="3" s="1"/>
  <c r="H4" i="3"/>
  <c r="F6" i="2"/>
  <c r="G6" i="2" s="1"/>
  <c r="H6" i="2" s="1"/>
  <c r="I6" i="2" s="1"/>
  <c r="F8" i="2"/>
  <c r="G8" i="2" s="1"/>
  <c r="H8" i="2" s="1"/>
  <c r="I8" i="2" s="1"/>
  <c r="F22" i="2"/>
  <c r="G22" i="2" s="1"/>
  <c r="H22" i="2" s="1"/>
  <c r="I22" i="2" s="1"/>
  <c r="F24" i="2"/>
  <c r="G24" i="2" s="1"/>
  <c r="H24" i="2" s="1"/>
  <c r="I24" i="2" s="1"/>
  <c r="F38" i="2"/>
  <c r="G38" i="2" s="1"/>
  <c r="H38" i="2" s="1"/>
  <c r="I38" i="2" s="1"/>
  <c r="F40" i="2"/>
  <c r="G40" i="2" s="1"/>
  <c r="H40" i="2" s="1"/>
  <c r="I40" i="2" s="1"/>
  <c r="F54" i="2"/>
  <c r="G54" i="2" s="1"/>
  <c r="H54" i="2" s="1"/>
  <c r="I54" i="2" s="1"/>
  <c r="F56" i="2"/>
  <c r="G56" i="2" s="1"/>
  <c r="H56" i="2" s="1"/>
  <c r="I56" i="2" s="1"/>
  <c r="F70" i="2"/>
  <c r="G70" i="2" s="1"/>
  <c r="H70" i="2" s="1"/>
  <c r="I70" i="2" s="1"/>
  <c r="F72" i="2"/>
  <c r="G72" i="2" s="1"/>
  <c r="H72" i="2" s="1"/>
  <c r="I72" i="2" s="1"/>
  <c r="F86" i="2"/>
  <c r="G86" i="2" s="1"/>
  <c r="H86" i="2" s="1"/>
  <c r="I86" i="2" s="1"/>
  <c r="F88" i="2"/>
  <c r="G88" i="2" s="1"/>
  <c r="H88" i="2" s="1"/>
  <c r="I88" i="2" s="1"/>
  <c r="E3" i="2"/>
  <c r="E4" i="2"/>
  <c r="F4" i="2" s="1"/>
  <c r="G4" i="2" s="1"/>
  <c r="H4" i="2" s="1"/>
  <c r="I4" i="2" s="1"/>
  <c r="E5" i="2"/>
  <c r="E6" i="2"/>
  <c r="E7" i="2"/>
  <c r="E8" i="2"/>
  <c r="E9" i="2"/>
  <c r="E10" i="2"/>
  <c r="F10" i="2" s="1"/>
  <c r="G10" i="2" s="1"/>
  <c r="H10" i="2" s="1"/>
  <c r="I10" i="2" s="1"/>
  <c r="E11" i="2"/>
  <c r="E12" i="2"/>
  <c r="F12" i="2" s="1"/>
  <c r="G12" i="2" s="1"/>
  <c r="H12" i="2" s="1"/>
  <c r="I12" i="2" s="1"/>
  <c r="E13" i="2"/>
  <c r="E14" i="2"/>
  <c r="F14" i="2" s="1"/>
  <c r="G14" i="2" s="1"/>
  <c r="H14" i="2" s="1"/>
  <c r="I14" i="2" s="1"/>
  <c r="E15" i="2"/>
  <c r="E16" i="2"/>
  <c r="E17" i="2"/>
  <c r="F16" i="2" s="1"/>
  <c r="G16" i="2" s="1"/>
  <c r="H16" i="2" s="1"/>
  <c r="I16" i="2" s="1"/>
  <c r="E18" i="2"/>
  <c r="F18" i="2" s="1"/>
  <c r="G18" i="2" s="1"/>
  <c r="H18" i="2" s="1"/>
  <c r="I18" i="2" s="1"/>
  <c r="E19" i="2"/>
  <c r="E20" i="2"/>
  <c r="F20" i="2" s="1"/>
  <c r="G20" i="2" s="1"/>
  <c r="H20" i="2" s="1"/>
  <c r="I20" i="2" s="1"/>
  <c r="E21" i="2"/>
  <c r="E22" i="2"/>
  <c r="E23" i="2"/>
  <c r="E24" i="2"/>
  <c r="E25" i="2"/>
  <c r="E26" i="2"/>
  <c r="F26" i="2" s="1"/>
  <c r="G26" i="2" s="1"/>
  <c r="H26" i="2" s="1"/>
  <c r="I26" i="2" s="1"/>
  <c r="E27" i="2"/>
  <c r="E28" i="2"/>
  <c r="F28" i="2" s="1"/>
  <c r="G28" i="2" s="1"/>
  <c r="H28" i="2" s="1"/>
  <c r="I28" i="2" s="1"/>
  <c r="E29" i="2"/>
  <c r="E30" i="2"/>
  <c r="F30" i="2" s="1"/>
  <c r="G30" i="2" s="1"/>
  <c r="H30" i="2" s="1"/>
  <c r="I30" i="2" s="1"/>
  <c r="E31" i="2"/>
  <c r="E32" i="2"/>
  <c r="E33" i="2"/>
  <c r="F32" i="2" s="1"/>
  <c r="G32" i="2" s="1"/>
  <c r="H32" i="2" s="1"/>
  <c r="I32" i="2" s="1"/>
  <c r="E34" i="2"/>
  <c r="F34" i="2" s="1"/>
  <c r="G34" i="2" s="1"/>
  <c r="H34" i="2" s="1"/>
  <c r="I34" i="2" s="1"/>
  <c r="E35" i="2"/>
  <c r="E36" i="2"/>
  <c r="F36" i="2" s="1"/>
  <c r="G36" i="2" s="1"/>
  <c r="H36" i="2" s="1"/>
  <c r="I36" i="2" s="1"/>
  <c r="E37" i="2"/>
  <c r="E38" i="2"/>
  <c r="E39" i="2"/>
  <c r="E40" i="2"/>
  <c r="E41" i="2"/>
  <c r="E42" i="2"/>
  <c r="F42" i="2" s="1"/>
  <c r="G42" i="2" s="1"/>
  <c r="H42" i="2" s="1"/>
  <c r="I42" i="2" s="1"/>
  <c r="E43" i="2"/>
  <c r="E44" i="2"/>
  <c r="F44" i="2" s="1"/>
  <c r="G44" i="2" s="1"/>
  <c r="H44" i="2" s="1"/>
  <c r="I44" i="2" s="1"/>
  <c r="E45" i="2"/>
  <c r="E46" i="2"/>
  <c r="F46" i="2" s="1"/>
  <c r="G46" i="2" s="1"/>
  <c r="H46" i="2" s="1"/>
  <c r="I46" i="2" s="1"/>
  <c r="E47" i="2"/>
  <c r="E48" i="2"/>
  <c r="E49" i="2"/>
  <c r="F48" i="2" s="1"/>
  <c r="G48" i="2" s="1"/>
  <c r="H48" i="2" s="1"/>
  <c r="I48" i="2" s="1"/>
  <c r="E50" i="2"/>
  <c r="F50" i="2" s="1"/>
  <c r="G50" i="2" s="1"/>
  <c r="H50" i="2" s="1"/>
  <c r="I50" i="2" s="1"/>
  <c r="E51" i="2"/>
  <c r="E52" i="2"/>
  <c r="F52" i="2" s="1"/>
  <c r="G52" i="2" s="1"/>
  <c r="H52" i="2" s="1"/>
  <c r="I52" i="2" s="1"/>
  <c r="E53" i="2"/>
  <c r="E54" i="2"/>
  <c r="E55" i="2"/>
  <c r="E56" i="2"/>
  <c r="E57" i="2"/>
  <c r="E58" i="2"/>
  <c r="F58" i="2" s="1"/>
  <c r="G58" i="2" s="1"/>
  <c r="H58" i="2" s="1"/>
  <c r="I58" i="2" s="1"/>
  <c r="E59" i="2"/>
  <c r="E60" i="2"/>
  <c r="F60" i="2" s="1"/>
  <c r="G60" i="2" s="1"/>
  <c r="H60" i="2" s="1"/>
  <c r="I60" i="2" s="1"/>
  <c r="E61" i="2"/>
  <c r="E62" i="2"/>
  <c r="F62" i="2" s="1"/>
  <c r="G62" i="2" s="1"/>
  <c r="H62" i="2" s="1"/>
  <c r="I62" i="2" s="1"/>
  <c r="E63" i="2"/>
  <c r="E64" i="2"/>
  <c r="E65" i="2"/>
  <c r="F64" i="2" s="1"/>
  <c r="G64" i="2" s="1"/>
  <c r="H64" i="2" s="1"/>
  <c r="I64" i="2" s="1"/>
  <c r="E66" i="2"/>
  <c r="F66" i="2" s="1"/>
  <c r="G66" i="2" s="1"/>
  <c r="H66" i="2" s="1"/>
  <c r="I66" i="2" s="1"/>
  <c r="E67" i="2"/>
  <c r="E68" i="2"/>
  <c r="F68" i="2" s="1"/>
  <c r="G68" i="2" s="1"/>
  <c r="H68" i="2" s="1"/>
  <c r="I68" i="2" s="1"/>
  <c r="E69" i="2"/>
  <c r="E70" i="2"/>
  <c r="E71" i="2"/>
  <c r="E72" i="2"/>
  <c r="E73" i="2"/>
  <c r="E74" i="2"/>
  <c r="F74" i="2" s="1"/>
  <c r="G74" i="2" s="1"/>
  <c r="H74" i="2" s="1"/>
  <c r="I74" i="2" s="1"/>
  <c r="E75" i="2"/>
  <c r="E76" i="2"/>
  <c r="F76" i="2" s="1"/>
  <c r="G76" i="2" s="1"/>
  <c r="H76" i="2" s="1"/>
  <c r="I76" i="2" s="1"/>
  <c r="E77" i="2"/>
  <c r="E78" i="2"/>
  <c r="F78" i="2" s="1"/>
  <c r="G78" i="2" s="1"/>
  <c r="H78" i="2" s="1"/>
  <c r="I78" i="2" s="1"/>
  <c r="E79" i="2"/>
  <c r="E80" i="2"/>
  <c r="E81" i="2"/>
  <c r="F80" i="2" s="1"/>
  <c r="G80" i="2" s="1"/>
  <c r="H80" i="2" s="1"/>
  <c r="I80" i="2" s="1"/>
  <c r="E82" i="2"/>
  <c r="F82" i="2" s="1"/>
  <c r="G82" i="2" s="1"/>
  <c r="H82" i="2" s="1"/>
  <c r="I82" i="2" s="1"/>
  <c r="E83" i="2"/>
  <c r="E84" i="2"/>
  <c r="F84" i="2" s="1"/>
  <c r="G84" i="2" s="1"/>
  <c r="H84" i="2" s="1"/>
  <c r="I84" i="2" s="1"/>
  <c r="E85" i="2"/>
  <c r="E86" i="2"/>
  <c r="E87" i="2"/>
  <c r="E88" i="2"/>
  <c r="E89" i="2"/>
  <c r="E90" i="2"/>
  <c r="F90" i="2" s="1"/>
  <c r="G90" i="2" s="1"/>
  <c r="H90" i="2" s="1"/>
  <c r="I90" i="2" s="1"/>
  <c r="E91" i="2"/>
  <c r="E92" i="2"/>
  <c r="F92" i="2" s="1"/>
  <c r="G92" i="2" s="1"/>
  <c r="H92" i="2" s="1"/>
  <c r="I92" i="2" s="1"/>
  <c r="E93" i="2"/>
  <c r="E94" i="2"/>
  <c r="F94" i="2" s="1"/>
  <c r="G94" i="2" s="1"/>
  <c r="H94" i="2" s="1"/>
  <c r="I94" i="2" s="1"/>
  <c r="E95" i="2"/>
  <c r="E96" i="2"/>
  <c r="E97" i="2"/>
  <c r="F96" i="2" s="1"/>
  <c r="G96" i="2" s="1"/>
  <c r="H96" i="2" s="1"/>
  <c r="I96" i="2" s="1"/>
  <c r="E2" i="2"/>
  <c r="F2" i="2" s="1"/>
  <c r="G2" i="2" s="1"/>
  <c r="H2" i="2" s="1"/>
  <c r="I2" i="2" s="1"/>
</calcChain>
</file>

<file path=xl/sharedStrings.xml><?xml version="1.0" encoding="utf-8"?>
<sst xmlns="http://schemas.openxmlformats.org/spreadsheetml/2006/main" count="2124" uniqueCount="202">
  <si>
    <t>Temperature(¡C)</t>
  </si>
  <si>
    <t>Basic Endpoint Protocol</t>
  </si>
  <si>
    <t>Use this protocol for endpoint assays that have unknowns that will have concentrations interpolated from a standard curve.  Modify the instrument setup for the wavelength(s) of interest for your assay.  You may also modify the template to include additional standards, unknowns, and controls.  To make modifications, click the plate section to make it active.</t>
  </si>
  <si>
    <t>READER SUITABILITY:</t>
  </si>
  <si>
    <t>SpectraMax M2, M2e, M3, M4, M5, and M5e.</t>
  </si>
  <si>
    <t>SpectraMax Plus 384, 190, SpectraMax 190,  340PC 384 and VersaMax</t>
  </si>
  <si>
    <t>Emax and Vmax</t>
  </si>
  <si>
    <t>PROTOCOL REVISION HISTORY:</t>
  </si>
  <si>
    <t>03/02/11 - Imported from 5.4 and edited.  (ELM)</t>
  </si>
  <si>
    <t>10/11/11 - Updated with the additional instruments supported in SMP 6.1</t>
  </si>
  <si>
    <t xml:space="preserve">~End </t>
  </si>
  <si>
    <t>Plate:</t>
  </si>
  <si>
    <t>Plate1</t>
  </si>
  <si>
    <t>TimeFormat</t>
  </si>
  <si>
    <t>Endpoint</t>
  </si>
  <si>
    <t>Absorbance</t>
  </si>
  <si>
    <t>Raw</t>
  </si>
  <si>
    <t xml:space="preserve">450 540 </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</si>
  <si>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</si>
  <si>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</si>
  <si>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</si>
  <si>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</si>
  <si>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</si>
  <si>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</si>
  <si>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</si>
  <si>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</si>
  <si>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</si>
  <si>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</si>
  <si>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</si>
  <si>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</si>
  <si>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</si>
  <si>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</si>
  <si>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</si>
  <si>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</si>
  <si>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</si>
  <si>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</si>
  <si>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</si>
  <si>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</si>
  <si>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</si>
  <si>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</si>
  <si>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</si>
  <si>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</si>
  <si>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</si>
  <si>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</si>
  <si>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</si>
  <si>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</si>
  <si>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</si>
  <si>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</si>
  <si>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</si>
  <si>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</si>
  <si>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</si>
  <si>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</si>
  <si>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</si>
  <si>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</si>
  <si>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</si>
  <si>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</si>
  <si>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</si>
  <si>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</si>
  <si>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</si>
  <si>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</si>
  <si>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</si>
  <si>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</si>
  <si>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</si>
  <si>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</si>
  <si>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</si>
  <si>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</si>
  <si>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</si>
  <si>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</si>
  <si>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</si>
  <si>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</si>
  <si>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</si>
  <si>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</si>
  <si>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</si>
  <si>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</si>
  <si>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</si>
  <si>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</si>
  <si>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</si>
  <si>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</si>
  <si>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</si>
  <si>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</si>
  <si>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</si>
  <si>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</si>
  <si>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</si>
  <si>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</si>
  <si>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</si>
  <si>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</si>
  <si>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</si>
  <si>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</si>
  <si>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</si>
  <si>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</si>
  <si>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</si>
  <si>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</si>
  <si>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</si>
  <si>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</si>
  <si>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</si>
  <si>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</si>
  <si>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</si>
  <si>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</si>
  <si>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</si>
  <si>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</si>
  <si>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</si>
  <si>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</si>
  <si>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</si>
  <si>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</si>
  <si>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</si>
  <si>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</si>
  <si>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</si>
  <si>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</si>
  <si>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</si>
  <si>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</si>
  <si>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</si>
  <si>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</si>
  <si>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</si>
  <si>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</si>
  <si>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~End</t>
  </si>
  <si>
    <t>Group: Group01</t>
  </si>
  <si>
    <t>Sample</t>
  </si>
  <si>
    <t>Well</t>
  </si>
  <si>
    <t>Concentration ng/mL</t>
  </si>
  <si>
    <t>Values</t>
  </si>
  <si>
    <t>MeanValue</t>
  </si>
  <si>
    <t>Std.Dev.</t>
  </si>
  <si>
    <t>CV%</t>
  </si>
  <si>
    <t xml:space="preserve"> </t>
  </si>
  <si>
    <t>Group Column</t>
  </si>
  <si>
    <t>Formula Name</t>
  </si>
  <si>
    <t>Formula</t>
  </si>
  <si>
    <t>Precision</t>
  </si>
  <si>
    <t>Notation</t>
  </si>
  <si>
    <t>!SampleNames</t>
  </si>
  <si>
    <t>3 decimal places</t>
  </si>
  <si>
    <t>Numeric</t>
  </si>
  <si>
    <t>!WellIDs</t>
  </si>
  <si>
    <t>Concentration</t>
  </si>
  <si>
    <t>!SampleDescriptor</t>
  </si>
  <si>
    <t>!WellValues</t>
  </si>
  <si>
    <t>Average(!WellValues)</t>
  </si>
  <si>
    <t>Stdev(!WellValues)</t>
  </si>
  <si>
    <t>Cv(!WellValues)</t>
  </si>
  <si>
    <t>Group Summaries</t>
  </si>
  <si>
    <t>Group: Unknowns</t>
  </si>
  <si>
    <t>Wells</t>
  </si>
  <si>
    <t>Value</t>
  </si>
  <si>
    <t>R</t>
  </si>
  <si>
    <t>Result</t>
  </si>
  <si>
    <t>MeanResult</t>
  </si>
  <si>
    <t>SD</t>
  </si>
  <si>
    <t>CV</t>
  </si>
  <si>
    <t>2 decimal places</t>
  </si>
  <si>
    <t>If (Value&gt;=MinStd@Standards@Expt2 and Value&lt;=MaxStd@Standards@Expt2,"","R")</t>
  </si>
  <si>
    <t>InterpX(Std@StandardCurve,Value)</t>
  </si>
  <si>
    <t>Average(Result)</t>
  </si>
  <si>
    <t>Stdev(Result)</t>
  </si>
  <si>
    <t>Cv(Result)</t>
  </si>
  <si>
    <t>1 decimal places</t>
  </si>
  <si>
    <t>InRange</t>
  </si>
  <si>
    <t>R - Outside standard range</t>
  </si>
  <si>
    <t>0 decimal places</t>
  </si>
  <si>
    <t xml:space="preserve">Numeric Notation </t>
  </si>
  <si>
    <t>Original Filename: all reads; Date Last Saved: 10/12/2022 3:38:44 PM</t>
  </si>
  <si>
    <t>using date from Expt1</t>
  </si>
  <si>
    <t>absorbance 450</t>
  </si>
  <si>
    <t>absorbance 540</t>
  </si>
  <si>
    <t>corrected absorbance</t>
  </si>
  <si>
    <t>Average</t>
  </si>
  <si>
    <t>supression of zero well</t>
  </si>
  <si>
    <t>known concentration (ng/ml)</t>
  </si>
  <si>
    <t>log10 OD</t>
  </si>
  <si>
    <t>log10 concentration</t>
  </si>
  <si>
    <t>calculated concentration (linear)</t>
  </si>
  <si>
    <t>calculated concentration log</t>
  </si>
  <si>
    <t>concentration log 10 exp</t>
  </si>
  <si>
    <t>Log10(concentration) = 0.96*log10(OD) + 0.54</t>
  </si>
  <si>
    <t>Log10 ceoncentration</t>
  </si>
  <si>
    <t>concentration (ng/ml)</t>
  </si>
  <si>
    <t>wells</t>
  </si>
  <si>
    <t>samples</t>
  </si>
  <si>
    <t>machnine reulst (not accurate)</t>
  </si>
  <si>
    <t>diff LZT/machin*100</t>
  </si>
  <si>
    <t>concentration corrected for dilution (10 x)</t>
  </si>
  <si>
    <t>final concentration (ng/ml)</t>
  </si>
  <si>
    <t>Animal ID</t>
  </si>
  <si>
    <t>Date2</t>
  </si>
  <si>
    <t>MMU_ID</t>
  </si>
  <si>
    <t>DPI</t>
  </si>
  <si>
    <t>MTO</t>
  </si>
  <si>
    <t>Log10PVL</t>
  </si>
  <si>
    <t>date</t>
  </si>
  <si>
    <t>Diabetic</t>
  </si>
  <si>
    <t>No</t>
  </si>
  <si>
    <t>Yes</t>
  </si>
  <si>
    <t>DOB</t>
  </si>
  <si>
    <t>final_concentration</t>
  </si>
  <si>
    <t>Animal_ID</t>
  </si>
  <si>
    <t>Date</t>
  </si>
  <si>
    <t>recent_Bisphosphonate</t>
  </si>
  <si>
    <t>age</t>
  </si>
  <si>
    <t>Old</t>
  </si>
  <si>
    <t>Young</t>
  </si>
  <si>
    <t>Diab</t>
  </si>
  <si>
    <t>legend</t>
  </si>
  <si>
    <t>last_before_bisph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</si>
</sst>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6" x14ac:knownFonts="1">
    <font>
      <sz val="11"/>
      <color theme="1"/>
      <name val="Calibri"/>
      <family val="2"/>
      <scheme val="minor"/>
    </font>
    <font>
      <b/>
      <sz val="11"/>
      <color theme="0"/>
      <name val="Calibri"/>
      <family val="2"/>
      <scheme val="minor"/>
    </font>
    <font>
      <b/>
      <sz val="10"/>
      <name val="Arial Narrow"/>
      <family val="2"/>
    </font>
    <font>
      <sz val="10"/>
      <name val="Arial Narrow"/>
      <family val="2"/>
    </font>
    <font>
      <sz val="12"/>
      <name val="Calibri"/>
      <family val="2"/>
      <scheme val="minor"/>
    </font>
    <font>
      <sz val="12"/>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s>
  <borders count="2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auto="1"/>
      </left>
      <right/>
      <top style="thin">
        <color auto="1"/>
      </top>
      <bottom style="thin">
        <color theme="4" tint="0.39997558519241921"/>
      </bottom>
      <diagonal/>
    </border>
    <border>
      <left style="thin">
        <color auto="1"/>
      </left>
      <right style="thin">
        <color auto="1"/>
      </right>
      <top style="thin">
        <color auto="1"/>
      </top>
      <bottom style="thin">
        <color theme="4" tint="0.39997558519241921"/>
      </bottom>
      <diagonal/>
    </border>
    <border>
      <left style="thin">
        <color theme="0"/>
      </left>
      <right/>
      <top style="thin">
        <color theme="4" tint="0.39997558519241921"/>
      </top>
      <bottom style="thin">
        <color theme="4" tint="0.39997558519241921"/>
      </bottom>
      <diagonal/>
    </border>
    <border>
      <left style="thin">
        <color theme="0"/>
      </left>
      <right style="thin">
        <color theme="4" tint="0.39997558519241921"/>
      </right>
      <top style="thin">
        <color theme="4" tint="0.39997558519241921"/>
      </top>
      <bottom style="thin">
        <color theme="4" tint="0.39997558519241921"/>
      </bottom>
      <diagonal/>
    </border>
    <border>
      <left style="thin">
        <color theme="4" tint="0.39997558519241921"/>
      </left>
      <right/>
      <top style="thick">
        <color theme="0"/>
      </top>
      <bottom style="thin">
        <color theme="4" tint="0.39997558519241921"/>
      </bottom>
      <diagonal/>
    </border>
    <border>
      <left style="thin">
        <color theme="0"/>
      </left>
      <right/>
      <top style="thick">
        <color theme="0"/>
      </top>
      <bottom style="thin">
        <color theme="4" tint="0.39997558519241921"/>
      </bottom>
      <diagonal/>
    </border>
    <border>
      <left style="thin">
        <color theme="4" tint="0.39997558519241921"/>
      </left>
      <right/>
      <top style="thin">
        <color auto="1"/>
      </top>
      <bottom style="thin">
        <color theme="4" tint="0.39997558519241921"/>
      </bottom>
      <diagonal/>
    </border>
    <border>
      <left/>
      <right style="thin">
        <color theme="4" tint="0.39997558519241921"/>
      </right>
      <top style="thin">
        <color auto="1"/>
      </top>
      <bottom style="thin">
        <color theme="4" tint="0.39997558519241921"/>
      </bottom>
      <diagonal/>
    </border>
    <border>
      <left style="thin">
        <color theme="4" tint="0.39997558519241921"/>
      </left>
      <right/>
      <top style="thin">
        <color theme="0"/>
      </top>
      <bottom style="thin">
        <color theme="4" tint="0.39997558519241921"/>
      </bottom>
      <diagonal/>
    </border>
    <border>
      <left style="thin">
        <color theme="0"/>
      </left>
      <right/>
      <top style="thin">
        <color theme="0"/>
      </top>
      <bottom style="thin">
        <color theme="4" tint="0.39997558519241921"/>
      </bottom>
      <diagonal/>
    </border>
    <border>
      <left style="thin">
        <color auto="1"/>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theme="4" tint="0.39997558519241921"/>
      </top>
      <bottom/>
      <diagonal/>
    </border>
    <border>
      <left style="thin">
        <color theme="0"/>
      </left>
      <right/>
      <top style="thin">
        <color theme="4" tint="0.39997558519241921"/>
      </top>
      <bottom/>
      <diagonal/>
    </border>
    <border>
      <left style="thin">
        <color auto="1"/>
      </left>
      <right/>
      <top style="thick">
        <color theme="0"/>
      </top>
      <bottom/>
      <diagonal/>
    </border>
    <border>
      <left style="thin">
        <color theme="0"/>
      </left>
      <right/>
      <top style="thick">
        <color theme="0"/>
      </top>
      <bottom/>
      <diagonal/>
    </border>
    <border>
      <left style="thin">
        <color theme="4" tint="0.39997558519241921"/>
      </left>
      <right/>
      <top style="thin">
        <color auto="1"/>
      </top>
      <bottom/>
      <diagonal/>
    </border>
    <border>
      <left/>
      <right/>
      <top style="thin">
        <color auto="1"/>
      </top>
      <bottom/>
      <diagonal/>
    </border>
  </borders>
  <cellStyleXfs count="1">
    <xf numFmtId="0" fontId="0" fillId="0" borderId="0"/>
  </cellStyleXfs>
  <cellXfs count="111">
    <xf numFmtId="0" fontId="0" fillId="0" borderId="0" xfId="0"/>
    <xf numFmtId="11" fontId="0" fillId="0" borderId="0" xfId="0" applyNumberFormat="1"/>
    <xf numFmtId="0" fontId="0" fillId="2" borderId="0" xfId="0" applyFill="1"/>
    <xf numFmtId="0" fontId="0" fillId="4" borderId="2" xfId="0" applyFont="1" applyFill="1" applyBorder="1"/>
    <xf numFmtId="0" fontId="0" fillId="4" borderId="3" xfId="0" applyFont="1" applyFill="1" applyBorder="1"/>
    <xf numFmtId="0" fontId="0" fillId="0" borderId="1" xfId="0" applyFont="1" applyBorder="1"/>
    <xf numFmtId="0" fontId="0" fillId="0" borderId="2" xfId="0" applyFont="1" applyBorder="1"/>
    <xf numFmtId="0" fontId="0" fillId="0" borderId="3" xfId="0" applyFont="1" applyBorder="1"/>
    <xf numFmtId="0" fontId="1" fillId="3" borderId="4" xfId="0" applyFont="1" applyFill="1" applyBorder="1"/>
    <xf numFmtId="0" fontId="1" fillId="3" borderId="5" xfId="0" applyFont="1" applyFill="1" applyBorder="1"/>
    <xf numFmtId="0" fontId="1" fillId="3" borderId="6" xfId="0" applyFont="1" applyFill="1" applyBorder="1"/>
    <xf numFmtId="0" fontId="0" fillId="4" borderId="4" xfId="0" applyFont="1" applyFill="1" applyBorder="1"/>
    <xf numFmtId="0" fontId="0" fillId="4" borderId="5" xfId="0" applyFont="1" applyFill="1" applyBorder="1"/>
    <xf numFmtId="0" fontId="0" fillId="4" borderId="6" xfId="0" applyFont="1" applyFill="1" applyBorder="1"/>
    <xf numFmtId="0" fontId="0" fillId="0" borderId="4" xfId="0" applyFont="1" applyBorder="1"/>
    <xf numFmtId="0" fontId="0" fillId="0" borderId="5" xfId="0" applyFont="1" applyBorder="1"/>
    <xf numFmtId="0" fontId="1" fillId="3" borderId="0" xfId="0" applyFont="1" applyFill="1" applyBorder="1"/>
    <xf numFmtId="0" fontId="2" fillId="3" borderId="7" xfId="0" applyFont="1" applyFill="1" applyBorder="1" applyAlignment="1">
      <alignment horizontal="center" vertical="center"/>
    </xf>
    <xf numFmtId="14" fontId="2" fillId="3" borderId="8" xfId="0" applyNumberFormat="1" applyFont="1" applyFill="1" applyBorder="1" applyAlignment="1">
      <alignment horizontal="center" vertical="center"/>
    </xf>
    <xf numFmtId="0" fontId="1" fillId="3" borderId="1" xfId="0" applyFont="1" applyFill="1" applyBorder="1" applyAlignment="1">
      <alignment horizontal="center"/>
    </xf>
    <xf numFmtId="0" fontId="1" fillId="3" borderId="9" xfId="0" applyFont="1" applyFill="1" applyBorder="1" applyAlignment="1">
      <alignment horizontal="center"/>
    </xf>
    <xf numFmtId="14" fontId="1" fillId="3" borderId="9" xfId="0" applyNumberFormat="1" applyFont="1" applyFill="1" applyBorder="1" applyAlignment="1">
      <alignment horizontal="center"/>
    </xf>
    <xf numFmtId="0" fontId="1" fillId="3" borderId="10" xfId="0" applyFont="1" applyFill="1" applyBorder="1"/>
    <xf numFmtId="0" fontId="3" fillId="4" borderId="7" xfId="0" applyFont="1" applyFill="1" applyBorder="1" applyAlignment="1">
      <alignment horizontal="center"/>
    </xf>
    <xf numFmtId="14" fontId="3" fillId="4" borderId="8" xfId="0" applyNumberFormat="1" applyFont="1" applyFill="1" applyBorder="1" applyAlignment="1">
      <alignment horizontal="center"/>
    </xf>
    <xf numFmtId="0" fontId="0" fillId="4" borderId="11" xfId="0" applyNumberFormat="1" applyFont="1" applyFill="1" applyBorder="1"/>
    <xf numFmtId="0" fontId="0" fillId="4" borderId="12" xfId="0" applyFont="1" applyFill="1" applyBorder="1"/>
    <xf numFmtId="0" fontId="0" fillId="2" borderId="12" xfId="0" applyFont="1" applyFill="1" applyBorder="1"/>
    <xf numFmtId="14" fontId="0" fillId="4" borderId="12" xfId="0" applyNumberFormat="1" applyFont="1" applyFill="1" applyBorder="1"/>
    <xf numFmtId="0" fontId="0" fillId="4" borderId="10" xfId="0" applyFont="1" applyFill="1" applyBorder="1"/>
    <xf numFmtId="0" fontId="3" fillId="0" borderId="13" xfId="0" applyFont="1" applyBorder="1" applyAlignment="1">
      <alignment horizontal="center"/>
    </xf>
    <xf numFmtId="14" fontId="3" fillId="0" borderId="14" xfId="0" applyNumberFormat="1" applyFont="1" applyBorder="1" applyAlignment="1">
      <alignment horizontal="center"/>
    </xf>
    <xf numFmtId="0" fontId="4" fillId="0" borderId="15" xfId="0" applyFont="1" applyBorder="1" applyAlignment="1">
      <alignment horizontal="center"/>
    </xf>
    <xf numFmtId="0" fontId="0" fillId="0" borderId="16" xfId="0" applyFont="1" applyBorder="1"/>
    <xf numFmtId="14" fontId="0" fillId="0" borderId="16" xfId="0" applyNumberFormat="1" applyFont="1" applyBorder="1"/>
    <xf numFmtId="0" fontId="0" fillId="0" borderId="10" xfId="0" applyFont="1" applyBorder="1"/>
    <xf numFmtId="0" fontId="4" fillId="4" borderId="15" xfId="0" applyFont="1" applyFill="1" applyBorder="1" applyAlignment="1">
      <alignment horizontal="center"/>
    </xf>
    <xf numFmtId="0" fontId="0" fillId="4" borderId="16" xfId="0" applyFont="1" applyFill="1" applyBorder="1"/>
    <xf numFmtId="14" fontId="0" fillId="4" borderId="16" xfId="0" applyNumberFormat="1" applyFont="1" applyFill="1" applyBorder="1"/>
    <xf numFmtId="0" fontId="0" fillId="5" borderId="15" xfId="0" applyNumberFormat="1" applyFont="1" applyFill="1" applyBorder="1"/>
    <xf numFmtId="0" fontId="0" fillId="5" borderId="16" xfId="0" applyFont="1" applyFill="1" applyBorder="1"/>
    <xf numFmtId="0" fontId="0" fillId="2" borderId="16" xfId="0" applyFont="1" applyFill="1" applyBorder="1"/>
    <xf numFmtId="14" fontId="0" fillId="5" borderId="16" xfId="0" applyNumberFormat="1" applyFont="1" applyFill="1" applyBorder="1"/>
    <xf numFmtId="0" fontId="3" fillId="4" borderId="13" xfId="0" applyFont="1" applyFill="1" applyBorder="1" applyAlignment="1">
      <alignment horizontal="center"/>
    </xf>
    <xf numFmtId="14" fontId="3" fillId="4" borderId="14" xfId="0" applyNumberFormat="1" applyFont="1" applyFill="1" applyBorder="1" applyAlignment="1">
      <alignment horizontal="center"/>
    </xf>
    <xf numFmtId="0" fontId="0" fillId="4" borderId="15" xfId="0" applyNumberFormat="1" applyFont="1" applyFill="1" applyBorder="1"/>
    <xf numFmtId="0" fontId="3" fillId="4" borderId="1" xfId="0" applyFont="1" applyFill="1" applyBorder="1" applyAlignment="1">
      <alignment horizontal="center"/>
    </xf>
    <xf numFmtId="14" fontId="3" fillId="4" borderId="3" xfId="0" applyNumberFormat="1" applyFont="1" applyFill="1" applyBorder="1" applyAlignment="1">
      <alignment horizontal="center"/>
    </xf>
    <xf numFmtId="0" fontId="3" fillId="0" borderId="1" xfId="0" applyFont="1" applyBorder="1" applyAlignment="1">
      <alignment horizontal="center"/>
    </xf>
    <xf numFmtId="14" fontId="3" fillId="0" borderId="3" xfId="0" applyNumberFormat="1" applyFont="1" applyBorder="1" applyAlignment="1">
      <alignment horizontal="center"/>
    </xf>
    <xf numFmtId="14" fontId="0" fillId="5" borderId="9" xfId="0" applyNumberFormat="1" applyFont="1" applyFill="1" applyBorder="1"/>
    <xf numFmtId="14" fontId="0" fillId="4" borderId="9" xfId="0" applyNumberFormat="1" applyFont="1" applyFill="1" applyBorder="1"/>
    <xf numFmtId="0" fontId="3" fillId="0" borderId="7" xfId="0" applyFont="1" applyBorder="1" applyAlignment="1">
      <alignment horizontal="center"/>
    </xf>
    <xf numFmtId="14" fontId="3" fillId="0" borderId="8" xfId="0" applyNumberFormat="1" applyFont="1" applyBorder="1" applyAlignment="1">
      <alignment horizontal="center"/>
    </xf>
    <xf numFmtId="0" fontId="0" fillId="4" borderId="7" xfId="0" applyNumberFormat="1" applyFont="1" applyFill="1" applyBorder="1"/>
    <xf numFmtId="0" fontId="0" fillId="4" borderId="17" xfId="0" applyFont="1" applyFill="1" applyBorder="1"/>
    <xf numFmtId="0" fontId="0" fillId="2" borderId="7" xfId="0" applyFont="1" applyFill="1" applyBorder="1"/>
    <xf numFmtId="0" fontId="0" fillId="2" borderId="17" xfId="0" applyFont="1" applyFill="1" applyBorder="1"/>
    <xf numFmtId="14" fontId="0" fillId="4" borderId="2" xfId="0" applyNumberFormat="1" applyFont="1" applyFill="1" applyBorder="1"/>
    <xf numFmtId="0" fontId="0" fillId="5" borderId="7" xfId="0" applyNumberFormat="1" applyFont="1" applyFill="1" applyBorder="1"/>
    <xf numFmtId="0" fontId="0" fillId="5" borderId="17" xfId="0" applyFont="1" applyFill="1" applyBorder="1"/>
    <xf numFmtId="14" fontId="0" fillId="5" borderId="2" xfId="0" applyNumberFormat="1" applyFont="1" applyFill="1" applyBorder="1"/>
    <xf numFmtId="0" fontId="0" fillId="4" borderId="7" xfId="0" applyFont="1" applyFill="1" applyBorder="1"/>
    <xf numFmtId="0" fontId="4" fillId="0" borderId="7" xfId="0" applyFont="1" applyBorder="1" applyAlignment="1">
      <alignment horizontal="center"/>
    </xf>
    <xf numFmtId="0" fontId="0" fillId="0" borderId="17" xfId="0" applyFont="1" applyBorder="1"/>
    <xf numFmtId="0" fontId="0" fillId="0" borderId="7" xfId="0" applyFont="1" applyBorder="1"/>
    <xf numFmtId="14" fontId="0" fillId="0" borderId="2" xfId="0" applyNumberFormat="1" applyFont="1" applyBorder="1"/>
    <xf numFmtId="0" fontId="4" fillId="4" borderId="7" xfId="0" applyFont="1" applyFill="1" applyBorder="1" applyAlignment="1">
      <alignment horizontal="center"/>
    </xf>
    <xf numFmtId="14" fontId="3" fillId="4" borderId="2" xfId="0" applyNumberFormat="1" applyFont="1" applyFill="1" applyBorder="1" applyAlignment="1">
      <alignment horizontal="center"/>
    </xf>
    <xf numFmtId="0" fontId="3" fillId="4" borderId="18" xfId="0" applyFont="1" applyFill="1" applyBorder="1" applyAlignment="1">
      <alignment horizontal="center"/>
    </xf>
    <xf numFmtId="14" fontId="3" fillId="4" borderId="19" xfId="0" applyNumberFormat="1" applyFont="1" applyFill="1" applyBorder="1" applyAlignment="1">
      <alignment horizontal="center"/>
    </xf>
    <xf numFmtId="0" fontId="0" fillId="5" borderId="18" xfId="0" applyNumberFormat="1" applyFont="1" applyFill="1" applyBorder="1"/>
    <xf numFmtId="0" fontId="0" fillId="2" borderId="18" xfId="0" applyFont="1" applyFill="1" applyBorder="1"/>
    <xf numFmtId="0" fontId="0" fillId="4" borderId="18" xfId="0" applyFont="1" applyFill="1" applyBorder="1"/>
    <xf numFmtId="0" fontId="2" fillId="3" borderId="20" xfId="0" applyFont="1" applyFill="1" applyBorder="1" applyAlignment="1">
      <alignment horizontal="center" vertical="center"/>
    </xf>
    <xf numFmtId="14" fontId="2" fillId="3" borderId="20" xfId="0" applyNumberFormat="1" applyFont="1" applyFill="1" applyBorder="1" applyAlignment="1">
      <alignment horizontal="center" vertic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2" xfId="0" applyFont="1" applyFill="1" applyBorder="1"/>
    <xf numFmtId="0" fontId="1" fillId="3" borderId="5" xfId="0" applyFont="1" applyFill="1" applyBorder="1" applyAlignment="1">
      <alignment horizontal="center"/>
    </xf>
    <xf numFmtId="0" fontId="1" fillId="3" borderId="6" xfId="0" applyFont="1" applyFill="1" applyBorder="1" applyAlignment="1">
      <alignment horizontal="center"/>
    </xf>
    <xf numFmtId="0" fontId="3" fillId="4" borderId="20" xfId="0" applyFont="1" applyFill="1" applyBorder="1" applyAlignment="1">
      <alignment horizontal="center"/>
    </xf>
    <xf numFmtId="14" fontId="3" fillId="4" borderId="20" xfId="0" applyNumberFormat="1" applyFont="1" applyFill="1" applyBorder="1" applyAlignment="1">
      <alignment horizontal="center"/>
    </xf>
    <xf numFmtId="0" fontId="0" fillId="4" borderId="23" xfId="0" applyFont="1" applyFill="1" applyBorder="1"/>
    <xf numFmtId="0" fontId="0" fillId="4" borderId="24" xfId="0" applyFont="1" applyFill="1" applyBorder="1"/>
    <xf numFmtId="0" fontId="0" fillId="4" borderId="22" xfId="0" applyFont="1" applyFill="1" applyBorder="1"/>
    <xf numFmtId="164" fontId="5" fillId="4" borderId="20" xfId="0" applyNumberFormat="1" applyFont="1" applyFill="1" applyBorder="1" applyAlignment="1">
      <alignment horizontal="center"/>
    </xf>
    <xf numFmtId="0" fontId="3" fillId="4" borderId="25" xfId="0" applyFont="1" applyFill="1" applyBorder="1" applyAlignment="1">
      <alignment horizontal="center"/>
    </xf>
    <xf numFmtId="14" fontId="3" fillId="4" borderId="26" xfId="0" applyNumberFormat="1" applyFont="1" applyFill="1" applyBorder="1" applyAlignment="1">
      <alignment horizontal="center"/>
    </xf>
    <xf numFmtId="164" fontId="5" fillId="0" borderId="20" xfId="0" applyNumberFormat="1" applyFont="1" applyBorder="1" applyAlignment="1">
      <alignment horizontal="center"/>
    </xf>
    <xf numFmtId="0" fontId="0" fillId="4" borderId="21" xfId="0" applyFont="1" applyFill="1" applyBorder="1"/>
    <xf numFmtId="0" fontId="0" fillId="0" borderId="21" xfId="0" applyFont="1" applyBorder="1"/>
    <xf numFmtId="0" fontId="0" fillId="0" borderId="22" xfId="0" applyFont="1" applyBorder="1"/>
    <xf numFmtId="0" fontId="3" fillId="4" borderId="4" xfId="0" applyFont="1" applyFill="1" applyBorder="1" applyAlignment="1">
      <alignment horizontal="center"/>
    </xf>
    <xf numFmtId="14" fontId="3" fillId="4" borderId="5" xfId="0" applyNumberFormat="1" applyFont="1" applyFill="1" applyBorder="1" applyAlignment="1">
      <alignment horizontal="center"/>
    </xf>
    <xf numFmtId="0" fontId="0" fillId="2" borderId="22" xfId="0" applyFont="1" applyFill="1" applyBorder="1"/>
    <xf numFmtId="164" fontId="5" fillId="4" borderId="20" xfId="0" applyNumberFormat="1" applyFont="1" applyFill="1" applyBorder="1" applyAlignment="1">
      <alignment horizontal="center" vertical="center"/>
    </xf>
    <xf numFmtId="0" fontId="0" fillId="5" borderId="4" xfId="0" applyFont="1" applyFill="1" applyBorder="1"/>
    <xf numFmtId="164" fontId="5" fillId="0" borderId="20" xfId="0" applyNumberFormat="1" applyFont="1" applyBorder="1" applyAlignment="1">
      <alignment horizontal="center" vertical="center"/>
    </xf>
    <xf numFmtId="0" fontId="0" fillId="5" borderId="21" xfId="0" applyFont="1" applyFill="1" applyBorder="1"/>
    <xf numFmtId="0" fontId="3" fillId="0" borderId="20" xfId="0" applyFont="1" applyBorder="1" applyAlignment="1">
      <alignment horizontal="center"/>
    </xf>
    <xf numFmtId="14" fontId="3" fillId="0" borderId="20" xfId="0" applyNumberFormat="1" applyFont="1" applyBorder="1" applyAlignment="1">
      <alignment horizontal="center"/>
    </xf>
    <xf numFmtId="0" fontId="0" fillId="2" borderId="20" xfId="0" applyFont="1" applyFill="1" applyBorder="1"/>
    <xf numFmtId="0" fontId="0" fillId="2" borderId="21" xfId="0" applyFont="1" applyFill="1" applyBorder="1"/>
    <xf numFmtId="0" fontId="0" fillId="0" borderId="20" xfId="0" applyFont="1" applyBorder="1"/>
    <xf numFmtId="0" fontId="0" fillId="4" borderId="20" xfId="0" applyFont="1" applyFill="1" applyBorder="1"/>
    <xf numFmtId="14" fontId="3" fillId="4" borderId="18" xfId="0" applyNumberFormat="1" applyFont="1" applyFill="1" applyBorder="1" applyAlignment="1">
      <alignment horizontal="center"/>
    </xf>
    <xf numFmtId="164" fontId="5" fillId="0" borderId="18" xfId="0" applyNumberFormat="1" applyFont="1" applyBorder="1" applyAlignment="1">
      <alignment horizontal="center"/>
    </xf>
    <xf numFmtId="0" fontId="0" fillId="4" borderId="1" xfId="0" applyFont="1" applyFill="1" applyBorder="1"/>
    <xf numFmtId="0" fontId="1" fillId="3" borderId="4" xfId="0" applyFont="1" applyFill="1" applyBorder="1" applyAlignment="1">
      <alignment horizontal="center"/>
    </xf>
    <xf numFmtId="0" fontId="0" fillId="0" borderId="6" xfId="0" applyFont="1" applyBorder="1"/>
  </cellXfs>
  <cellStyles count="1">
    <cellStyle name="Normal" xfId="0" builtinId="0"/>
  </cellStyles>
  <dxfs count="7">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standrad!$G$1</c:f>
              <c:strCache>
                <c:ptCount val="1"/>
                <c:pt idx="0">
                  <c:v>supression of zero well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5900481189851272E-2"/>
                  <c:y val="-0.126997666958296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standrad!$G$2:$G$14</c:f>
              <c:numCache>
                <c:formatCode>General</c:formatCode>
                <c:ptCount val="13"/>
                <c:pt idx="0">
                  <c:v>2.9558499999999999</c:v>
                </c:pt>
                <c:pt idx="2">
                  <c:v>1.4369000000000001</c:v>
                </c:pt>
                <c:pt idx="4">
                  <c:v>0.74540000000000006</c:v>
                </c:pt>
                <c:pt idx="6">
                  <c:v>0.34620000000000001</c:v>
                </c:pt>
                <c:pt idx="8">
                  <c:v>0.17144999999999999</c:v>
                </c:pt>
                <c:pt idx="10">
                  <c:v>7.9199999999999993E-2</c:v>
                </c:pt>
                <c:pt idx="12">
                  <c:v>3.9499999999999993E-2</c:v>
                </c:pt>
              </c:numCache>
            </c:numRef>
          </c:xVal>
          <c:yVal>
            <c:numRef>
              <c:f>standrad!$H$2:$H$14</c:f>
              <c:numCache>
                <c:formatCode>General</c:formatCode>
                <c:ptCount val="13"/>
                <c:pt idx="0">
                  <c:v>10</c:v>
                </c:pt>
                <c:pt idx="2">
                  <c:v>5</c:v>
                </c:pt>
                <c:pt idx="4">
                  <c:v>2.5</c:v>
                </c:pt>
                <c:pt idx="6">
                  <c:v>1.25</c:v>
                </c:pt>
                <c:pt idx="8">
                  <c:v>0.625</c:v>
                </c:pt>
                <c:pt idx="10">
                  <c:v>0.3125</c:v>
                </c:pt>
                <c:pt idx="12">
                  <c:v>0.15625</c:v>
                </c:pt>
              </c:numCache>
            </c:numRef>
          </c:yVal>
          <c:smooth val="0"/>
          <c:extLst>
            <c:ext xmlns:c16="http://schemas.microsoft.com/office/drawing/2014/chart" uri="{C3380CC4-5D6E-409C-BE32-E72D297353CC}">
              <c16:uniqueId val="{00000000-BAF1-49C1-BC24-7C5A1D9FF5CE}"/>
            </c:ext>
          </c:extLst>
        </c:ser>
        <c:dLbls>
          <c:showLegendKey val="0"/>
          <c:showVal val="0"/>
          <c:showCatName val="0"/>
          <c:showSerName val="0"/>
          <c:showPercent val="0"/>
          <c:showBubbleSize val="0"/>
        </c:dLbls>
        <c:axId val="893054240"/>
        <c:axId val="893048416"/>
      </c:scatterChart>
      <c:valAx>
        <c:axId val="893054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Optical density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48416"/>
        <c:crosses val="autoZero"/>
        <c:crossBetween val="midCat"/>
      </c:valAx>
      <c:valAx>
        <c:axId val="89304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Galectin 9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54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Infected animals (very low viremia)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Sheet6!$S$46:$S$65</c:f>
              <c:numCache>
                <c:formatCode>General</c:formatCode>
                <c:ptCount val="20"/>
                <c:pt idx="0">
                  <c:v>1.9</c:v>
                </c:pt>
                <c:pt idx="1">
                  <c:v>1.9</c:v>
                </c:pt>
                <c:pt idx="2">
                  <c:v>1.9</c:v>
                </c:pt>
                <c:pt idx="3">
                  <c:v>1.9</c:v>
                </c:pt>
                <c:pt idx="4">
                  <c:v>1.9</c:v>
                </c:pt>
                <c:pt idx="5">
                  <c:v>1.9</c:v>
                </c:pt>
                <c:pt idx="6">
                  <c:v>1.9</c:v>
                </c:pt>
                <c:pt idx="7">
                  <c:v>1.9</c:v>
                </c:pt>
                <c:pt idx="8">
                  <c:v>1.9</c:v>
                </c:pt>
                <c:pt idx="9">
                  <c:v>1.9</c:v>
                </c:pt>
                <c:pt idx="10">
                  <c:v>2.5</c:v>
                </c:pt>
                <c:pt idx="11">
                  <c:v>2.5</c:v>
                </c:pt>
                <c:pt idx="12">
                  <c:v>1.9</c:v>
                </c:pt>
                <c:pt idx="13">
                  <c:v>1.9</c:v>
                </c:pt>
                <c:pt idx="14">
                  <c:v>2.9</c:v>
                </c:pt>
                <c:pt idx="15">
                  <c:v>2.5</c:v>
                </c:pt>
                <c:pt idx="16">
                  <c:v>1.9</c:v>
                </c:pt>
                <c:pt idx="17">
                  <c:v>2.6</c:v>
                </c:pt>
                <c:pt idx="18">
                  <c:v>1.9</c:v>
                </c:pt>
                <c:pt idx="19">
                  <c:v>1.9</c:v>
                </c:pt>
              </c:numCache>
            </c:numRef>
          </c:xVal>
          <c:yVal>
            <c:numRef>
              <c:f>Sheet6!$M$46:$M$65</c:f>
              <c:numCache>
                <c:formatCode>General</c:formatCode>
                <c:ptCount val="20"/>
                <c:pt idx="0">
                  <c:v>16.645331653622936</c:v>
                </c:pt>
                <c:pt idx="1">
                  <c:v>14.409686794440542</c:v>
                </c:pt>
                <c:pt idx="2">
                  <c:v>42.904180355413935</c:v>
                </c:pt>
                <c:pt idx="3">
                  <c:v>39.639200362253874</c:v>
                </c:pt>
                <c:pt idx="4">
                  <c:v>10.871653380671011</c:v>
                </c:pt>
                <c:pt idx="5">
                  <c:v>33.681142862370145</c:v>
                </c:pt>
                <c:pt idx="6">
                  <c:v>25.404865771621495</c:v>
                </c:pt>
                <c:pt idx="7">
                  <c:v>13.193860442648347</c:v>
                </c:pt>
                <c:pt idx="8">
                  <c:v>31.904491610790608</c:v>
                </c:pt>
                <c:pt idx="9">
                  <c:v>40.277848524090871</c:v>
                </c:pt>
                <c:pt idx="10">
                  <c:v>13.093347303374186</c:v>
                </c:pt>
                <c:pt idx="11">
                  <c:v>17.050107364307276</c:v>
                </c:pt>
                <c:pt idx="12">
                  <c:v>24.56631755728769</c:v>
                </c:pt>
                <c:pt idx="13">
                  <c:v>25.580189517122722</c:v>
                </c:pt>
                <c:pt idx="14">
                  <c:v>25.691426677638457</c:v>
                </c:pt>
                <c:pt idx="15">
                  <c:v>19.431482753743687</c:v>
                </c:pt>
                <c:pt idx="16">
                  <c:v>19.233662585546849</c:v>
                </c:pt>
                <c:pt idx="17">
                  <c:v>28.066567523793719</c:v>
                </c:pt>
                <c:pt idx="18">
                  <c:v>14.368251739896836</c:v>
                </c:pt>
                <c:pt idx="19">
                  <c:v>17.353426063287255</c:v>
                </c:pt>
              </c:numCache>
            </c:numRef>
          </c:yVal>
          <c:smooth val="0"/>
          <c:extLst>
            <c:ext xmlns:c16="http://schemas.microsoft.com/office/drawing/2014/chart" uri="{C3380CC4-5D6E-409C-BE32-E72D297353CC}">
              <c16:uniqueId val="{00000000-3D6F-4160-9CDB-F57451210BD7}"/>
            </c:ext>
          </c:extLst>
        </c:ser>
        <c:dLbls>
          <c:showLegendKey val="0"/>
          <c:showVal val="0"/>
          <c:showCatName val="0"/>
          <c:showSerName val="0"/>
          <c:showPercent val="0"/>
          <c:showBubbleSize val="0"/>
        </c:dLbls>
        <c:axId val="1195334080"/>
        <c:axId val="1195334496"/>
      </c:scatterChart>
      <c:valAx>
        <c:axId val="1195334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Log10 PLV</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496"/>
        <c:crosses val="autoZero"/>
        <c:crossBetween val="midCat"/>
      </c:valAx>
      <c:valAx>
        <c:axId val="11953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Plasma galectin</a:t>
                </a:r>
                <a:r>
                  <a:rPr lang="en-US" baseline="0"/>
                  <a:t> 9 (ng/ml)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standrad!$I$1</c:f>
              <c:strCache>
                <c:ptCount val="1"/>
                <c:pt idx="0">
                  <c:v>log10 OD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2189807524059494"/>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standrad!$I$2:$I$14</c:f>
              <c:numCache>
                <c:formatCode>General</c:formatCode>
                <c:ptCount val="13"/>
                <c:pt idx="0">
                  <c:v>0.47068239121629707</c:v>
                </c:pt>
                <c:pt idx="2">
                  <c:v>0.15742654478045007</c:v>
                </c:pt>
                <c:pt idx="4">
                  <c:v>-0.12761061158217912</c:v>
                </c:pt>
                <c:pt idx="6">
                  <c:v>-0.4606729364606249</c:v>
                </c:pt>
                <c:pt idx="8">
                  <c:v>-0.76586251054903709</c:v>
                </c:pt>
                <c:pt idx="10">
                  <c:v>-1.1012748184105066</c:v>
                </c:pt>
                <c:pt idx="12">
                  <c:v>-1.4034029043735399</c:v>
                </c:pt>
              </c:numCache>
            </c:numRef>
          </c:xVal>
          <c:yVal>
            <c:numRef>
              <c:f>standrad!$J$2:$J$14</c:f>
              <c:numCache>
                <c:formatCode>General</c:formatCode>
                <c:ptCount val="13"/>
                <c:pt idx="0">
                  <c:v>1</c:v>
                </c:pt>
                <c:pt idx="2">
                  <c:v>0.69897000433601886</c:v>
                </c:pt>
                <c:pt idx="4">
                  <c:v>0.3979400086720376</c:v>
                </c:pt>
                <c:pt idx="6">
                  <c:v>9.691001300805642E-2</c:v>
                </c:pt>
                <c:pt idx="8">
                  <c:v>-0.20411998265592479</c:v>
                </c:pt>
                <c:pt idx="10">
                  <c:v>-0.50514997831990593</c:v>
                </c:pt>
                <c:pt idx="12">
                  <c:v>-0.80617997398388719</c:v>
                </c:pt>
              </c:numCache>
            </c:numRef>
          </c:yVal>
          <c:smooth val="0"/>
          <c:extLst>
            <c:ext xmlns:c16="http://schemas.microsoft.com/office/drawing/2014/chart" uri="{C3380CC4-5D6E-409C-BE32-E72D297353CC}">
              <c16:uniqueId val="{00000002-2040-454D-8A88-74F448B95905}"/>
            </c:ext>
          </c:extLst>
        </c:ser>
        <c:dLbls>
          <c:showLegendKey val="0"/>
          <c:showVal val="0"/>
          <c:showCatName val="0"/>
          <c:showSerName val="0"/>
          <c:showPercent val="0"/>
          <c:showBubbleSize val="0"/>
        </c:dLbls>
        <c:axId val="893054240"/>
        <c:axId val="893048416"/>
      </c:scatterChart>
      <c:valAx>
        <c:axId val="893054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Optical density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48416"/>
        <c:crosses val="autoZero"/>
        <c:crossBetween val="midCat"/>
      </c:valAx>
      <c:valAx>
        <c:axId val="89304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Galectin 9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54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MTO vs Galectin 9</c:v>
          </c:tx>
          <c:spPr>
            <a:ln w="25400" cap="rnd">
              <a:noFill/>
              <a:round/>
            </a:ln>
            <a:effectLst/>
          </c:spPr>
          <c:marker>
            <c:symbol val="circle"/>
            <c:size val="5"/>
            <c:spPr>
              <a:solidFill>
                <a:schemeClr val="accent1"/>
              </a:solidFill>
              <a:ln w="9525">
                <a:solidFill>
                  <a:schemeClr val="accent1"/>
                </a:solidFill>
              </a:ln>
              <a:effectLst/>
            </c:spPr>
          </c:marker>
          <c:xVal>
            <c:numRef>
              <c:f>Sheet6!$R$2:$R$41</c:f>
              <c:numCache>
                <c:formatCode>General</c:formatCode>
                <c:ptCount val="40"/>
                <c:pt idx="0">
                  <c:v>14</c:v>
                </c:pt>
                <c:pt idx="1">
                  <c:v>5.41</c:v>
                </c:pt>
                <c:pt idx="2">
                  <c:v>14.8</c:v>
                </c:pt>
                <c:pt idx="3">
                  <c:v>3.83</c:v>
                </c:pt>
                <c:pt idx="4">
                  <c:v>15.5</c:v>
                </c:pt>
                <c:pt idx="5">
                  <c:v>13.3</c:v>
                </c:pt>
                <c:pt idx="6">
                  <c:v>36.700000000000003</c:v>
                </c:pt>
                <c:pt idx="7">
                  <c:v>13</c:v>
                </c:pt>
                <c:pt idx="8">
                  <c:v>4.16</c:v>
                </c:pt>
                <c:pt idx="9">
                  <c:v>18.7</c:v>
                </c:pt>
                <c:pt idx="10">
                  <c:v>5.78</c:v>
                </c:pt>
                <c:pt idx="11">
                  <c:v>59.9</c:v>
                </c:pt>
                <c:pt idx="12">
                  <c:v>30.8</c:v>
                </c:pt>
                <c:pt idx="13">
                  <c:v>7.57</c:v>
                </c:pt>
                <c:pt idx="14">
                  <c:v>13.9</c:v>
                </c:pt>
                <c:pt idx="15">
                  <c:v>29.8</c:v>
                </c:pt>
                <c:pt idx="16">
                  <c:v>35.5</c:v>
                </c:pt>
                <c:pt idx="17">
                  <c:v>28</c:v>
                </c:pt>
                <c:pt idx="18">
                  <c:v>33.1</c:v>
                </c:pt>
                <c:pt idx="19">
                  <c:v>9.51</c:v>
                </c:pt>
                <c:pt idx="20">
                  <c:v>21</c:v>
                </c:pt>
                <c:pt idx="21">
                  <c:v>37.1</c:v>
                </c:pt>
                <c:pt idx="22">
                  <c:v>30.3</c:v>
                </c:pt>
                <c:pt idx="23">
                  <c:v>9.98</c:v>
                </c:pt>
                <c:pt idx="24">
                  <c:v>10.029999999999999</c:v>
                </c:pt>
                <c:pt idx="25">
                  <c:v>2.62</c:v>
                </c:pt>
                <c:pt idx="26">
                  <c:v>4.22</c:v>
                </c:pt>
                <c:pt idx="27">
                  <c:v>13.3</c:v>
                </c:pt>
                <c:pt idx="28">
                  <c:v>15.4</c:v>
                </c:pt>
                <c:pt idx="29">
                  <c:v>2.19</c:v>
                </c:pt>
                <c:pt idx="30">
                  <c:v>12.91</c:v>
                </c:pt>
                <c:pt idx="31">
                  <c:v>3.45</c:v>
                </c:pt>
                <c:pt idx="32">
                  <c:v>1.02</c:v>
                </c:pt>
                <c:pt idx="33">
                  <c:v>14.3</c:v>
                </c:pt>
                <c:pt idx="34">
                  <c:v>5.29</c:v>
                </c:pt>
                <c:pt idx="35">
                  <c:v>12.3</c:v>
                </c:pt>
                <c:pt idx="36">
                  <c:v>15.25</c:v>
                </c:pt>
                <c:pt idx="37">
                  <c:v>7.35</c:v>
                </c:pt>
                <c:pt idx="38">
                  <c:v>28.5</c:v>
                </c:pt>
                <c:pt idx="39">
                  <c:v>7.7</c:v>
                </c:pt>
              </c:numCache>
            </c:numRef>
          </c:xVal>
          <c:yVal>
            <c:numRef>
              <c:f>Sheet6!$M$2:$M$41</c:f>
              <c:numCache>
                <c:formatCode>General</c:formatCode>
                <c:ptCount val="40"/>
                <c:pt idx="0">
                  <c:v>16.645331653622936</c:v>
                </c:pt>
                <c:pt idx="1">
                  <c:v>20.837726210306599</c:v>
                </c:pt>
                <c:pt idx="2">
                  <c:v>9.6670094280335679</c:v>
                </c:pt>
                <c:pt idx="3">
                  <c:v>6.4489220780571079</c:v>
                </c:pt>
                <c:pt idx="4">
                  <c:v>8.5354756315454559</c:v>
                </c:pt>
                <c:pt idx="5">
                  <c:v>14.409686794440542</c:v>
                </c:pt>
                <c:pt idx="6">
                  <c:v>42.904180355413935</c:v>
                </c:pt>
                <c:pt idx="7">
                  <c:v>39.639200362253874</c:v>
                </c:pt>
                <c:pt idx="8">
                  <c:v>10.871653380671011</c:v>
                </c:pt>
                <c:pt idx="9">
                  <c:v>33.681142862370145</c:v>
                </c:pt>
                <c:pt idx="10">
                  <c:v>25.404865771621495</c:v>
                </c:pt>
                <c:pt idx="11">
                  <c:v>13.193860442648347</c:v>
                </c:pt>
                <c:pt idx="12">
                  <c:v>31.904491610790608</c:v>
                </c:pt>
                <c:pt idx="13">
                  <c:v>40.277848524090871</c:v>
                </c:pt>
                <c:pt idx="14">
                  <c:v>13.093347303374186</c:v>
                </c:pt>
                <c:pt idx="15">
                  <c:v>17.050107364307276</c:v>
                </c:pt>
                <c:pt idx="16">
                  <c:v>24.56631755728769</c:v>
                </c:pt>
                <c:pt idx="17">
                  <c:v>25.580189517122722</c:v>
                </c:pt>
                <c:pt idx="18">
                  <c:v>25.691426677638457</c:v>
                </c:pt>
                <c:pt idx="19">
                  <c:v>19.431482753743687</c:v>
                </c:pt>
                <c:pt idx="20">
                  <c:v>19.233662585546849</c:v>
                </c:pt>
                <c:pt idx="21">
                  <c:v>28.066567523793719</c:v>
                </c:pt>
                <c:pt idx="22">
                  <c:v>14.368251739896836</c:v>
                </c:pt>
                <c:pt idx="23">
                  <c:v>11.94724349030745</c:v>
                </c:pt>
                <c:pt idx="24">
                  <c:v>11.687881782331747</c:v>
                </c:pt>
                <c:pt idx="25">
                  <c:v>4.8222216057706868</c:v>
                </c:pt>
                <c:pt idx="26">
                  <c:v>3.9568812887593401</c:v>
                </c:pt>
                <c:pt idx="27">
                  <c:v>12.878348921835446</c:v>
                </c:pt>
                <c:pt idx="28">
                  <c:v>16.504593682732967</c:v>
                </c:pt>
                <c:pt idx="29">
                  <c:v>14.596083333955168</c:v>
                </c:pt>
                <c:pt idx="30">
                  <c:v>8.254735340004455</c:v>
                </c:pt>
                <c:pt idx="31">
                  <c:v>13.887928731102647</c:v>
                </c:pt>
                <c:pt idx="32">
                  <c:v>3.3536461711251633</c:v>
                </c:pt>
                <c:pt idx="33">
                  <c:v>10.373348770624427</c:v>
                </c:pt>
                <c:pt idx="34">
                  <c:v>10.999134566396602</c:v>
                </c:pt>
                <c:pt idx="35">
                  <c:v>7.7611432920160786</c:v>
                </c:pt>
                <c:pt idx="36">
                  <c:v>22.895751822667268</c:v>
                </c:pt>
                <c:pt idx="37">
                  <c:v>19.477515035578872</c:v>
                </c:pt>
                <c:pt idx="38">
                  <c:v>6.9444245906803506</c:v>
                </c:pt>
                <c:pt idx="39">
                  <c:v>17.353426063287255</c:v>
                </c:pt>
              </c:numCache>
            </c:numRef>
          </c:yVal>
          <c:smooth val="0"/>
          <c:extLst>
            <c:ext xmlns:c16="http://schemas.microsoft.com/office/drawing/2014/chart" uri="{C3380CC4-5D6E-409C-BE32-E72D297353CC}">
              <c16:uniqueId val="{00000000-0BCF-4897-8841-BCC27B793AAE}"/>
            </c:ext>
          </c:extLst>
        </c:ser>
        <c:dLbls>
          <c:showLegendKey val="0"/>
          <c:showVal val="0"/>
          <c:showCatName val="0"/>
          <c:showSerName val="0"/>
          <c:showPercent val="0"/>
          <c:showBubbleSize val="0"/>
        </c:dLbls>
        <c:axId val="1195334080"/>
        <c:axId val="1195334496"/>
      </c:scatterChart>
      <c:valAx>
        <c:axId val="1195334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496"/>
        <c:crosses val="autoZero"/>
        <c:crossBetween val="midCat"/>
      </c:valAx>
      <c:valAx>
        <c:axId val="11953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Plasma galectin</a:t>
                </a:r>
                <a:r>
                  <a:rPr lang="en-US" baseline="0"/>
                  <a:t> 9 (ng/ml)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Infected animals (very low viremia)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Sheet6!$R$46:$R$65</c:f>
              <c:numCache>
                <c:formatCode>General</c:formatCode>
                <c:ptCount val="20"/>
                <c:pt idx="0">
                  <c:v>14</c:v>
                </c:pt>
                <c:pt idx="1">
                  <c:v>13.3</c:v>
                </c:pt>
                <c:pt idx="2">
                  <c:v>36.700000000000003</c:v>
                </c:pt>
                <c:pt idx="3">
                  <c:v>13</c:v>
                </c:pt>
                <c:pt idx="4">
                  <c:v>4.16</c:v>
                </c:pt>
                <c:pt idx="5">
                  <c:v>18.7</c:v>
                </c:pt>
                <c:pt idx="6">
                  <c:v>5.78</c:v>
                </c:pt>
                <c:pt idx="7">
                  <c:v>59.9</c:v>
                </c:pt>
                <c:pt idx="8">
                  <c:v>30.8</c:v>
                </c:pt>
                <c:pt idx="9">
                  <c:v>7.57</c:v>
                </c:pt>
                <c:pt idx="10">
                  <c:v>13.9</c:v>
                </c:pt>
                <c:pt idx="11">
                  <c:v>29.8</c:v>
                </c:pt>
                <c:pt idx="12">
                  <c:v>35.5</c:v>
                </c:pt>
                <c:pt idx="13">
                  <c:v>28</c:v>
                </c:pt>
                <c:pt idx="14">
                  <c:v>33.1</c:v>
                </c:pt>
                <c:pt idx="15">
                  <c:v>9.51</c:v>
                </c:pt>
                <c:pt idx="16">
                  <c:v>21</c:v>
                </c:pt>
                <c:pt idx="17">
                  <c:v>37.1</c:v>
                </c:pt>
                <c:pt idx="18">
                  <c:v>30.3</c:v>
                </c:pt>
                <c:pt idx="19">
                  <c:v>7.7</c:v>
                </c:pt>
              </c:numCache>
            </c:numRef>
          </c:xVal>
          <c:yVal>
            <c:numRef>
              <c:f>Sheet6!$M$46:$M$65</c:f>
              <c:numCache>
                <c:formatCode>General</c:formatCode>
                <c:ptCount val="20"/>
                <c:pt idx="0">
                  <c:v>16.645331653622936</c:v>
                </c:pt>
                <c:pt idx="1">
                  <c:v>14.409686794440542</c:v>
                </c:pt>
                <c:pt idx="2">
                  <c:v>42.904180355413935</c:v>
                </c:pt>
                <c:pt idx="3">
                  <c:v>39.639200362253874</c:v>
                </c:pt>
                <c:pt idx="4">
                  <c:v>10.871653380671011</c:v>
                </c:pt>
                <c:pt idx="5">
                  <c:v>33.681142862370145</c:v>
                </c:pt>
                <c:pt idx="6">
                  <c:v>25.404865771621495</c:v>
                </c:pt>
                <c:pt idx="7">
                  <c:v>13.193860442648347</c:v>
                </c:pt>
                <c:pt idx="8">
                  <c:v>31.904491610790608</c:v>
                </c:pt>
                <c:pt idx="9">
                  <c:v>40.277848524090871</c:v>
                </c:pt>
                <c:pt idx="10">
                  <c:v>13.093347303374186</c:v>
                </c:pt>
                <c:pt idx="11">
                  <c:v>17.050107364307276</c:v>
                </c:pt>
                <c:pt idx="12">
                  <c:v>24.56631755728769</c:v>
                </c:pt>
                <c:pt idx="13">
                  <c:v>25.580189517122722</c:v>
                </c:pt>
                <c:pt idx="14">
                  <c:v>25.691426677638457</c:v>
                </c:pt>
                <c:pt idx="15">
                  <c:v>19.431482753743687</c:v>
                </c:pt>
                <c:pt idx="16">
                  <c:v>19.233662585546849</c:v>
                </c:pt>
                <c:pt idx="17">
                  <c:v>28.066567523793719</c:v>
                </c:pt>
                <c:pt idx="18">
                  <c:v>14.368251739896836</c:v>
                </c:pt>
                <c:pt idx="19">
                  <c:v>17.353426063287255</c:v>
                </c:pt>
              </c:numCache>
            </c:numRef>
          </c:yVal>
          <c:smooth val="0"/>
          <c:extLst>
            <c:ext xmlns:c16="http://schemas.microsoft.com/office/drawing/2014/chart" uri="{C3380CC4-5D6E-409C-BE32-E72D297353CC}">
              <c16:uniqueId val="{00000000-EDE3-445D-A9B1-3E6492086286}"/>
            </c:ext>
          </c:extLst>
        </c:ser>
        <c:dLbls>
          <c:showLegendKey val="0"/>
          <c:showVal val="0"/>
          <c:showCatName val="0"/>
          <c:showSerName val="0"/>
          <c:showPercent val="0"/>
          <c:showBubbleSize val="0"/>
        </c:dLbls>
        <c:axId val="1195334080"/>
        <c:axId val="1195334496"/>
      </c:scatterChart>
      <c:valAx>
        <c:axId val="1195334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496"/>
        <c:crosses val="autoZero"/>
        <c:crossBetween val="midCat"/>
      </c:valAx>
      <c:valAx>
        <c:axId val="11953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Plasma galectin</a:t>
                </a:r>
                <a:r>
                  <a:rPr lang="en-US" baseline="0"/>
                  <a:t> 9 (ng/ml)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uninfected animals</a:t>
            </a:r>
            <a:r>
              <a:rPr lang="en-US" baseline="0"/>
              <a:t> (some liposome treated)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Sheet6!$R$70:$R$89</c:f>
              <c:numCache>
                <c:formatCode>General</c:formatCode>
                <c:ptCount val="20"/>
                <c:pt idx="0">
                  <c:v>5.41</c:v>
                </c:pt>
                <c:pt idx="1">
                  <c:v>14.8</c:v>
                </c:pt>
                <c:pt idx="2">
                  <c:v>3.83</c:v>
                </c:pt>
                <c:pt idx="3">
                  <c:v>15.5</c:v>
                </c:pt>
                <c:pt idx="4">
                  <c:v>9.98</c:v>
                </c:pt>
                <c:pt idx="5">
                  <c:v>10.029999999999999</c:v>
                </c:pt>
                <c:pt idx="6">
                  <c:v>2.62</c:v>
                </c:pt>
                <c:pt idx="7">
                  <c:v>4.22</c:v>
                </c:pt>
                <c:pt idx="8">
                  <c:v>13.3</c:v>
                </c:pt>
                <c:pt idx="9">
                  <c:v>15.4</c:v>
                </c:pt>
                <c:pt idx="10">
                  <c:v>2.19</c:v>
                </c:pt>
                <c:pt idx="11">
                  <c:v>12.91</c:v>
                </c:pt>
                <c:pt idx="12">
                  <c:v>3.45</c:v>
                </c:pt>
                <c:pt idx="13">
                  <c:v>1.02</c:v>
                </c:pt>
                <c:pt idx="14">
                  <c:v>14.3</c:v>
                </c:pt>
                <c:pt idx="15">
                  <c:v>5.29</c:v>
                </c:pt>
                <c:pt idx="16">
                  <c:v>12.3</c:v>
                </c:pt>
                <c:pt idx="17">
                  <c:v>15.25</c:v>
                </c:pt>
                <c:pt idx="18">
                  <c:v>7.35</c:v>
                </c:pt>
                <c:pt idx="19">
                  <c:v>28.5</c:v>
                </c:pt>
              </c:numCache>
            </c:numRef>
          </c:xVal>
          <c:yVal>
            <c:numRef>
              <c:f>Sheet6!$M$70:$M$89</c:f>
              <c:numCache>
                <c:formatCode>General</c:formatCode>
                <c:ptCount val="20"/>
                <c:pt idx="0">
                  <c:v>20.837726210306599</c:v>
                </c:pt>
                <c:pt idx="1">
                  <c:v>9.6670094280335679</c:v>
                </c:pt>
                <c:pt idx="2">
                  <c:v>6.4489220780571079</c:v>
                </c:pt>
                <c:pt idx="3">
                  <c:v>8.5354756315454559</c:v>
                </c:pt>
                <c:pt idx="4">
                  <c:v>11.94724349030745</c:v>
                </c:pt>
                <c:pt idx="5">
                  <c:v>11.687881782331747</c:v>
                </c:pt>
                <c:pt idx="6">
                  <c:v>4.8222216057706868</c:v>
                </c:pt>
                <c:pt idx="7">
                  <c:v>3.9568812887593401</c:v>
                </c:pt>
                <c:pt idx="8">
                  <c:v>12.878348921835446</c:v>
                </c:pt>
                <c:pt idx="9">
                  <c:v>16.504593682732967</c:v>
                </c:pt>
                <c:pt idx="10">
                  <c:v>14.596083333955168</c:v>
                </c:pt>
                <c:pt idx="11">
                  <c:v>8.254735340004455</c:v>
                </c:pt>
                <c:pt idx="12">
                  <c:v>13.887928731102647</c:v>
                </c:pt>
                <c:pt idx="13">
                  <c:v>3.3536461711251633</c:v>
                </c:pt>
                <c:pt idx="14">
                  <c:v>10.373348770624427</c:v>
                </c:pt>
                <c:pt idx="15">
                  <c:v>10.999134566396602</c:v>
                </c:pt>
                <c:pt idx="16">
                  <c:v>7.7611432920160786</c:v>
                </c:pt>
                <c:pt idx="17">
                  <c:v>22.895751822667268</c:v>
                </c:pt>
                <c:pt idx="18">
                  <c:v>19.477515035578872</c:v>
                </c:pt>
                <c:pt idx="19">
                  <c:v>6.9444245906803506</c:v>
                </c:pt>
              </c:numCache>
            </c:numRef>
          </c:yVal>
          <c:smooth val="0"/>
          <c:extLst>
            <c:ext xmlns:c16="http://schemas.microsoft.com/office/drawing/2014/chart" uri="{C3380CC4-5D6E-409C-BE32-E72D297353CC}">
              <c16:uniqueId val="{00000000-1FE7-448E-A0ED-EE52FE324BAA}"/>
            </c:ext>
          </c:extLst>
        </c:ser>
        <c:dLbls>
          <c:showLegendKey val="0"/>
          <c:showVal val="0"/>
          <c:showCatName val="0"/>
          <c:showSerName val="0"/>
          <c:showPercent val="0"/>
          <c:showBubbleSize val="0"/>
        </c:dLbls>
        <c:axId val="1195334080"/>
        <c:axId val="1195334496"/>
      </c:scatterChart>
      <c:valAx>
        <c:axId val="1195334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496"/>
        <c:crosses val="autoZero"/>
        <c:crossBetween val="midCat"/>
      </c:valAx>
      <c:valAx>
        <c:axId val="11953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Plasma galectin</a:t>
                </a:r>
                <a:r>
                  <a:rPr lang="en-US" baseline="0"/>
                  <a:t> 9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Infected animals (very low viremia)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Sheet6!$S$46:$S$65</c:f>
              <c:numCache>
                <c:formatCode>General</c:formatCode>
                <c:ptCount val="20"/>
                <c:pt idx="0">
                  <c:v>1.9</c:v>
                </c:pt>
                <c:pt idx="1">
                  <c:v>1.9</c:v>
                </c:pt>
                <c:pt idx="2">
                  <c:v>1.9</c:v>
                </c:pt>
                <c:pt idx="3">
                  <c:v>1.9</c:v>
                </c:pt>
                <c:pt idx="4">
                  <c:v>1.9</c:v>
                </c:pt>
                <c:pt idx="5">
                  <c:v>1.9</c:v>
                </c:pt>
                <c:pt idx="6">
                  <c:v>1.9</c:v>
                </c:pt>
                <c:pt idx="7">
                  <c:v>1.9</c:v>
                </c:pt>
                <c:pt idx="8">
                  <c:v>1.9</c:v>
                </c:pt>
                <c:pt idx="9">
                  <c:v>1.9</c:v>
                </c:pt>
                <c:pt idx="10">
                  <c:v>2.5</c:v>
                </c:pt>
                <c:pt idx="11">
                  <c:v>2.5</c:v>
                </c:pt>
                <c:pt idx="12">
                  <c:v>1.9</c:v>
                </c:pt>
                <c:pt idx="13">
                  <c:v>1.9</c:v>
                </c:pt>
                <c:pt idx="14">
                  <c:v>2.9</c:v>
                </c:pt>
                <c:pt idx="15">
                  <c:v>2.5</c:v>
                </c:pt>
                <c:pt idx="16">
                  <c:v>1.9</c:v>
                </c:pt>
                <c:pt idx="17">
                  <c:v>2.6</c:v>
                </c:pt>
                <c:pt idx="18">
                  <c:v>1.9</c:v>
                </c:pt>
                <c:pt idx="19">
                  <c:v>1.9</c:v>
                </c:pt>
              </c:numCache>
            </c:numRef>
          </c:xVal>
          <c:yVal>
            <c:numRef>
              <c:f>Sheet6!$M$46:$M$65</c:f>
              <c:numCache>
                <c:formatCode>General</c:formatCode>
                <c:ptCount val="20"/>
                <c:pt idx="0">
                  <c:v>16.645331653622936</c:v>
                </c:pt>
                <c:pt idx="1">
                  <c:v>14.409686794440542</c:v>
                </c:pt>
                <c:pt idx="2">
                  <c:v>42.904180355413935</c:v>
                </c:pt>
                <c:pt idx="3">
                  <c:v>39.639200362253874</c:v>
                </c:pt>
                <c:pt idx="4">
                  <c:v>10.871653380671011</c:v>
                </c:pt>
                <c:pt idx="5">
                  <c:v>33.681142862370145</c:v>
                </c:pt>
                <c:pt idx="6">
                  <c:v>25.404865771621495</c:v>
                </c:pt>
                <c:pt idx="7">
                  <c:v>13.193860442648347</c:v>
                </c:pt>
                <c:pt idx="8">
                  <c:v>31.904491610790608</c:v>
                </c:pt>
                <c:pt idx="9">
                  <c:v>40.277848524090871</c:v>
                </c:pt>
                <c:pt idx="10">
                  <c:v>13.093347303374186</c:v>
                </c:pt>
                <c:pt idx="11">
                  <c:v>17.050107364307276</c:v>
                </c:pt>
                <c:pt idx="12">
                  <c:v>24.56631755728769</c:v>
                </c:pt>
                <c:pt idx="13">
                  <c:v>25.580189517122722</c:v>
                </c:pt>
                <c:pt idx="14">
                  <c:v>25.691426677638457</c:v>
                </c:pt>
                <c:pt idx="15">
                  <c:v>19.431482753743687</c:v>
                </c:pt>
                <c:pt idx="16">
                  <c:v>19.233662585546849</c:v>
                </c:pt>
                <c:pt idx="17">
                  <c:v>28.066567523793719</c:v>
                </c:pt>
                <c:pt idx="18">
                  <c:v>14.368251739896836</c:v>
                </c:pt>
                <c:pt idx="19">
                  <c:v>17.353426063287255</c:v>
                </c:pt>
              </c:numCache>
            </c:numRef>
          </c:yVal>
          <c:smooth val="0"/>
          <c:extLst>
            <c:ext xmlns:c16="http://schemas.microsoft.com/office/drawing/2014/chart" uri="{C3380CC4-5D6E-409C-BE32-E72D297353CC}">
              <c16:uniqueId val="{00000000-BDCF-468C-A879-4B3A7BF477DC}"/>
            </c:ext>
          </c:extLst>
        </c:ser>
        <c:dLbls>
          <c:showLegendKey val="0"/>
          <c:showVal val="0"/>
          <c:showCatName val="0"/>
          <c:showSerName val="0"/>
          <c:showPercent val="0"/>
          <c:showBubbleSize val="0"/>
        </c:dLbls>
        <c:axId val="1195334080"/>
        <c:axId val="1195334496"/>
      </c:scatterChart>
      <c:valAx>
        <c:axId val="1195334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Log10 PLV</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496"/>
        <c:crosses val="autoZero"/>
        <c:crossBetween val="midCat"/>
      </c:valAx>
      <c:valAx>
        <c:axId val="11953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Plasma galectin</a:t>
                </a:r>
                <a:r>
                  <a:rPr lang="en-US" baseline="0"/>
                  <a:t> 9 (ng/ml)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MTO vs Galectin 9</c:v>
          </c:tx>
          <c:spPr>
            <a:ln w="25400" cap="rnd">
              <a:noFill/>
              <a:round/>
            </a:ln>
            <a:effectLst/>
          </c:spPr>
          <c:marker>
            <c:symbol val="circle"/>
            <c:size val="5"/>
            <c:spPr>
              <a:solidFill>
                <a:schemeClr val="accent1"/>
              </a:solidFill>
              <a:ln w="9525">
                <a:solidFill>
                  <a:schemeClr val="accent1"/>
                </a:solidFill>
              </a:ln>
              <a:effectLst/>
            </c:spPr>
          </c:marker>
          <c:xVal>
            <c:numRef>
              <c:f>Sheet6!$R$2:$R$41</c:f>
              <c:numCache>
                <c:formatCode>General</c:formatCode>
                <c:ptCount val="40"/>
                <c:pt idx="0">
                  <c:v>14</c:v>
                </c:pt>
                <c:pt idx="1">
                  <c:v>5.41</c:v>
                </c:pt>
                <c:pt idx="2">
                  <c:v>14.8</c:v>
                </c:pt>
                <c:pt idx="3">
                  <c:v>3.83</c:v>
                </c:pt>
                <c:pt idx="4">
                  <c:v>15.5</c:v>
                </c:pt>
                <c:pt idx="5">
                  <c:v>13.3</c:v>
                </c:pt>
                <c:pt idx="6">
                  <c:v>36.700000000000003</c:v>
                </c:pt>
                <c:pt idx="7">
                  <c:v>13</c:v>
                </c:pt>
                <c:pt idx="8">
                  <c:v>4.16</c:v>
                </c:pt>
                <c:pt idx="9">
                  <c:v>18.7</c:v>
                </c:pt>
                <c:pt idx="10">
                  <c:v>5.78</c:v>
                </c:pt>
                <c:pt idx="11">
                  <c:v>59.9</c:v>
                </c:pt>
                <c:pt idx="12">
                  <c:v>30.8</c:v>
                </c:pt>
                <c:pt idx="13">
                  <c:v>7.57</c:v>
                </c:pt>
                <c:pt idx="14">
                  <c:v>13.9</c:v>
                </c:pt>
                <c:pt idx="15">
                  <c:v>29.8</c:v>
                </c:pt>
                <c:pt idx="16">
                  <c:v>35.5</c:v>
                </c:pt>
                <c:pt idx="17">
                  <c:v>28</c:v>
                </c:pt>
                <c:pt idx="18">
                  <c:v>33.1</c:v>
                </c:pt>
                <c:pt idx="19">
                  <c:v>9.51</c:v>
                </c:pt>
                <c:pt idx="20">
                  <c:v>21</c:v>
                </c:pt>
                <c:pt idx="21">
                  <c:v>37.1</c:v>
                </c:pt>
                <c:pt idx="22">
                  <c:v>30.3</c:v>
                </c:pt>
                <c:pt idx="23">
                  <c:v>9.98</c:v>
                </c:pt>
                <c:pt idx="24">
                  <c:v>10.029999999999999</c:v>
                </c:pt>
                <c:pt idx="25">
                  <c:v>2.62</c:v>
                </c:pt>
                <c:pt idx="26">
                  <c:v>4.22</c:v>
                </c:pt>
                <c:pt idx="27">
                  <c:v>13.3</c:v>
                </c:pt>
                <c:pt idx="28">
                  <c:v>15.4</c:v>
                </c:pt>
                <c:pt idx="29">
                  <c:v>2.19</c:v>
                </c:pt>
                <c:pt idx="30">
                  <c:v>12.91</c:v>
                </c:pt>
                <c:pt idx="31">
                  <c:v>3.45</c:v>
                </c:pt>
                <c:pt idx="32">
                  <c:v>1.02</c:v>
                </c:pt>
                <c:pt idx="33">
                  <c:v>14.3</c:v>
                </c:pt>
                <c:pt idx="34">
                  <c:v>5.29</c:v>
                </c:pt>
                <c:pt idx="35">
                  <c:v>12.3</c:v>
                </c:pt>
                <c:pt idx="36">
                  <c:v>15.25</c:v>
                </c:pt>
                <c:pt idx="37">
                  <c:v>7.35</c:v>
                </c:pt>
                <c:pt idx="38">
                  <c:v>28.5</c:v>
                </c:pt>
                <c:pt idx="39">
                  <c:v>7.7</c:v>
                </c:pt>
              </c:numCache>
            </c:numRef>
          </c:xVal>
          <c:yVal>
            <c:numRef>
              <c:f>Sheet6!$M$2:$M$41</c:f>
              <c:numCache>
                <c:formatCode>General</c:formatCode>
                <c:ptCount val="40"/>
                <c:pt idx="0">
                  <c:v>16.645331653622936</c:v>
                </c:pt>
                <c:pt idx="1">
                  <c:v>20.837726210306599</c:v>
                </c:pt>
                <c:pt idx="2">
                  <c:v>9.6670094280335679</c:v>
                </c:pt>
                <c:pt idx="3">
                  <c:v>6.4489220780571079</c:v>
                </c:pt>
                <c:pt idx="4">
                  <c:v>8.5354756315454559</c:v>
                </c:pt>
                <c:pt idx="5">
                  <c:v>14.409686794440542</c:v>
                </c:pt>
                <c:pt idx="6">
                  <c:v>42.904180355413935</c:v>
                </c:pt>
                <c:pt idx="7">
                  <c:v>39.639200362253874</c:v>
                </c:pt>
                <c:pt idx="8">
                  <c:v>10.871653380671011</c:v>
                </c:pt>
                <c:pt idx="9">
                  <c:v>33.681142862370145</c:v>
                </c:pt>
                <c:pt idx="10">
                  <c:v>25.404865771621495</c:v>
                </c:pt>
                <c:pt idx="11">
                  <c:v>13.193860442648347</c:v>
                </c:pt>
                <c:pt idx="12">
                  <c:v>31.904491610790608</c:v>
                </c:pt>
                <c:pt idx="13">
                  <c:v>40.277848524090871</c:v>
                </c:pt>
                <c:pt idx="14">
                  <c:v>13.093347303374186</c:v>
                </c:pt>
                <c:pt idx="15">
                  <c:v>17.050107364307276</c:v>
                </c:pt>
                <c:pt idx="16">
                  <c:v>24.56631755728769</c:v>
                </c:pt>
                <c:pt idx="17">
                  <c:v>25.580189517122722</c:v>
                </c:pt>
                <c:pt idx="18">
                  <c:v>25.691426677638457</c:v>
                </c:pt>
                <c:pt idx="19">
                  <c:v>19.431482753743687</c:v>
                </c:pt>
                <c:pt idx="20">
                  <c:v>19.233662585546849</c:v>
                </c:pt>
                <c:pt idx="21">
                  <c:v>28.066567523793719</c:v>
                </c:pt>
                <c:pt idx="22">
                  <c:v>14.368251739896836</c:v>
                </c:pt>
                <c:pt idx="23">
                  <c:v>11.94724349030745</c:v>
                </c:pt>
                <c:pt idx="24">
                  <c:v>11.687881782331747</c:v>
                </c:pt>
                <c:pt idx="25">
                  <c:v>4.8222216057706868</c:v>
                </c:pt>
                <c:pt idx="26">
                  <c:v>3.9568812887593401</c:v>
                </c:pt>
                <c:pt idx="27">
                  <c:v>12.878348921835446</c:v>
                </c:pt>
                <c:pt idx="28">
                  <c:v>16.504593682732967</c:v>
                </c:pt>
                <c:pt idx="29">
                  <c:v>14.596083333955168</c:v>
                </c:pt>
                <c:pt idx="30">
                  <c:v>8.254735340004455</c:v>
                </c:pt>
                <c:pt idx="31">
                  <c:v>13.887928731102647</c:v>
                </c:pt>
                <c:pt idx="32">
                  <c:v>3.3536461711251633</c:v>
                </c:pt>
                <c:pt idx="33">
                  <c:v>10.373348770624427</c:v>
                </c:pt>
                <c:pt idx="34">
                  <c:v>10.999134566396602</c:v>
                </c:pt>
                <c:pt idx="35">
                  <c:v>7.7611432920160786</c:v>
                </c:pt>
                <c:pt idx="36">
                  <c:v>22.895751822667268</c:v>
                </c:pt>
                <c:pt idx="37">
                  <c:v>19.477515035578872</c:v>
                </c:pt>
                <c:pt idx="38">
                  <c:v>6.9444245906803506</c:v>
                </c:pt>
                <c:pt idx="39">
                  <c:v>17.353426063287255</c:v>
                </c:pt>
              </c:numCache>
            </c:numRef>
          </c:yVal>
          <c:smooth val="0"/>
          <c:extLst>
            <c:ext xmlns:c16="http://schemas.microsoft.com/office/drawing/2014/chart" uri="{C3380CC4-5D6E-409C-BE32-E72D297353CC}">
              <c16:uniqueId val="{00000000-91C5-433F-95C3-6A1926D53697}"/>
            </c:ext>
          </c:extLst>
        </c:ser>
        <c:dLbls>
          <c:showLegendKey val="0"/>
          <c:showVal val="0"/>
          <c:showCatName val="0"/>
          <c:showSerName val="0"/>
          <c:showPercent val="0"/>
          <c:showBubbleSize val="0"/>
        </c:dLbls>
        <c:axId val="1195334080"/>
        <c:axId val="1195334496"/>
      </c:scatterChart>
      <c:valAx>
        <c:axId val="1195334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496"/>
        <c:crosses val="autoZero"/>
        <c:crossBetween val="midCat"/>
      </c:valAx>
      <c:valAx>
        <c:axId val="11953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Plasma galectin</a:t>
                </a:r>
                <a:r>
                  <a:rPr lang="en-US" baseline="0"/>
                  <a:t> 9 (ng/ml)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Infected animals (very low viremia)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Sheet6!$R$46:$R$65</c:f>
              <c:numCache>
                <c:formatCode>General</c:formatCode>
                <c:ptCount val="20"/>
                <c:pt idx="0">
                  <c:v>14</c:v>
                </c:pt>
                <c:pt idx="1">
                  <c:v>13.3</c:v>
                </c:pt>
                <c:pt idx="2">
                  <c:v>36.700000000000003</c:v>
                </c:pt>
                <c:pt idx="3">
                  <c:v>13</c:v>
                </c:pt>
                <c:pt idx="4">
                  <c:v>4.16</c:v>
                </c:pt>
                <c:pt idx="5">
                  <c:v>18.7</c:v>
                </c:pt>
                <c:pt idx="6">
                  <c:v>5.78</c:v>
                </c:pt>
                <c:pt idx="7">
                  <c:v>59.9</c:v>
                </c:pt>
                <c:pt idx="8">
                  <c:v>30.8</c:v>
                </c:pt>
                <c:pt idx="9">
                  <c:v>7.57</c:v>
                </c:pt>
                <c:pt idx="10">
                  <c:v>13.9</c:v>
                </c:pt>
                <c:pt idx="11">
                  <c:v>29.8</c:v>
                </c:pt>
                <c:pt idx="12">
                  <c:v>35.5</c:v>
                </c:pt>
                <c:pt idx="13">
                  <c:v>28</c:v>
                </c:pt>
                <c:pt idx="14">
                  <c:v>33.1</c:v>
                </c:pt>
                <c:pt idx="15">
                  <c:v>9.51</c:v>
                </c:pt>
                <c:pt idx="16">
                  <c:v>21</c:v>
                </c:pt>
                <c:pt idx="17">
                  <c:v>37.1</c:v>
                </c:pt>
                <c:pt idx="18">
                  <c:v>30.3</c:v>
                </c:pt>
                <c:pt idx="19">
                  <c:v>7.7</c:v>
                </c:pt>
              </c:numCache>
            </c:numRef>
          </c:xVal>
          <c:yVal>
            <c:numRef>
              <c:f>Sheet6!$M$46:$M$65</c:f>
              <c:numCache>
                <c:formatCode>General</c:formatCode>
                <c:ptCount val="20"/>
                <c:pt idx="0">
                  <c:v>16.645331653622936</c:v>
                </c:pt>
                <c:pt idx="1">
                  <c:v>14.409686794440542</c:v>
                </c:pt>
                <c:pt idx="2">
                  <c:v>42.904180355413935</c:v>
                </c:pt>
                <c:pt idx="3">
                  <c:v>39.639200362253874</c:v>
                </c:pt>
                <c:pt idx="4">
                  <c:v>10.871653380671011</c:v>
                </c:pt>
                <c:pt idx="5">
                  <c:v>33.681142862370145</c:v>
                </c:pt>
                <c:pt idx="6">
                  <c:v>25.404865771621495</c:v>
                </c:pt>
                <c:pt idx="7">
                  <c:v>13.193860442648347</c:v>
                </c:pt>
                <c:pt idx="8">
                  <c:v>31.904491610790608</c:v>
                </c:pt>
                <c:pt idx="9">
                  <c:v>40.277848524090871</c:v>
                </c:pt>
                <c:pt idx="10">
                  <c:v>13.093347303374186</c:v>
                </c:pt>
                <c:pt idx="11">
                  <c:v>17.050107364307276</c:v>
                </c:pt>
                <c:pt idx="12">
                  <c:v>24.56631755728769</c:v>
                </c:pt>
                <c:pt idx="13">
                  <c:v>25.580189517122722</c:v>
                </c:pt>
                <c:pt idx="14">
                  <c:v>25.691426677638457</c:v>
                </c:pt>
                <c:pt idx="15">
                  <c:v>19.431482753743687</c:v>
                </c:pt>
                <c:pt idx="16">
                  <c:v>19.233662585546849</c:v>
                </c:pt>
                <c:pt idx="17">
                  <c:v>28.066567523793719</c:v>
                </c:pt>
                <c:pt idx="18">
                  <c:v>14.368251739896836</c:v>
                </c:pt>
                <c:pt idx="19">
                  <c:v>17.353426063287255</c:v>
                </c:pt>
              </c:numCache>
            </c:numRef>
          </c:yVal>
          <c:smooth val="0"/>
          <c:extLst>
            <c:ext xmlns:c16="http://schemas.microsoft.com/office/drawing/2014/chart" uri="{C3380CC4-5D6E-409C-BE32-E72D297353CC}">
              <c16:uniqueId val="{00000000-2D67-4FE1-9592-0B6AB13BFA58}"/>
            </c:ext>
          </c:extLst>
        </c:ser>
        <c:dLbls>
          <c:showLegendKey val="0"/>
          <c:showVal val="0"/>
          <c:showCatName val="0"/>
          <c:showSerName val="0"/>
          <c:showPercent val="0"/>
          <c:showBubbleSize val="0"/>
        </c:dLbls>
        <c:axId val="1195334080"/>
        <c:axId val="1195334496"/>
      </c:scatterChart>
      <c:valAx>
        <c:axId val="1195334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496"/>
        <c:crosses val="autoZero"/>
        <c:crossBetween val="midCat"/>
      </c:valAx>
      <c:valAx>
        <c:axId val="11953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Plasma galectin</a:t>
                </a:r>
                <a:r>
                  <a:rPr lang="en-US" baseline="0"/>
                  <a:t> 9 (ng/ml)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uninfected animals</a:t>
            </a:r>
            <a:r>
              <a:rPr lang="en-US" baseline="0"/>
              <a:t> (some liposome treated)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Sheet6!$R$70:$R$89</c:f>
              <c:numCache>
                <c:formatCode>General</c:formatCode>
                <c:ptCount val="20"/>
                <c:pt idx="0">
                  <c:v>5.41</c:v>
                </c:pt>
                <c:pt idx="1">
                  <c:v>14.8</c:v>
                </c:pt>
                <c:pt idx="2">
                  <c:v>3.83</c:v>
                </c:pt>
                <c:pt idx="3">
                  <c:v>15.5</c:v>
                </c:pt>
                <c:pt idx="4">
                  <c:v>9.98</c:v>
                </c:pt>
                <c:pt idx="5">
                  <c:v>10.029999999999999</c:v>
                </c:pt>
                <c:pt idx="6">
                  <c:v>2.62</c:v>
                </c:pt>
                <c:pt idx="7">
                  <c:v>4.22</c:v>
                </c:pt>
                <c:pt idx="8">
                  <c:v>13.3</c:v>
                </c:pt>
                <c:pt idx="9">
                  <c:v>15.4</c:v>
                </c:pt>
                <c:pt idx="10">
                  <c:v>2.19</c:v>
                </c:pt>
                <c:pt idx="11">
                  <c:v>12.91</c:v>
                </c:pt>
                <c:pt idx="12">
                  <c:v>3.45</c:v>
                </c:pt>
                <c:pt idx="13">
                  <c:v>1.02</c:v>
                </c:pt>
                <c:pt idx="14">
                  <c:v>14.3</c:v>
                </c:pt>
                <c:pt idx="15">
                  <c:v>5.29</c:v>
                </c:pt>
                <c:pt idx="16">
                  <c:v>12.3</c:v>
                </c:pt>
                <c:pt idx="17">
                  <c:v>15.25</c:v>
                </c:pt>
                <c:pt idx="18">
                  <c:v>7.35</c:v>
                </c:pt>
                <c:pt idx="19">
                  <c:v>28.5</c:v>
                </c:pt>
              </c:numCache>
            </c:numRef>
          </c:xVal>
          <c:yVal>
            <c:numRef>
              <c:f>Sheet6!$M$70:$M$89</c:f>
              <c:numCache>
                <c:formatCode>General</c:formatCode>
                <c:ptCount val="20"/>
                <c:pt idx="0">
                  <c:v>20.837726210306599</c:v>
                </c:pt>
                <c:pt idx="1">
                  <c:v>9.6670094280335679</c:v>
                </c:pt>
                <c:pt idx="2">
                  <c:v>6.4489220780571079</c:v>
                </c:pt>
                <c:pt idx="3">
                  <c:v>8.5354756315454559</c:v>
                </c:pt>
                <c:pt idx="4">
                  <c:v>11.94724349030745</c:v>
                </c:pt>
                <c:pt idx="5">
                  <c:v>11.687881782331747</c:v>
                </c:pt>
                <c:pt idx="6">
                  <c:v>4.8222216057706868</c:v>
                </c:pt>
                <c:pt idx="7">
                  <c:v>3.9568812887593401</c:v>
                </c:pt>
                <c:pt idx="8">
                  <c:v>12.878348921835446</c:v>
                </c:pt>
                <c:pt idx="9">
                  <c:v>16.504593682732967</c:v>
                </c:pt>
                <c:pt idx="10">
                  <c:v>14.596083333955168</c:v>
                </c:pt>
                <c:pt idx="11">
                  <c:v>8.254735340004455</c:v>
                </c:pt>
                <c:pt idx="12">
                  <c:v>13.887928731102647</c:v>
                </c:pt>
                <c:pt idx="13">
                  <c:v>3.3536461711251633</c:v>
                </c:pt>
                <c:pt idx="14">
                  <c:v>10.373348770624427</c:v>
                </c:pt>
                <c:pt idx="15">
                  <c:v>10.999134566396602</c:v>
                </c:pt>
                <c:pt idx="16">
                  <c:v>7.7611432920160786</c:v>
                </c:pt>
                <c:pt idx="17">
                  <c:v>22.895751822667268</c:v>
                </c:pt>
                <c:pt idx="18">
                  <c:v>19.477515035578872</c:v>
                </c:pt>
                <c:pt idx="19">
                  <c:v>6.9444245906803506</c:v>
                </c:pt>
              </c:numCache>
            </c:numRef>
          </c:yVal>
          <c:smooth val="0"/>
          <c:extLst>
            <c:ext xmlns:c16="http://schemas.microsoft.com/office/drawing/2014/chart" uri="{C3380CC4-5D6E-409C-BE32-E72D297353CC}">
              <c16:uniqueId val="{00000000-8F58-4717-B186-AB11CCB66651}"/>
            </c:ext>
          </c:extLst>
        </c:ser>
        <c:dLbls>
          <c:showLegendKey val="0"/>
          <c:showVal val="0"/>
          <c:showCatName val="0"/>
          <c:showSerName val="0"/>
          <c:showPercent val="0"/>
          <c:showBubbleSize val="0"/>
        </c:dLbls>
        <c:axId val="1195334080"/>
        <c:axId val="1195334496"/>
      </c:scatterChart>
      <c:valAx>
        <c:axId val="1195334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496"/>
        <c:crosses val="autoZero"/>
        <c:crossBetween val="midCat"/>
      </c:valAx>
      <c:valAx>
        <c:axId val="11953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Plasma galectin</a:t>
                </a:r>
                <a:r>
                  <a:rPr lang="en-US" baseline="0"/>
                  <a:t> 9 (ng/ml)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34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13</xdr:row>
      <xdr:rowOff>47625</xdr:rowOff>
    </xdr:from>
    <xdr:to>
      <xdr:col>11</xdr:col>
      <xdr:colOff>437262</xdr:colOff>
      <xdr:row>28</xdr:row>
      <xdr:rowOff>190125</xdr:rowOff>
    </xdr:to>
    <xdr:pic>
      <xdr:nvPicPr>
        <xdr:cNvPr id="4" name="Picture 3"/>
        <xdr:cNvPicPr>
          <a:picLocks noChangeAspect="1"/>
        </xdr:cNvPicPr>
      </xdr:nvPicPr>
      <xdr:blipFill>
        <a:blip xmlns:r="http://schemas.openxmlformats.org/officeDocument/2006/relationships" r:embed="rId1"/>
        <a:stretch>
          <a:fillRect/>
        </a:stretch>
      </xdr:blipFill>
      <xdr:spPr>
        <a:xfrm>
          <a:off x="1866900" y="8810625"/>
          <a:ext cx="7104762" cy="30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95250</xdr:colOff>
      <xdr:row>0</xdr:row>
      <xdr:rowOff>19050</xdr:rowOff>
    </xdr:from>
    <xdr:to>
      <xdr:col>21</xdr:col>
      <xdr:colOff>400050</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152400</xdr:colOff>
      <xdr:row>15</xdr:row>
      <xdr:rowOff>95250</xdr:rowOff>
    </xdr:from>
    <xdr:to>
      <xdr:col>21</xdr:col>
      <xdr:colOff>457200</xdr:colOff>
      <xdr:row>29</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519112</xdr:colOff>
      <xdr:row>1</xdr:row>
      <xdr:rowOff>95250</xdr:rowOff>
    </xdr:from>
    <xdr:to>
      <xdr:col>29</xdr:col>
      <xdr:colOff>214312</xdr:colOff>
      <xdr:row>15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598715</xdr:colOff>
      <xdr:row>46</xdr:row>
      <xdr:rowOff>122465</xdr:rowOff>
    </xdr:from>
    <xdr:to>
      <xdr:col>29</xdr:col>
      <xdr:colOff>293915</xdr:colOff>
      <xdr:row>61</xdr:row>
      <xdr:rowOff>28576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69</xdr:row>
      <xdr:rowOff>95250</xdr:rowOff>
    </xdr:from>
    <xdr:to>
      <xdr:col>29</xdr:col>
      <xdr:colOff>307522</xdr:colOff>
      <xdr:row>83</xdr:row>
      <xdr:rowOff>1361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231322</xdr:colOff>
      <xdr:row>46</xdr:row>
      <xdr:rowOff>122465</xdr:rowOff>
    </xdr:from>
    <xdr:to>
      <xdr:col>37</xdr:col>
      <xdr:colOff>538844</xdr:colOff>
      <xdr:row>61</xdr:row>
      <xdr:rowOff>28576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34636</xdr:rowOff>
    </xdr:from>
    <xdr:to>
      <xdr:col>7</xdr:col>
      <xdr:colOff>304800</xdr:colOff>
      <xdr:row>16</xdr:row>
      <xdr:rowOff>158461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32410</xdr:rowOff>
    </xdr:from>
    <xdr:to>
      <xdr:col>7</xdr:col>
      <xdr:colOff>304800</xdr:colOff>
      <xdr:row>31</xdr:row>
      <xdr:rowOff>129021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109105</xdr:rowOff>
    </xdr:from>
    <xdr:to>
      <xdr:col>7</xdr:col>
      <xdr:colOff>307522</xdr:colOff>
      <xdr:row>47</xdr:row>
      <xdr:rowOff>91416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460355</xdr:colOff>
      <xdr:row>17</xdr:row>
      <xdr:rowOff>32410</xdr:rowOff>
    </xdr:from>
    <xdr:to>
      <xdr:col>15</xdr:col>
      <xdr:colOff>158278</xdr:colOff>
      <xdr:row>31</xdr:row>
      <xdr:rowOff>129021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zablock/Box/Kuroda%20Lab/UC%20Davis-Sample%20Inventory/-80C_CCM/Plasma%20_UCD/UCD_Plas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animals"/>
      <sheetName val="Inventory Rack S"/>
      <sheetName val="Inventory Rack T"/>
      <sheetName val="Samples removed"/>
      <sheetName val="Blank 10x10"/>
      <sheetName val="blank 9x9"/>
      <sheetName val="Sheet1"/>
      <sheetName val="Sheet3"/>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15"/>
  <sheetViews>
    <sheetView workbookViewId="0">
      <selection activeCell="C50" sqref="C50:CT53"/>
    </sheetView>
  </sheetViews>
  <sheetFormatPr defaultColWidth="9.140625" defaultRowHeight="15" x14ac:dyDescent="0.25"/>
  <sheetData>
    <row r="1" spans="1:26" x14ac:dyDescent="0.25">
      <c r="A1" t="s">
        <v>160</v>
      </c>
    </row>
    <row r="3" spans="1:26" x14ac:dyDescent="0.25">
      <c r="A3" t="s">
        <v>0</v>
      </c>
      <c r="B3">
        <v>1</v>
      </c>
      <c r="C3">
        <v>2</v>
      </c>
      <c r="D3">
        <v>3</v>
      </c>
      <c r="E3">
        <v>4</v>
      </c>
      <c r="F3">
        <v>5</v>
      </c>
      <c r="G3">
        <v>6</v>
      </c>
      <c r="H3">
        <v>7</v>
      </c>
      <c r="I3">
        <v>8</v>
      </c>
      <c r="J3">
        <v>9</v>
      </c>
      <c r="K3">
        <v>10</v>
      </c>
      <c r="L3">
        <v>11</v>
      </c>
      <c r="M3">
        <v>12</v>
      </c>
      <c r="O3">
        <v>1</v>
      </c>
      <c r="P3">
        <v>2</v>
      </c>
      <c r="Q3">
        <v>3</v>
      </c>
      <c r="R3">
        <v>4</v>
      </c>
      <c r="S3">
        <v>5</v>
      </c>
      <c r="T3">
        <v>6</v>
      </c>
      <c r="U3">
        <v>7</v>
      </c>
      <c r="V3">
        <v>8</v>
      </c>
      <c r="W3">
        <v>9</v>
      </c>
      <c r="X3">
        <v>10</v>
      </c>
      <c r="Y3">
        <v>11</v>
      </c>
      <c r="Z3">
        <v>12</v>
      </c>
    </row>
    <row r="4" spans="1:26" x14ac:dyDescent="0.25">
      <c r="A4">
        <v>23.8</v>
      </c>
      <c r="B4">
        <v>2.9857999999999998</v>
      </c>
      <c r="C4">
        <v>3.0276000000000001</v>
      </c>
      <c r="D4">
        <v>0.52259999999999995</v>
      </c>
      <c r="E4">
        <v>0.44059999999999999</v>
      </c>
      <c r="F4">
        <v>0.31369999999999998</v>
      </c>
      <c r="G4">
        <v>0.30359999999999998</v>
      </c>
      <c r="H4">
        <v>0.64890000000000003</v>
      </c>
      <c r="I4">
        <v>0.7802</v>
      </c>
      <c r="J4">
        <v>0.33910000000000001</v>
      </c>
      <c r="K4">
        <v>0.32490000000000002</v>
      </c>
      <c r="L4">
        <v>8.8599999999999998E-2</v>
      </c>
      <c r="M4">
        <v>9.2999999999999999E-2</v>
      </c>
      <c r="O4">
        <v>5.21E-2</v>
      </c>
      <c r="P4">
        <v>4.9599999999999998E-2</v>
      </c>
      <c r="Q4">
        <v>1.2699999999999999E-2</v>
      </c>
      <c r="R4">
        <v>1.9300000000000001E-2</v>
      </c>
      <c r="S4">
        <v>9.7000000000000003E-3</v>
      </c>
      <c r="T4">
        <v>1.01E-2</v>
      </c>
      <c r="U4">
        <v>1.72E-2</v>
      </c>
      <c r="V4">
        <v>1.5100000000000001E-2</v>
      </c>
      <c r="W4">
        <v>9.4999999999999894E-3</v>
      </c>
      <c r="X4">
        <v>1.0200000000000001E-2</v>
      </c>
      <c r="Y4">
        <v>3.8999999999999998E-3</v>
      </c>
      <c r="Z4">
        <v>2.2000000000000001E-3</v>
      </c>
    </row>
    <row r="5" spans="1:26" x14ac:dyDescent="0.25">
      <c r="B5">
        <v>1.5466</v>
      </c>
      <c r="C5">
        <v>1.3959999999999999</v>
      </c>
      <c r="D5">
        <v>0.61929999999999996</v>
      </c>
      <c r="E5">
        <v>0.59230000000000005</v>
      </c>
      <c r="F5">
        <v>1.0445</v>
      </c>
      <c r="G5">
        <v>0.93830000000000002</v>
      </c>
      <c r="H5">
        <v>0.78059999999999996</v>
      </c>
      <c r="I5">
        <v>0.70920000000000005</v>
      </c>
      <c r="J5">
        <v>0.1368</v>
      </c>
      <c r="K5">
        <v>0.13370000000000001</v>
      </c>
      <c r="L5">
        <v>0.31009999999999999</v>
      </c>
      <c r="M5">
        <v>0.27610000000000001</v>
      </c>
      <c r="O5">
        <v>2.9899999999999999E-2</v>
      </c>
      <c r="P5">
        <v>3.8899999999999997E-2</v>
      </c>
      <c r="Q5">
        <v>1.38E-2</v>
      </c>
      <c r="R5">
        <v>2.1100000000000001E-2</v>
      </c>
      <c r="S5">
        <v>2.4299999999999999E-2</v>
      </c>
      <c r="T5">
        <v>1.8100000000000002E-2</v>
      </c>
      <c r="U5">
        <v>1.44E-2</v>
      </c>
      <c r="V5">
        <v>1.8499999999999999E-2</v>
      </c>
      <c r="W5">
        <v>8.6E-3</v>
      </c>
      <c r="X5">
        <v>5.7000000000000002E-3</v>
      </c>
      <c r="Y5">
        <v>1.0200000000000001E-2</v>
      </c>
      <c r="Z5">
        <v>7.0000000000000001E-3</v>
      </c>
    </row>
    <row r="6" spans="1:26" x14ac:dyDescent="0.25">
      <c r="B6">
        <v>0.75190000000000001</v>
      </c>
      <c r="C6">
        <v>0.7651</v>
      </c>
      <c r="D6">
        <v>0.2823</v>
      </c>
      <c r="E6">
        <v>0.25990000000000002</v>
      </c>
      <c r="F6">
        <v>0.84</v>
      </c>
      <c r="G6">
        <v>0.64039999999999997</v>
      </c>
      <c r="H6">
        <v>0.76060000000000005</v>
      </c>
      <c r="I6">
        <v>0.73270000000000002</v>
      </c>
      <c r="J6">
        <v>0.107</v>
      </c>
      <c r="K6">
        <v>0.1104</v>
      </c>
      <c r="L6">
        <v>0.30230000000000001</v>
      </c>
      <c r="M6">
        <v>0.31630000000000003</v>
      </c>
      <c r="O6">
        <v>1.3100000000000001E-2</v>
      </c>
      <c r="P6">
        <v>1.3100000000000001E-2</v>
      </c>
      <c r="Q6">
        <v>6.09999999999999E-3</v>
      </c>
      <c r="R6">
        <v>7.4000000000000003E-3</v>
      </c>
      <c r="S6">
        <v>1.52E-2</v>
      </c>
      <c r="T6">
        <v>1.8700000000000001E-2</v>
      </c>
      <c r="U6">
        <v>1.49E-2</v>
      </c>
      <c r="V6">
        <v>1.49E-2</v>
      </c>
      <c r="W6">
        <v>4.7000000000000002E-3</v>
      </c>
      <c r="X6">
        <v>4.1999999999999997E-3</v>
      </c>
      <c r="Y6">
        <v>7.4999999999999997E-3</v>
      </c>
      <c r="Z6">
        <v>6.3E-3</v>
      </c>
    </row>
    <row r="7" spans="1:26" x14ac:dyDescent="0.25">
      <c r="B7">
        <v>0.3644</v>
      </c>
      <c r="C7">
        <v>0.34289999999999998</v>
      </c>
      <c r="D7">
        <v>0.18129999999999999</v>
      </c>
      <c r="E7">
        <v>0.17580000000000001</v>
      </c>
      <c r="F7">
        <v>0.35370000000000001</v>
      </c>
      <c r="G7">
        <v>0.39319999999999999</v>
      </c>
      <c r="H7">
        <v>0.57489999999999997</v>
      </c>
      <c r="I7">
        <v>0.54190000000000005</v>
      </c>
      <c r="J7">
        <v>0.35149999999999998</v>
      </c>
      <c r="K7">
        <v>0.3775</v>
      </c>
      <c r="L7">
        <v>0.20749999999999999</v>
      </c>
      <c r="M7">
        <v>0.2354</v>
      </c>
      <c r="O7">
        <v>6.09999999999999E-3</v>
      </c>
      <c r="P7">
        <v>8.8000000000000005E-3</v>
      </c>
      <c r="Q7">
        <v>5.0000000000000001E-3</v>
      </c>
      <c r="R7">
        <v>5.3E-3</v>
      </c>
      <c r="S7">
        <v>7.7999999999999901E-3</v>
      </c>
      <c r="T7">
        <v>8.0999999999999996E-3</v>
      </c>
      <c r="U7">
        <v>1.17E-2</v>
      </c>
      <c r="V7">
        <v>1.0999999999999999E-2</v>
      </c>
      <c r="W7">
        <v>8.0999999999999996E-3</v>
      </c>
      <c r="X7">
        <v>8.0999999999999996E-3</v>
      </c>
      <c r="Y7">
        <v>4.3999999999999899E-3</v>
      </c>
      <c r="Z7">
        <v>1.7899999999999999E-2</v>
      </c>
    </row>
    <row r="8" spans="1:26" x14ac:dyDescent="0.25">
      <c r="B8">
        <v>0.17649999999999999</v>
      </c>
      <c r="C8">
        <v>0.17349999999999999</v>
      </c>
      <c r="D8">
        <v>0.2482</v>
      </c>
      <c r="E8">
        <v>0.23749999999999999</v>
      </c>
      <c r="F8">
        <v>0.88770000000000004</v>
      </c>
      <c r="G8">
        <v>0.97609999999999997</v>
      </c>
      <c r="H8">
        <v>0.55220000000000002</v>
      </c>
      <c r="I8">
        <v>0.54949999999999999</v>
      </c>
      <c r="J8">
        <v>0.4753</v>
      </c>
      <c r="K8">
        <v>0.46510000000000001</v>
      </c>
      <c r="L8">
        <v>0.67589999999999995</v>
      </c>
      <c r="M8">
        <v>0.64180000000000004</v>
      </c>
      <c r="O8">
        <v>2.3999999999999998E-3</v>
      </c>
      <c r="P8">
        <v>4.7000000000000002E-3</v>
      </c>
      <c r="Q8">
        <v>5.0000000000000001E-3</v>
      </c>
      <c r="R8">
        <v>1.6299999999999999E-2</v>
      </c>
      <c r="S8">
        <v>1.52E-2</v>
      </c>
      <c r="T8">
        <v>1.47E-2</v>
      </c>
      <c r="U8">
        <v>0.01</v>
      </c>
      <c r="V8">
        <v>9.1999999999999998E-3</v>
      </c>
      <c r="W8">
        <v>9.4000000000000004E-3</v>
      </c>
      <c r="X8">
        <v>8.0000000000000002E-3</v>
      </c>
      <c r="Y8">
        <v>1.0500000000000001E-2</v>
      </c>
      <c r="Z8">
        <v>9.1999999999999998E-3</v>
      </c>
    </row>
    <row r="9" spans="1:26" x14ac:dyDescent="0.25">
      <c r="B9">
        <v>8.7400000000000005E-2</v>
      </c>
      <c r="C9">
        <v>8.3000000000000004E-2</v>
      </c>
      <c r="D9">
        <v>0.40089999999999998</v>
      </c>
      <c r="E9">
        <v>0.4143</v>
      </c>
      <c r="F9">
        <v>1.1775</v>
      </c>
      <c r="G9">
        <v>1.1991000000000001</v>
      </c>
      <c r="H9">
        <v>0.8488</v>
      </c>
      <c r="I9">
        <v>0.78139999999999998</v>
      </c>
      <c r="J9">
        <v>0.41799999999999998</v>
      </c>
      <c r="K9">
        <v>0.40789999999999998</v>
      </c>
      <c r="L9">
        <v>0.5484</v>
      </c>
      <c r="M9">
        <v>0.56379999999999997</v>
      </c>
      <c r="O9">
        <v>9.9000000000000008E-3</v>
      </c>
      <c r="P9">
        <v>2.0999999999999999E-3</v>
      </c>
      <c r="Q9">
        <v>6.4999999999999997E-3</v>
      </c>
      <c r="R9">
        <v>7.4000000000000003E-3</v>
      </c>
      <c r="S9">
        <v>1.9300000000000001E-2</v>
      </c>
      <c r="T9">
        <v>1.95E-2</v>
      </c>
      <c r="U9">
        <v>1.2800000000000001E-2</v>
      </c>
      <c r="V9">
        <v>1.2699999999999999E-2</v>
      </c>
      <c r="W9">
        <v>7.0000000000000001E-3</v>
      </c>
      <c r="X9">
        <v>6.7999999999999996E-3</v>
      </c>
      <c r="Y9">
        <v>6.7000000000000002E-3</v>
      </c>
      <c r="Z9">
        <v>8.6999999999999994E-3</v>
      </c>
    </row>
    <row r="10" spans="1:26" x14ac:dyDescent="0.25">
      <c r="B10">
        <v>3.9300000000000002E-2</v>
      </c>
      <c r="C10">
        <v>4.1799999999999997E-2</v>
      </c>
      <c r="D10">
        <v>1.2593000000000001</v>
      </c>
      <c r="E10">
        <v>1.2742</v>
      </c>
      <c r="F10">
        <v>0.36730000000000002</v>
      </c>
      <c r="G10">
        <v>0.37180000000000002</v>
      </c>
      <c r="H10">
        <v>0.40949999999999998</v>
      </c>
      <c r="I10">
        <v>0.4012</v>
      </c>
      <c r="J10">
        <v>0.23369999999999999</v>
      </c>
      <c r="K10">
        <v>0.22309999999999999</v>
      </c>
      <c r="L10">
        <v>0.1973</v>
      </c>
      <c r="M10">
        <v>0.1827</v>
      </c>
      <c r="O10">
        <v>8.9999999999999802E-4</v>
      </c>
      <c r="P10">
        <v>1.1999999999999999E-3</v>
      </c>
      <c r="Q10">
        <v>1.8100000000000002E-2</v>
      </c>
      <c r="R10">
        <v>1.8599999999999998E-2</v>
      </c>
      <c r="S10">
        <v>5.8999999999999999E-3</v>
      </c>
      <c r="T10">
        <v>8.0000000000000002E-3</v>
      </c>
      <c r="U10">
        <v>5.7999999999999996E-3</v>
      </c>
      <c r="V10">
        <v>6.0000000000000001E-3</v>
      </c>
      <c r="W10">
        <v>4.1000000000000003E-3</v>
      </c>
      <c r="X10">
        <v>4.1999999999999997E-3</v>
      </c>
      <c r="Y10">
        <v>3.3E-3</v>
      </c>
      <c r="Z10">
        <v>2.0999999999999999E-3</v>
      </c>
    </row>
    <row r="11" spans="1:26" x14ac:dyDescent="0.25">
      <c r="B11">
        <v>-1.00000000000003E-4</v>
      </c>
      <c r="C11">
        <v>1.00000000000003E-4</v>
      </c>
      <c r="D11">
        <v>1.1589</v>
      </c>
      <c r="E11">
        <v>1.1721999999999999</v>
      </c>
      <c r="F11">
        <v>0.50509999999999999</v>
      </c>
      <c r="G11">
        <v>0.46300000000000002</v>
      </c>
      <c r="H11">
        <v>0.34399999999999997</v>
      </c>
      <c r="I11">
        <v>0.32579999999999998</v>
      </c>
      <c r="J11">
        <v>0.39989999999999998</v>
      </c>
      <c r="K11">
        <v>0.3826</v>
      </c>
      <c r="L11">
        <v>0.49669999999999997</v>
      </c>
      <c r="M11">
        <v>0.4889</v>
      </c>
      <c r="O11" s="1">
        <v>9.9999999999995898E-5</v>
      </c>
      <c r="P11">
        <v>-1.00000000000003E-4</v>
      </c>
      <c r="Q11">
        <v>1.5599999999999999E-2</v>
      </c>
      <c r="R11">
        <v>1.6299999999999999E-2</v>
      </c>
      <c r="S11">
        <v>6.8999999999999999E-3</v>
      </c>
      <c r="T11">
        <v>6.4000000000000003E-3</v>
      </c>
      <c r="U11">
        <v>5.1999999999999998E-3</v>
      </c>
      <c r="V11">
        <v>5.4000000000000003E-3</v>
      </c>
      <c r="W11">
        <v>6.4000000000000003E-3</v>
      </c>
      <c r="X11">
        <v>5.0000000000000001E-3</v>
      </c>
      <c r="Y11">
        <v>6.1999999999999998E-3</v>
      </c>
      <c r="Z11">
        <v>6.8999999999999999E-3</v>
      </c>
    </row>
    <row r="35" spans="1:1" x14ac:dyDescent="0.25">
      <c r="A35" t="s">
        <v>1</v>
      </c>
    </row>
    <row r="37" spans="1:1" x14ac:dyDescent="0.25">
      <c r="A37" t="s">
        <v>2</v>
      </c>
    </row>
    <row r="39" spans="1:1" x14ac:dyDescent="0.25">
      <c r="A39" t="s">
        <v>3</v>
      </c>
    </row>
    <row r="40" spans="1:1" x14ac:dyDescent="0.25">
      <c r="A40" t="s">
        <v>4</v>
      </c>
    </row>
    <row r="41" spans="1:1" x14ac:dyDescent="0.25">
      <c r="A41" t="s">
        <v>5</v>
      </c>
    </row>
    <row r="42" spans="1:1" x14ac:dyDescent="0.25">
      <c r="A42" t="s">
        <v>6</v>
      </c>
    </row>
    <row r="45" spans="1:1" x14ac:dyDescent="0.25">
      <c r="A45" t="s">
        <v>7</v>
      </c>
    </row>
    <row r="46" spans="1:1" x14ac:dyDescent="0.25">
      <c r="A46" t="s">
        <v>8</v>
      </c>
    </row>
    <row r="47" spans="1:1" x14ac:dyDescent="0.25">
      <c r="A47" t="s">
        <v>9</v>
      </c>
    </row>
    <row r="48" spans="1:1" x14ac:dyDescent="0.25">
      <c r="A48" t="s">
        <v>10</v>
      </c>
    </row>
    <row r="49" spans="1:98" x14ac:dyDescent="0.25">
      <c r="A49" t="s">
        <v>11</v>
      </c>
      <c r="B49" t="s">
        <v>12</v>
      </c>
      <c r="C49">
        <v>1.3</v>
      </c>
      <c r="D49" t="s">
        <v>13</v>
      </c>
      <c r="E49" t="s">
        <v>14</v>
      </c>
      <c r="F49" t="s">
        <v>15</v>
      </c>
      <c r="G49" t="s">
        <v>16</v>
      </c>
      <c r="H49" t="b">
        <v>0</v>
      </c>
      <c r="I49">
        <v>1</v>
      </c>
      <c r="O49">
        <v>2</v>
      </c>
      <c r="P49" t="s">
        <v>17</v>
      </c>
      <c r="Q49">
        <v>1</v>
      </c>
      <c r="R49">
        <v>12</v>
      </c>
      <c r="S49">
        <v>96</v>
      </c>
      <c r="T49">
        <v>1</v>
      </c>
      <c r="U49">
        <v>8</v>
      </c>
    </row>
    <row r="50" spans="1:98" x14ac:dyDescent="0.25">
      <c r="B50" t="s">
        <v>0</v>
      </c>
      <c r="C50" t="s">
        <v>18</v>
      </c>
      <c r="D50" t="s">
        <v>19</v>
      </c>
      <c r="E50" t="s">
        <v>20</v>
      </c>
      <c r="F50" t="s">
        <v>21</v>
      </c>
      <c r="G50" t="s">
        <v>22</v>
      </c>
      <c r="H50" t="s">
        <v>23</v>
      </c>
      <c r="I50" t="s">
        <v>24</v>
      </c>
      <c r="J50" t="s">
        <v>25</v>
      </c>
      <c r="K50" t="s">
        <v>26</v>
      </c>
      <c r="L50" t="s">
        <v>27</v>
      </c>
      <c r="M50" t="s">
        <v>28</v>
      </c>
      <c r="N50" t="s">
        <v>29</v>
      </c>
      <c r="O50" t="s">
        <v>30</v>
      </c>
      <c r="P50" t="s">
        <v>31</v>
      </c>
      <c r="Q50" t="s">
        <v>32</v>
      </c>
      <c r="R50" t="s">
        <v>33</v>
      </c>
      <c r="S50" t="s">
        <v>34</v>
      </c>
      <c r="T50" t="s">
        <v>35</v>
      </c>
      <c r="U50" t="s">
        <v>36</v>
      </c>
      <c r="V50" t="s">
        <v>37</v>
      </c>
      <c r="W50" t="s">
        <v>38</v>
      </c>
      <c r="X50" t="s">
        <v>39</v>
      </c>
      <c r="Y50" t="s">
        <v>40</v>
      </c>
      <c r="Z50" t="s">
        <v>41</v>
      </c>
      <c r="AA50" t="s">
        <v>42</v>
      </c>
      <c r="AB50" t="s">
        <v>43</v>
      </c>
      <c r="AC50" t="s">
        <v>44</v>
      </c>
      <c r="AD50" t="s">
        <v>45</v>
      </c>
      <c r="AE50" t="s">
        <v>46</v>
      </c>
      <c r="AF50" t="s">
        <v>47</v>
      </c>
      <c r="AG50" t="s">
        <v>48</v>
      </c>
      <c r="AH50" t="s">
        <v>49</v>
      </c>
      <c r="AI50" t="s">
        <v>50</v>
      </c>
      <c r="AJ50" t="s">
        <v>51</v>
      </c>
      <c r="AK50" t="s">
        <v>52</v>
      </c>
      <c r="AL50" t="s">
        <v>53</v>
      </c>
      <c r="AM50" t="s">
        <v>54</v>
      </c>
      <c r="AN50" t="s">
        <v>55</v>
      </c>
      <c r="AO50" t="s">
        <v>56</v>
      </c>
      <c r="AP50" t="s">
        <v>57</v>
      </c>
      <c r="AQ50" t="s">
        <v>58</v>
      </c>
      <c r="AR50" t="s">
        <v>59</v>
      </c>
      <c r="AS50" t="s">
        <v>60</v>
      </c>
      <c r="AT50" t="s">
        <v>61</v>
      </c>
      <c r="AU50" t="s">
        <v>62</v>
      </c>
      <c r="AV50" t="s">
        <v>63</v>
      </c>
      <c r="AW50" t="s">
        <v>64</v>
      </c>
      <c r="AX50" t="s">
        <v>65</v>
      </c>
      <c r="AY50" t="s">
        <v>66</v>
      </c>
      <c r="AZ50" t="s">
        <v>67</v>
      </c>
      <c r="BA50" t="s">
        <v>68</v>
      </c>
      <c r="BB50" t="s">
        <v>69</v>
      </c>
      <c r="BC50" t="s">
        <v>70</v>
      </c>
      <c r="BD50" t="s">
        <v>71</v>
      </c>
      <c r="BE50" t="s">
        <v>72</v>
      </c>
      <c r="BF50" t="s">
        <v>73</v>
      </c>
      <c r="BG50" t="s">
        <v>74</v>
      </c>
      <c r="BH50" t="s">
        <v>75</v>
      </c>
      <c r="BI50" t="s">
        <v>76</v>
      </c>
      <c r="BJ50" t="s">
        <v>77</v>
      </c>
      <c r="BK50" t="s">
        <v>78</v>
      </c>
      <c r="BL50" t="s">
        <v>79</v>
      </c>
      <c r="BM50" t="s">
        <v>80</v>
      </c>
      <c r="BN50" t="s">
        <v>81</v>
      </c>
      <c r="BO50" t="s">
        <v>82</v>
      </c>
      <c r="BP50" t="s">
        <v>83</v>
      </c>
      <c r="BQ50" t="s">
        <v>84</v>
      </c>
      <c r="BR50" t="s">
        <v>85</v>
      </c>
      <c r="BS50" t="s">
        <v>86</v>
      </c>
      <c r="BT50" t="s">
        <v>87</v>
      </c>
      <c r="BU50" t="s">
        <v>88</v>
      </c>
      <c r="BV50" t="s">
        <v>89</v>
      </c>
      <c r="BW50" t="s">
        <v>90</v>
      </c>
      <c r="BX50" t="s">
        <v>91</v>
      </c>
      <c r="BY50" t="s">
        <v>92</v>
      </c>
      <c r="BZ50" t="s">
        <v>93</v>
      </c>
      <c r="CA50" t="s">
        <v>94</v>
      </c>
      <c r="CB50" t="s">
        <v>95</v>
      </c>
      <c r="CC50" t="s">
        <v>96</v>
      </c>
      <c r="CD50" t="s">
        <v>97</v>
      </c>
      <c r="CE50" t="s">
        <v>98</v>
      </c>
      <c r="CF50" t="s">
        <v>99</v>
      </c>
      <c r="CG50" t="s">
        <v>100</v>
      </c>
      <c r="CH50" t="s">
        <v>101</v>
      </c>
      <c r="CI50" t="s">
        <v>102</v>
      </c>
      <c r="CJ50" t="s">
        <v>103</v>
      </c>
      <c r="CK50" t="s">
        <v>104</v>
      </c>
      <c r="CL50" t="s">
        <v>105</v>
      </c>
      <c r="CM50" t="s">
        <v>106</v>
      </c>
      <c r="CN50" t="s">
        <v>107</v>
      </c>
      <c r="CO50" t="s">
        <v>108</v>
      </c>
      <c r="CP50" t="s">
        <v>109</v>
      </c>
      <c r="CQ50" t="s">
        <v>110</v>
      </c>
      <c r="CR50" t="s">
        <v>111</v>
      </c>
      <c r="CS50" t="s">
        <v>112</v>
      </c>
      <c r="CT50" t="s">
        <v>113</v>
      </c>
    </row>
    <row r="51" spans="1:98" x14ac:dyDescent="0.25">
      <c r="B51">
        <v>23.8</v>
      </c>
      <c r="C51">
        <v>2.9857999999999998</v>
      </c>
      <c r="D51">
        <v>3.0276000000000001</v>
      </c>
      <c r="E51">
        <v>0.52259999999999995</v>
      </c>
      <c r="F51">
        <v>0.44059999999999999</v>
      </c>
      <c r="G51">
        <v>0.31369999999999998</v>
      </c>
      <c r="H51">
        <v>0.30359999999999998</v>
      </c>
      <c r="I51">
        <v>0.64890000000000003</v>
      </c>
      <c r="J51">
        <v>0.7802</v>
      </c>
      <c r="K51">
        <v>0.33910000000000001</v>
      </c>
      <c r="L51">
        <v>0.32490000000000002</v>
      </c>
      <c r="M51">
        <v>8.8599999999999998E-2</v>
      </c>
      <c r="N51">
        <v>9.2999999999999999E-2</v>
      </c>
      <c r="O51">
        <v>1.5466</v>
      </c>
      <c r="P51">
        <v>1.3959999999999999</v>
      </c>
      <c r="Q51">
        <v>0.61929999999999996</v>
      </c>
      <c r="R51">
        <v>0.59230000000000005</v>
      </c>
      <c r="S51">
        <v>1.0445</v>
      </c>
      <c r="T51">
        <v>0.93830000000000002</v>
      </c>
      <c r="U51">
        <v>0.78059999999999996</v>
      </c>
      <c r="V51">
        <v>0.70920000000000005</v>
      </c>
      <c r="W51">
        <v>0.1368</v>
      </c>
      <c r="X51">
        <v>0.13370000000000001</v>
      </c>
      <c r="Y51">
        <v>0.31009999999999999</v>
      </c>
      <c r="Z51">
        <v>0.27610000000000001</v>
      </c>
      <c r="AA51">
        <v>0.75190000000000001</v>
      </c>
      <c r="AB51">
        <v>0.7651</v>
      </c>
      <c r="AC51">
        <v>0.2823</v>
      </c>
      <c r="AD51">
        <v>0.25990000000000002</v>
      </c>
      <c r="AE51">
        <v>0.84</v>
      </c>
      <c r="AF51">
        <v>0.64039999999999997</v>
      </c>
      <c r="AG51">
        <v>0.76060000000000005</v>
      </c>
      <c r="AH51">
        <v>0.73270000000000002</v>
      </c>
      <c r="AI51">
        <v>0.107</v>
      </c>
      <c r="AJ51">
        <v>0.1104</v>
      </c>
      <c r="AK51">
        <v>0.30230000000000001</v>
      </c>
      <c r="AL51">
        <v>0.31630000000000003</v>
      </c>
      <c r="AM51">
        <v>0.3644</v>
      </c>
      <c r="AN51">
        <v>0.34289999999999998</v>
      </c>
      <c r="AO51">
        <v>0.18129999999999999</v>
      </c>
      <c r="AP51">
        <v>0.17580000000000001</v>
      </c>
      <c r="AQ51">
        <v>0.35370000000000001</v>
      </c>
      <c r="AR51">
        <v>0.39319999999999999</v>
      </c>
      <c r="AS51">
        <v>0.57489999999999997</v>
      </c>
      <c r="AT51">
        <v>0.54190000000000005</v>
      </c>
      <c r="AU51">
        <v>0.35149999999999998</v>
      </c>
      <c r="AV51">
        <v>0.3775</v>
      </c>
      <c r="AW51">
        <v>0.20749999999999999</v>
      </c>
      <c r="AX51">
        <v>0.2354</v>
      </c>
      <c r="AY51">
        <v>0.17649999999999999</v>
      </c>
      <c r="AZ51">
        <v>0.17349999999999999</v>
      </c>
      <c r="BA51">
        <v>0.2482</v>
      </c>
      <c r="BB51">
        <v>0.23749999999999999</v>
      </c>
      <c r="BC51">
        <v>0.88770000000000004</v>
      </c>
      <c r="BD51">
        <v>0.97609999999999997</v>
      </c>
      <c r="BE51">
        <v>0.55220000000000002</v>
      </c>
      <c r="BF51">
        <v>0.54949999999999999</v>
      </c>
      <c r="BG51">
        <v>0.4753</v>
      </c>
      <c r="BH51">
        <v>0.46510000000000001</v>
      </c>
      <c r="BI51">
        <v>0.67589999999999995</v>
      </c>
      <c r="BJ51">
        <v>0.64180000000000004</v>
      </c>
      <c r="BK51">
        <v>8.7400000000000005E-2</v>
      </c>
      <c r="BL51">
        <v>8.3000000000000004E-2</v>
      </c>
      <c r="BM51">
        <v>0.40089999999999998</v>
      </c>
      <c r="BN51">
        <v>0.4143</v>
      </c>
      <c r="BO51">
        <v>1.1775</v>
      </c>
      <c r="BP51">
        <v>1.1991000000000001</v>
      </c>
      <c r="BQ51">
        <v>0.8488</v>
      </c>
      <c r="BR51">
        <v>0.78139999999999998</v>
      </c>
      <c r="BS51">
        <v>0.41799999999999998</v>
      </c>
      <c r="BT51">
        <v>0.40789999999999998</v>
      </c>
      <c r="BU51">
        <v>0.5484</v>
      </c>
      <c r="BV51">
        <v>0.56379999999999997</v>
      </c>
      <c r="BW51">
        <v>3.9300000000000002E-2</v>
      </c>
      <c r="BX51">
        <v>4.1799999999999997E-2</v>
      </c>
      <c r="BY51">
        <v>1.2593000000000001</v>
      </c>
      <c r="BZ51">
        <v>1.2742</v>
      </c>
      <c r="CA51">
        <v>0.36730000000000002</v>
      </c>
      <c r="CB51">
        <v>0.37180000000000002</v>
      </c>
      <c r="CC51">
        <v>0.40949999999999998</v>
      </c>
      <c r="CD51">
        <v>0.4012</v>
      </c>
      <c r="CE51">
        <v>0.23369999999999999</v>
      </c>
      <c r="CF51">
        <v>0.22309999999999999</v>
      </c>
      <c r="CG51">
        <v>0.1973</v>
      </c>
      <c r="CH51">
        <v>0.1827</v>
      </c>
      <c r="CI51">
        <v>-1.00000000000003E-4</v>
      </c>
      <c r="CJ51">
        <v>1.00000000000003E-4</v>
      </c>
      <c r="CK51">
        <v>1.1589</v>
      </c>
      <c r="CL51">
        <v>1.1721999999999999</v>
      </c>
      <c r="CM51">
        <v>0.50509999999999999</v>
      </c>
      <c r="CN51">
        <v>0.46300000000000002</v>
      </c>
      <c r="CO51">
        <v>0.34399999999999997</v>
      </c>
      <c r="CP51">
        <v>0.32579999999999998</v>
      </c>
      <c r="CQ51">
        <v>0.39989999999999998</v>
      </c>
      <c r="CR51">
        <v>0.3826</v>
      </c>
      <c r="CS51">
        <v>0.49669999999999997</v>
      </c>
      <c r="CT51">
        <v>0.4889</v>
      </c>
    </row>
    <row r="53" spans="1:98" x14ac:dyDescent="0.25">
      <c r="B53">
        <v>23.8</v>
      </c>
      <c r="C53">
        <v>5.21E-2</v>
      </c>
      <c r="D53">
        <v>4.9599999999999998E-2</v>
      </c>
      <c r="E53">
        <v>1.2699999999999999E-2</v>
      </c>
      <c r="F53">
        <v>1.9300000000000001E-2</v>
      </c>
      <c r="G53">
        <v>9.7000000000000003E-3</v>
      </c>
      <c r="H53">
        <v>1.01E-2</v>
      </c>
      <c r="I53">
        <v>1.72E-2</v>
      </c>
      <c r="J53">
        <v>1.5100000000000001E-2</v>
      </c>
      <c r="K53">
        <v>9.4999999999999894E-3</v>
      </c>
      <c r="L53">
        <v>1.0200000000000001E-2</v>
      </c>
      <c r="M53">
        <v>3.8999999999999998E-3</v>
      </c>
      <c r="N53">
        <v>2.2000000000000001E-3</v>
      </c>
      <c r="O53">
        <v>2.9899999999999999E-2</v>
      </c>
      <c r="P53">
        <v>3.8899999999999997E-2</v>
      </c>
      <c r="Q53">
        <v>1.38E-2</v>
      </c>
      <c r="R53">
        <v>2.1100000000000001E-2</v>
      </c>
      <c r="S53">
        <v>2.4299999999999999E-2</v>
      </c>
      <c r="T53">
        <v>1.8100000000000002E-2</v>
      </c>
      <c r="U53">
        <v>1.44E-2</v>
      </c>
      <c r="V53">
        <v>1.8499999999999999E-2</v>
      </c>
      <c r="W53">
        <v>8.6E-3</v>
      </c>
      <c r="X53">
        <v>5.7000000000000002E-3</v>
      </c>
      <c r="Y53">
        <v>1.0200000000000001E-2</v>
      </c>
      <c r="Z53">
        <v>7.0000000000000001E-3</v>
      </c>
      <c r="AA53">
        <v>1.3100000000000001E-2</v>
      </c>
      <c r="AB53">
        <v>1.3100000000000001E-2</v>
      </c>
      <c r="AC53">
        <v>6.09999999999999E-3</v>
      </c>
      <c r="AD53">
        <v>7.4000000000000003E-3</v>
      </c>
      <c r="AE53">
        <v>1.52E-2</v>
      </c>
      <c r="AF53">
        <v>1.8700000000000001E-2</v>
      </c>
      <c r="AG53">
        <v>1.49E-2</v>
      </c>
      <c r="AH53">
        <v>1.49E-2</v>
      </c>
      <c r="AI53">
        <v>4.7000000000000002E-3</v>
      </c>
      <c r="AJ53">
        <v>4.1999999999999997E-3</v>
      </c>
      <c r="AK53">
        <v>7.4999999999999997E-3</v>
      </c>
      <c r="AL53">
        <v>6.3E-3</v>
      </c>
      <c r="AM53">
        <v>6.09999999999999E-3</v>
      </c>
      <c r="AN53">
        <v>8.8000000000000005E-3</v>
      </c>
      <c r="AO53">
        <v>5.0000000000000001E-3</v>
      </c>
      <c r="AP53">
        <v>5.3E-3</v>
      </c>
      <c r="AQ53">
        <v>7.7999999999999901E-3</v>
      </c>
      <c r="AR53">
        <v>8.0999999999999996E-3</v>
      </c>
      <c r="AS53">
        <v>1.17E-2</v>
      </c>
      <c r="AT53">
        <v>1.0999999999999999E-2</v>
      </c>
      <c r="AU53">
        <v>8.0999999999999996E-3</v>
      </c>
      <c r="AV53">
        <v>8.0999999999999996E-3</v>
      </c>
      <c r="AW53">
        <v>4.3999999999999899E-3</v>
      </c>
      <c r="AX53">
        <v>1.7899999999999999E-2</v>
      </c>
      <c r="AY53">
        <v>2.3999999999999998E-3</v>
      </c>
      <c r="AZ53">
        <v>4.7000000000000002E-3</v>
      </c>
      <c r="BA53">
        <v>5.0000000000000001E-3</v>
      </c>
      <c r="BB53">
        <v>1.6299999999999999E-2</v>
      </c>
      <c r="BC53">
        <v>1.52E-2</v>
      </c>
      <c r="BD53">
        <v>1.47E-2</v>
      </c>
      <c r="BE53">
        <v>0.01</v>
      </c>
      <c r="BF53">
        <v>9.1999999999999998E-3</v>
      </c>
      <c r="BG53">
        <v>9.4000000000000004E-3</v>
      </c>
      <c r="BH53">
        <v>8.0000000000000002E-3</v>
      </c>
      <c r="BI53">
        <v>1.0500000000000001E-2</v>
      </c>
      <c r="BJ53">
        <v>9.1999999999999998E-3</v>
      </c>
      <c r="BK53">
        <v>9.9000000000000008E-3</v>
      </c>
      <c r="BL53">
        <v>2.0999999999999999E-3</v>
      </c>
      <c r="BM53">
        <v>6.4999999999999997E-3</v>
      </c>
      <c r="BN53">
        <v>7.4000000000000003E-3</v>
      </c>
      <c r="BO53">
        <v>1.9300000000000001E-2</v>
      </c>
      <c r="BP53">
        <v>1.95E-2</v>
      </c>
      <c r="BQ53">
        <v>1.2800000000000001E-2</v>
      </c>
      <c r="BR53">
        <v>1.2699999999999999E-2</v>
      </c>
      <c r="BS53">
        <v>7.0000000000000001E-3</v>
      </c>
      <c r="BT53">
        <v>6.7999999999999996E-3</v>
      </c>
      <c r="BU53">
        <v>6.7000000000000002E-3</v>
      </c>
      <c r="BV53">
        <v>8.6999999999999994E-3</v>
      </c>
      <c r="BW53">
        <v>8.9999999999999802E-4</v>
      </c>
      <c r="BX53">
        <v>1.1999999999999999E-3</v>
      </c>
      <c r="BY53">
        <v>1.8100000000000002E-2</v>
      </c>
      <c r="BZ53">
        <v>1.8599999999999998E-2</v>
      </c>
      <c r="CA53">
        <v>5.8999999999999999E-3</v>
      </c>
      <c r="CB53">
        <v>8.0000000000000002E-3</v>
      </c>
      <c r="CC53">
        <v>5.7999999999999996E-3</v>
      </c>
      <c r="CD53">
        <v>6.0000000000000001E-3</v>
      </c>
      <c r="CE53">
        <v>4.1000000000000003E-3</v>
      </c>
      <c r="CF53">
        <v>4.1999999999999997E-3</v>
      </c>
      <c r="CG53">
        <v>3.3E-3</v>
      </c>
      <c r="CH53">
        <v>2.0999999999999999E-3</v>
      </c>
      <c r="CI53" s="1">
        <v>9.9999999999995898E-5</v>
      </c>
      <c r="CJ53">
        <v>-1.00000000000003E-4</v>
      </c>
      <c r="CK53">
        <v>1.5599999999999999E-2</v>
      </c>
      <c r="CL53">
        <v>1.6299999999999999E-2</v>
      </c>
      <c r="CM53">
        <v>6.8999999999999999E-3</v>
      </c>
      <c r="CN53">
        <v>6.4000000000000003E-3</v>
      </c>
      <c r="CO53">
        <v>5.1999999999999998E-3</v>
      </c>
      <c r="CP53">
        <v>5.4000000000000003E-3</v>
      </c>
      <c r="CQ53">
        <v>6.4000000000000003E-3</v>
      </c>
      <c r="CR53">
        <v>5.0000000000000001E-3</v>
      </c>
      <c r="CS53">
        <v>6.1999999999999998E-3</v>
      </c>
      <c r="CT53">
        <v>6.8999999999999999E-3</v>
      </c>
    </row>
    <row r="55" spans="1:98" x14ac:dyDescent="0.25">
      <c r="C55" t="s">
        <v>18</v>
      </c>
      <c r="D55" t="s">
        <v>19</v>
      </c>
      <c r="E55" t="s">
        <v>20</v>
      </c>
      <c r="F55" t="s">
        <v>21</v>
      </c>
      <c r="G55" t="s">
        <v>22</v>
      </c>
      <c r="H55" t="s">
        <v>23</v>
      </c>
      <c r="I55" t="s">
        <v>24</v>
      </c>
      <c r="J55" t="s">
        <v>25</v>
      </c>
      <c r="K55" t="s">
        <v>26</v>
      </c>
      <c r="L55" t="s">
        <v>27</v>
      </c>
      <c r="M55" t="s">
        <v>28</v>
      </c>
      <c r="N55" t="s">
        <v>29</v>
      </c>
      <c r="O55" t="s">
        <v>30</v>
      </c>
      <c r="P55" t="s">
        <v>31</v>
      </c>
      <c r="Q55" t="s">
        <v>32</v>
      </c>
      <c r="R55" t="s">
        <v>33</v>
      </c>
      <c r="S55" t="s">
        <v>34</v>
      </c>
      <c r="T55" t="s">
        <v>35</v>
      </c>
      <c r="U55" t="s">
        <v>36</v>
      </c>
      <c r="V55" t="s">
        <v>37</v>
      </c>
      <c r="W55" t="s">
        <v>38</v>
      </c>
      <c r="X55" t="s">
        <v>39</v>
      </c>
      <c r="Y55" t="s">
        <v>40</v>
      </c>
      <c r="Z55" t="s">
        <v>41</v>
      </c>
      <c r="AA55" t="s">
        <v>42</v>
      </c>
      <c r="AB55" t="s">
        <v>43</v>
      </c>
      <c r="AC55" t="s">
        <v>44</v>
      </c>
      <c r="AD55" t="s">
        <v>45</v>
      </c>
      <c r="AE55" t="s">
        <v>46</v>
      </c>
      <c r="AF55" t="s">
        <v>47</v>
      </c>
      <c r="AG55" t="s">
        <v>48</v>
      </c>
      <c r="AH55" t="s">
        <v>49</v>
      </c>
      <c r="AI55" t="s">
        <v>50</v>
      </c>
      <c r="AJ55" t="s">
        <v>51</v>
      </c>
      <c r="AK55" t="s">
        <v>52</v>
      </c>
      <c r="AL55" t="s">
        <v>53</v>
      </c>
      <c r="AM55" t="s">
        <v>54</v>
      </c>
      <c r="AN55" t="s">
        <v>55</v>
      </c>
      <c r="AO55" t="s">
        <v>56</v>
      </c>
      <c r="AP55" t="s">
        <v>57</v>
      </c>
      <c r="AQ55" t="s">
        <v>58</v>
      </c>
      <c r="AR55" t="s">
        <v>59</v>
      </c>
      <c r="AS55" t="s">
        <v>60</v>
      </c>
      <c r="AT55" t="s">
        <v>61</v>
      </c>
      <c r="AU55" t="s">
        <v>62</v>
      </c>
      <c r="AV55" t="s">
        <v>63</v>
      </c>
      <c r="AW55" t="s">
        <v>64</v>
      </c>
      <c r="AX55" t="s">
        <v>65</v>
      </c>
      <c r="AY55" t="s">
        <v>66</v>
      </c>
      <c r="AZ55" t="s">
        <v>67</v>
      </c>
      <c r="BA55" t="s">
        <v>68</v>
      </c>
      <c r="BB55" t="s">
        <v>69</v>
      </c>
      <c r="BC55" t="s">
        <v>70</v>
      </c>
      <c r="BD55" t="s">
        <v>71</v>
      </c>
      <c r="BE55" t="s">
        <v>72</v>
      </c>
      <c r="BF55" t="s">
        <v>73</v>
      </c>
      <c r="BG55" t="s">
        <v>74</v>
      </c>
      <c r="BH55" t="s">
        <v>75</v>
      </c>
      <c r="BI55" t="s">
        <v>76</v>
      </c>
      <c r="BJ55" t="s">
        <v>77</v>
      </c>
      <c r="BK55" t="s">
        <v>78</v>
      </c>
      <c r="BL55" t="s">
        <v>79</v>
      </c>
      <c r="BM55" t="s">
        <v>80</v>
      </c>
      <c r="BN55" t="s">
        <v>81</v>
      </c>
      <c r="BO55" t="s">
        <v>82</v>
      </c>
      <c r="BP55" t="s">
        <v>83</v>
      </c>
      <c r="BQ55" t="s">
        <v>84</v>
      </c>
      <c r="BR55" t="s">
        <v>85</v>
      </c>
      <c r="BS55" t="s">
        <v>86</v>
      </c>
      <c r="BT55" t="s">
        <v>87</v>
      </c>
      <c r="BU55" t="s">
        <v>88</v>
      </c>
      <c r="BV55" t="s">
        <v>89</v>
      </c>
      <c r="BW55" t="s">
        <v>90</v>
      </c>
      <c r="BX55" t="s">
        <v>91</v>
      </c>
      <c r="BY55" t="s">
        <v>92</v>
      </c>
      <c r="BZ55" t="s">
        <v>93</v>
      </c>
      <c r="CA55" t="s">
        <v>94</v>
      </c>
      <c r="CB55" t="s">
        <v>95</v>
      </c>
      <c r="CC55" t="s">
        <v>96</v>
      </c>
      <c r="CD55" t="s">
        <v>97</v>
      </c>
      <c r="CE55" t="s">
        <v>98</v>
      </c>
      <c r="CF55" t="s">
        <v>99</v>
      </c>
      <c r="CG55" t="s">
        <v>100</v>
      </c>
      <c r="CH55" t="s">
        <v>101</v>
      </c>
      <c r="CI55" t="s">
        <v>102</v>
      </c>
      <c r="CJ55" t="s">
        <v>103</v>
      </c>
      <c r="CK55" t="s">
        <v>104</v>
      </c>
      <c r="CL55" t="s">
        <v>105</v>
      </c>
      <c r="CM55" t="s">
        <v>106</v>
      </c>
      <c r="CN55" t="s">
        <v>107</v>
      </c>
      <c r="CO55" t="s">
        <v>108</v>
      </c>
      <c r="CP55" t="s">
        <v>109</v>
      </c>
      <c r="CQ55" t="s">
        <v>110</v>
      </c>
      <c r="CR55" t="s">
        <v>111</v>
      </c>
      <c r="CS55" t="s">
        <v>112</v>
      </c>
      <c r="CT55" t="s">
        <v>113</v>
      </c>
    </row>
    <row r="56" spans="1:98" x14ac:dyDescent="0.25">
      <c r="C56">
        <v>2.9857999999999998</v>
      </c>
      <c r="D56">
        <v>3.0276000000000001</v>
      </c>
      <c r="E56">
        <v>0.52259999999999995</v>
      </c>
      <c r="F56">
        <v>0.44059999999999999</v>
      </c>
      <c r="G56">
        <v>0.31369999999999998</v>
      </c>
      <c r="H56">
        <v>0.30359999999999998</v>
      </c>
      <c r="I56">
        <v>0.64890000000000003</v>
      </c>
      <c r="J56">
        <v>0.7802</v>
      </c>
      <c r="K56">
        <v>0.33910000000000001</v>
      </c>
      <c r="L56">
        <v>0.32490000000000002</v>
      </c>
      <c r="M56">
        <v>8.8599999999999901E-2</v>
      </c>
      <c r="N56">
        <v>9.2999999999999999E-2</v>
      </c>
      <c r="O56">
        <v>1.5466</v>
      </c>
      <c r="P56">
        <v>1.3959999999999999</v>
      </c>
      <c r="Q56">
        <v>0.61929999999999996</v>
      </c>
      <c r="R56">
        <v>0.59230000000000005</v>
      </c>
      <c r="S56">
        <v>1.0445</v>
      </c>
      <c r="T56">
        <v>0.93830000000000002</v>
      </c>
      <c r="U56">
        <v>0.78059999999999996</v>
      </c>
      <c r="V56">
        <v>0.70920000000000005</v>
      </c>
      <c r="W56">
        <v>0.1368</v>
      </c>
      <c r="X56">
        <v>0.13369999999999899</v>
      </c>
      <c r="Y56">
        <v>0.31009999999999999</v>
      </c>
      <c r="Z56">
        <v>0.27610000000000001</v>
      </c>
      <c r="AA56">
        <v>0.75190000000000001</v>
      </c>
      <c r="AB56">
        <v>0.7651</v>
      </c>
      <c r="AC56">
        <v>0.2823</v>
      </c>
      <c r="AD56">
        <v>0.25990000000000002</v>
      </c>
      <c r="AE56">
        <v>0.84</v>
      </c>
      <c r="AF56">
        <v>0.64039999999999997</v>
      </c>
      <c r="AG56">
        <v>0.76059999999999905</v>
      </c>
      <c r="AH56">
        <v>0.73270000000000002</v>
      </c>
      <c r="AI56">
        <v>0.106999999999999</v>
      </c>
      <c r="AJ56">
        <v>0.1104</v>
      </c>
      <c r="AK56">
        <v>0.30230000000000001</v>
      </c>
      <c r="AL56">
        <v>0.31629999999999903</v>
      </c>
      <c r="AM56">
        <v>0.3644</v>
      </c>
      <c r="AN56">
        <v>0.34289999999999998</v>
      </c>
      <c r="AO56">
        <v>0.18129999999999999</v>
      </c>
      <c r="AP56">
        <v>0.17579999999999901</v>
      </c>
      <c r="AQ56">
        <v>0.35370000000000001</v>
      </c>
      <c r="AR56">
        <v>0.39319999999999999</v>
      </c>
      <c r="AS56">
        <v>0.57489999999999997</v>
      </c>
      <c r="AT56">
        <v>0.54190000000000005</v>
      </c>
      <c r="AU56">
        <v>0.35149999999999998</v>
      </c>
      <c r="AV56">
        <v>0.3775</v>
      </c>
      <c r="AW56">
        <v>0.20749999999999999</v>
      </c>
      <c r="AX56">
        <v>0.2354</v>
      </c>
      <c r="AY56">
        <v>0.17649999999999999</v>
      </c>
      <c r="AZ56">
        <v>0.17349999999999999</v>
      </c>
      <c r="BA56">
        <v>0.248199999999999</v>
      </c>
      <c r="BB56">
        <v>0.23749999999999999</v>
      </c>
      <c r="BC56">
        <v>0.88770000000000004</v>
      </c>
      <c r="BD56">
        <v>0.97609999999999997</v>
      </c>
      <c r="BE56">
        <v>0.55220000000000002</v>
      </c>
      <c r="BF56">
        <v>0.54949999999999999</v>
      </c>
      <c r="BG56">
        <v>0.475299999999999</v>
      </c>
      <c r="BH56">
        <v>0.46509999999999901</v>
      </c>
      <c r="BI56">
        <v>0.67589999999999995</v>
      </c>
      <c r="BJ56">
        <v>0.64180000000000004</v>
      </c>
      <c r="BK56">
        <v>8.7400000000000005E-2</v>
      </c>
      <c r="BL56">
        <v>8.2999999999999893E-2</v>
      </c>
      <c r="BM56">
        <v>0.40089999999999998</v>
      </c>
      <c r="BN56">
        <v>0.4143</v>
      </c>
      <c r="BO56">
        <v>1.1775</v>
      </c>
      <c r="BP56">
        <v>1.1991000000000001</v>
      </c>
      <c r="BQ56">
        <v>0.8488</v>
      </c>
      <c r="BR56">
        <v>0.78139999999999998</v>
      </c>
      <c r="BS56">
        <v>0.41799999999999998</v>
      </c>
      <c r="BT56">
        <v>0.40789999999999998</v>
      </c>
      <c r="BU56">
        <v>0.5484</v>
      </c>
      <c r="BV56">
        <v>0.56379999999999997</v>
      </c>
      <c r="BW56">
        <v>3.9300000000000002E-2</v>
      </c>
      <c r="BX56">
        <v>4.1799999999999997E-2</v>
      </c>
      <c r="BY56">
        <v>1.2593000000000001</v>
      </c>
      <c r="BZ56">
        <v>1.2742</v>
      </c>
      <c r="CA56">
        <v>0.36730000000000002</v>
      </c>
      <c r="CB56">
        <v>0.37180000000000002</v>
      </c>
      <c r="CC56">
        <v>0.40949999999999998</v>
      </c>
      <c r="CD56">
        <v>0.4012</v>
      </c>
      <c r="CE56">
        <v>0.23369999999999999</v>
      </c>
      <c r="CF56">
        <v>0.22309999999999999</v>
      </c>
      <c r="CG56">
        <v>0.197299999999999</v>
      </c>
      <c r="CH56">
        <v>0.1827</v>
      </c>
      <c r="CI56">
        <v>-1.00000000000002E-4</v>
      </c>
      <c r="CJ56">
        <v>1.00000000000002E-4</v>
      </c>
      <c r="CK56">
        <v>1.1589</v>
      </c>
      <c r="CL56">
        <v>1.1721999999999999</v>
      </c>
      <c r="CM56">
        <v>0.50509999999999999</v>
      </c>
      <c r="CN56">
        <v>0.46299999999999902</v>
      </c>
      <c r="CO56">
        <v>0.34399999999999997</v>
      </c>
      <c r="CP56">
        <v>0.32579999999999998</v>
      </c>
      <c r="CQ56">
        <v>0.39989999999999998</v>
      </c>
      <c r="CR56">
        <v>0.3826</v>
      </c>
      <c r="CS56">
        <v>0.49669999999999997</v>
      </c>
      <c r="CT56">
        <v>0.4889</v>
      </c>
    </row>
    <row r="57" spans="1:98" x14ac:dyDescent="0.25">
      <c r="A57" t="s">
        <v>114</v>
      </c>
    </row>
    <row r="58" spans="1:98" x14ac:dyDescent="0.25">
      <c r="A58" t="s">
        <v>115</v>
      </c>
    </row>
    <row r="59" spans="1:98" x14ac:dyDescent="0.25">
      <c r="A59" t="s">
        <v>116</v>
      </c>
      <c r="B59" t="s">
        <v>117</v>
      </c>
      <c r="C59" t="s">
        <v>118</v>
      </c>
      <c r="D59" t="s">
        <v>119</v>
      </c>
      <c r="E59" t="s">
        <v>120</v>
      </c>
      <c r="F59" t="s">
        <v>121</v>
      </c>
      <c r="G59" t="s">
        <v>122</v>
      </c>
    </row>
    <row r="60" spans="1:98" x14ac:dyDescent="0.25">
      <c r="A60">
        <v>1</v>
      </c>
      <c r="B60" t="s">
        <v>18</v>
      </c>
      <c r="C60">
        <v>10</v>
      </c>
      <c r="D60">
        <v>2.9860000000000002</v>
      </c>
      <c r="E60">
        <v>3.0070000000000001</v>
      </c>
      <c r="F60">
        <v>0.03</v>
      </c>
      <c r="G60">
        <v>0.98299999999999998</v>
      </c>
    </row>
    <row r="61" spans="1:98" x14ac:dyDescent="0.25">
      <c r="A61" t="s">
        <v>123</v>
      </c>
      <c r="B61" t="s">
        <v>19</v>
      </c>
      <c r="C61" t="s">
        <v>123</v>
      </c>
      <c r="D61">
        <v>3.028</v>
      </c>
      <c r="E61" t="s">
        <v>123</v>
      </c>
      <c r="F61" t="s">
        <v>123</v>
      </c>
      <c r="G61" t="s">
        <v>123</v>
      </c>
    </row>
    <row r="62" spans="1:98" x14ac:dyDescent="0.25">
      <c r="A62">
        <v>2</v>
      </c>
      <c r="B62" t="s">
        <v>30</v>
      </c>
      <c r="C62">
        <v>5</v>
      </c>
      <c r="D62">
        <v>1.5469999999999999</v>
      </c>
      <c r="E62">
        <v>1.4710000000000001</v>
      </c>
      <c r="F62">
        <v>0.106</v>
      </c>
      <c r="G62">
        <v>7.2380000000000004</v>
      </c>
    </row>
    <row r="63" spans="1:98" x14ac:dyDescent="0.25">
      <c r="A63" t="s">
        <v>123</v>
      </c>
      <c r="B63" t="s">
        <v>31</v>
      </c>
      <c r="C63" t="s">
        <v>123</v>
      </c>
      <c r="D63">
        <v>1.3959999999999999</v>
      </c>
      <c r="E63" t="s">
        <v>123</v>
      </c>
      <c r="F63" t="s">
        <v>123</v>
      </c>
      <c r="G63" t="s">
        <v>123</v>
      </c>
    </row>
    <row r="64" spans="1:98" x14ac:dyDescent="0.25">
      <c r="A64">
        <v>3</v>
      </c>
      <c r="B64" t="s">
        <v>42</v>
      </c>
      <c r="C64">
        <v>2.5</v>
      </c>
      <c r="D64">
        <v>0.752</v>
      </c>
      <c r="E64">
        <v>0.75800000000000001</v>
      </c>
      <c r="F64">
        <v>8.9999999999999993E-3</v>
      </c>
      <c r="G64">
        <v>1.2310000000000001</v>
      </c>
    </row>
    <row r="65" spans="1:7" x14ac:dyDescent="0.25">
      <c r="A65" t="s">
        <v>123</v>
      </c>
      <c r="B65" t="s">
        <v>43</v>
      </c>
      <c r="C65" t="s">
        <v>123</v>
      </c>
      <c r="D65">
        <v>0.76500000000000001</v>
      </c>
      <c r="E65" t="s">
        <v>123</v>
      </c>
      <c r="F65" t="s">
        <v>123</v>
      </c>
      <c r="G65" t="s">
        <v>123</v>
      </c>
    </row>
    <row r="66" spans="1:7" x14ac:dyDescent="0.25">
      <c r="A66">
        <v>4</v>
      </c>
      <c r="B66" t="s">
        <v>54</v>
      </c>
      <c r="C66">
        <v>1.25</v>
      </c>
      <c r="D66">
        <v>0.36399999999999999</v>
      </c>
      <c r="E66">
        <v>0.35399999999999998</v>
      </c>
      <c r="F66">
        <v>1.4999999999999999E-2</v>
      </c>
      <c r="G66">
        <v>4.2990000000000004</v>
      </c>
    </row>
    <row r="67" spans="1:7" x14ac:dyDescent="0.25">
      <c r="A67" t="s">
        <v>123</v>
      </c>
      <c r="B67" t="s">
        <v>55</v>
      </c>
      <c r="C67" t="s">
        <v>123</v>
      </c>
      <c r="D67">
        <v>0.34300000000000003</v>
      </c>
      <c r="E67" t="s">
        <v>123</v>
      </c>
      <c r="F67" t="s">
        <v>123</v>
      </c>
      <c r="G67" t="s">
        <v>123</v>
      </c>
    </row>
    <row r="68" spans="1:7" x14ac:dyDescent="0.25">
      <c r="A68">
        <v>5</v>
      </c>
      <c r="B68" t="s">
        <v>66</v>
      </c>
      <c r="C68">
        <v>0.625</v>
      </c>
      <c r="D68">
        <v>0.17599999999999999</v>
      </c>
      <c r="E68">
        <v>0.17499999999999999</v>
      </c>
      <c r="F68">
        <v>2E-3</v>
      </c>
      <c r="G68">
        <v>1.212</v>
      </c>
    </row>
    <row r="69" spans="1:7" x14ac:dyDescent="0.25">
      <c r="A69" t="s">
        <v>123</v>
      </c>
      <c r="B69" t="s">
        <v>67</v>
      </c>
      <c r="C69" t="s">
        <v>123</v>
      </c>
      <c r="D69">
        <v>0.17299999999999999</v>
      </c>
      <c r="E69" t="s">
        <v>123</v>
      </c>
      <c r="F69" t="s">
        <v>123</v>
      </c>
      <c r="G69" t="s">
        <v>123</v>
      </c>
    </row>
    <row r="70" spans="1:7" x14ac:dyDescent="0.25">
      <c r="A70">
        <v>6</v>
      </c>
      <c r="B70" t="s">
        <v>78</v>
      </c>
      <c r="C70">
        <v>0.313</v>
      </c>
      <c r="D70">
        <v>8.6999999999999994E-2</v>
      </c>
      <c r="E70">
        <v>8.5000000000000006E-2</v>
      </c>
      <c r="F70">
        <v>3.0000000000000001E-3</v>
      </c>
      <c r="G70">
        <v>3.6520000000000001</v>
      </c>
    </row>
    <row r="71" spans="1:7" x14ac:dyDescent="0.25">
      <c r="A71" t="s">
        <v>123</v>
      </c>
      <c r="B71" t="s">
        <v>79</v>
      </c>
      <c r="C71" t="s">
        <v>123</v>
      </c>
      <c r="D71">
        <v>8.3000000000000004E-2</v>
      </c>
      <c r="E71" t="s">
        <v>123</v>
      </c>
      <c r="F71" t="s">
        <v>123</v>
      </c>
      <c r="G71" t="s">
        <v>123</v>
      </c>
    </row>
    <row r="72" spans="1:7" x14ac:dyDescent="0.25">
      <c r="A72">
        <v>7</v>
      </c>
      <c r="B72" t="s">
        <v>90</v>
      </c>
      <c r="C72">
        <v>0.156</v>
      </c>
      <c r="D72">
        <v>3.9E-2</v>
      </c>
      <c r="E72">
        <v>4.1000000000000002E-2</v>
      </c>
      <c r="F72">
        <v>2E-3</v>
      </c>
      <c r="G72">
        <v>4.359</v>
      </c>
    </row>
    <row r="73" spans="1:7" x14ac:dyDescent="0.25">
      <c r="A73" t="s">
        <v>123</v>
      </c>
      <c r="B73" t="s">
        <v>91</v>
      </c>
      <c r="C73" t="s">
        <v>123</v>
      </c>
      <c r="D73">
        <v>4.2000000000000003E-2</v>
      </c>
      <c r="E73" t="s">
        <v>123</v>
      </c>
      <c r="F73" t="s">
        <v>123</v>
      </c>
      <c r="G73" t="s">
        <v>123</v>
      </c>
    </row>
    <row r="75" spans="1:7" x14ac:dyDescent="0.25">
      <c r="A75" t="s">
        <v>124</v>
      </c>
      <c r="B75" t="s">
        <v>125</v>
      </c>
      <c r="C75" t="s">
        <v>126</v>
      </c>
      <c r="D75" t="s">
        <v>127</v>
      </c>
      <c r="E75" t="s">
        <v>128</v>
      </c>
    </row>
    <row r="76" spans="1:7" x14ac:dyDescent="0.25">
      <c r="A76">
        <v>1</v>
      </c>
      <c r="B76" t="s">
        <v>116</v>
      </c>
      <c r="C76" t="s">
        <v>129</v>
      </c>
      <c r="D76" t="s">
        <v>130</v>
      </c>
      <c r="E76" t="s">
        <v>131</v>
      </c>
    </row>
    <row r="77" spans="1:7" x14ac:dyDescent="0.25">
      <c r="A77">
        <v>2</v>
      </c>
      <c r="B77" t="s">
        <v>117</v>
      </c>
      <c r="C77" t="s">
        <v>132</v>
      </c>
      <c r="D77" t="s">
        <v>130</v>
      </c>
      <c r="E77" t="s">
        <v>131</v>
      </c>
    </row>
    <row r="78" spans="1:7" x14ac:dyDescent="0.25">
      <c r="A78">
        <v>3</v>
      </c>
      <c r="B78" t="s">
        <v>133</v>
      </c>
      <c r="C78" t="s">
        <v>134</v>
      </c>
      <c r="D78" t="s">
        <v>130</v>
      </c>
      <c r="E78" t="s">
        <v>131</v>
      </c>
    </row>
    <row r="79" spans="1:7" x14ac:dyDescent="0.25">
      <c r="A79">
        <v>4</v>
      </c>
      <c r="B79" t="s">
        <v>119</v>
      </c>
      <c r="C79" t="s">
        <v>135</v>
      </c>
      <c r="D79" t="s">
        <v>130</v>
      </c>
      <c r="E79" t="s">
        <v>131</v>
      </c>
    </row>
    <row r="80" spans="1:7" x14ac:dyDescent="0.25">
      <c r="A80">
        <v>5</v>
      </c>
      <c r="B80" t="s">
        <v>120</v>
      </c>
      <c r="C80" t="s">
        <v>136</v>
      </c>
      <c r="D80" t="s">
        <v>130</v>
      </c>
      <c r="E80" t="s">
        <v>131</v>
      </c>
    </row>
    <row r="81" spans="1:8" x14ac:dyDescent="0.25">
      <c r="A81">
        <v>6</v>
      </c>
      <c r="B81" t="s">
        <v>121</v>
      </c>
      <c r="C81" t="s">
        <v>137</v>
      </c>
      <c r="D81" t="s">
        <v>130</v>
      </c>
      <c r="E81" t="s">
        <v>131</v>
      </c>
    </row>
    <row r="82" spans="1:8" x14ac:dyDescent="0.25">
      <c r="A82">
        <v>7</v>
      </c>
      <c r="B82" t="s">
        <v>122</v>
      </c>
      <c r="C82" t="s">
        <v>138</v>
      </c>
      <c r="D82" t="s">
        <v>130</v>
      </c>
      <c r="E82" t="s">
        <v>131</v>
      </c>
    </row>
    <row r="84" spans="1:8" x14ac:dyDescent="0.25">
      <c r="A84" t="s">
        <v>139</v>
      </c>
    </row>
    <row r="85" spans="1:8" x14ac:dyDescent="0.25">
      <c r="A85" t="s">
        <v>10</v>
      </c>
    </row>
    <row r="86" spans="1:8" x14ac:dyDescent="0.25">
      <c r="A86" t="s">
        <v>140</v>
      </c>
    </row>
    <row r="87" spans="1:8" x14ac:dyDescent="0.25">
      <c r="A87" t="s">
        <v>116</v>
      </c>
      <c r="B87" t="s">
        <v>141</v>
      </c>
      <c r="C87" t="s">
        <v>142</v>
      </c>
      <c r="D87" t="s">
        <v>143</v>
      </c>
      <c r="E87" t="s">
        <v>144</v>
      </c>
      <c r="F87" t="s">
        <v>145</v>
      </c>
      <c r="G87" t="s">
        <v>146</v>
      </c>
      <c r="H87" t="s">
        <v>147</v>
      </c>
    </row>
    <row r="88" spans="1:8" x14ac:dyDescent="0.25">
      <c r="A88">
        <v>1</v>
      </c>
      <c r="B88" t="s">
        <v>20</v>
      </c>
      <c r="C88">
        <v>0.52300000000000002</v>
      </c>
      <c r="D88" t="s">
        <v>143</v>
      </c>
      <c r="E88" t="s">
        <v>123</v>
      </c>
      <c r="F88" t="s">
        <v>123</v>
      </c>
      <c r="G88" t="s">
        <v>123</v>
      </c>
      <c r="H88" t="s">
        <v>123</v>
      </c>
    </row>
    <row r="89" spans="1:8" x14ac:dyDescent="0.25">
      <c r="A89" t="s">
        <v>123</v>
      </c>
      <c r="B89" t="s">
        <v>21</v>
      </c>
      <c r="C89">
        <v>0.441</v>
      </c>
      <c r="D89" t="s">
        <v>143</v>
      </c>
      <c r="E89" t="s">
        <v>123</v>
      </c>
      <c r="F89" t="s">
        <v>123</v>
      </c>
      <c r="G89" t="s">
        <v>123</v>
      </c>
      <c r="H89" t="s">
        <v>123</v>
      </c>
    </row>
    <row r="90" spans="1:8" x14ac:dyDescent="0.25">
      <c r="A90">
        <v>2</v>
      </c>
      <c r="B90" t="s">
        <v>32</v>
      </c>
      <c r="C90">
        <v>0.61899999999999999</v>
      </c>
      <c r="D90" t="s">
        <v>143</v>
      </c>
      <c r="E90" t="s">
        <v>123</v>
      </c>
      <c r="F90" t="s">
        <v>123</v>
      </c>
      <c r="G90" t="s">
        <v>123</v>
      </c>
      <c r="H90" t="s">
        <v>123</v>
      </c>
    </row>
    <row r="91" spans="1:8" x14ac:dyDescent="0.25">
      <c r="A91" t="s">
        <v>123</v>
      </c>
      <c r="B91" t="s">
        <v>33</v>
      </c>
      <c r="C91">
        <v>0.59199999999999997</v>
      </c>
      <c r="D91" t="s">
        <v>143</v>
      </c>
      <c r="E91" t="s">
        <v>123</v>
      </c>
      <c r="F91" t="s">
        <v>123</v>
      </c>
      <c r="G91" t="s">
        <v>123</v>
      </c>
      <c r="H91" t="s">
        <v>123</v>
      </c>
    </row>
    <row r="92" spans="1:8" x14ac:dyDescent="0.25">
      <c r="A92">
        <v>3</v>
      </c>
      <c r="B92" t="s">
        <v>44</v>
      </c>
      <c r="C92">
        <v>0.28199999999999997</v>
      </c>
      <c r="D92" t="s">
        <v>143</v>
      </c>
      <c r="E92" t="s">
        <v>123</v>
      </c>
      <c r="F92" t="s">
        <v>123</v>
      </c>
      <c r="G92" t="s">
        <v>123</v>
      </c>
      <c r="H92" t="s">
        <v>123</v>
      </c>
    </row>
    <row r="93" spans="1:8" x14ac:dyDescent="0.25">
      <c r="A93" t="s">
        <v>123</v>
      </c>
      <c r="B93" t="s">
        <v>45</v>
      </c>
      <c r="C93">
        <v>0.26</v>
      </c>
      <c r="D93" t="s">
        <v>143</v>
      </c>
      <c r="E93" t="s">
        <v>123</v>
      </c>
      <c r="F93" t="s">
        <v>123</v>
      </c>
      <c r="G93" t="s">
        <v>123</v>
      </c>
      <c r="H93" t="s">
        <v>123</v>
      </c>
    </row>
    <row r="94" spans="1:8" x14ac:dyDescent="0.25">
      <c r="A94">
        <v>4</v>
      </c>
      <c r="B94" t="s">
        <v>56</v>
      </c>
      <c r="C94">
        <v>0.18099999999999999</v>
      </c>
      <c r="D94" t="s">
        <v>143</v>
      </c>
      <c r="E94" t="s">
        <v>123</v>
      </c>
      <c r="F94" t="s">
        <v>123</v>
      </c>
      <c r="G94" t="s">
        <v>123</v>
      </c>
      <c r="H94" t="s">
        <v>123</v>
      </c>
    </row>
    <row r="95" spans="1:8" x14ac:dyDescent="0.25">
      <c r="A95" t="s">
        <v>123</v>
      </c>
      <c r="B95" t="s">
        <v>57</v>
      </c>
      <c r="C95">
        <v>0.17599999999999999</v>
      </c>
      <c r="D95" t="s">
        <v>143</v>
      </c>
      <c r="E95" t="s">
        <v>123</v>
      </c>
      <c r="F95" t="s">
        <v>123</v>
      </c>
      <c r="G95" t="s">
        <v>123</v>
      </c>
      <c r="H95" t="s">
        <v>123</v>
      </c>
    </row>
    <row r="96" spans="1:8" x14ac:dyDescent="0.25">
      <c r="A96">
        <v>5</v>
      </c>
      <c r="B96" t="s">
        <v>68</v>
      </c>
      <c r="C96">
        <v>0.248</v>
      </c>
      <c r="D96" t="s">
        <v>143</v>
      </c>
      <c r="E96" t="s">
        <v>123</v>
      </c>
      <c r="F96" t="s">
        <v>123</v>
      </c>
      <c r="G96" t="s">
        <v>123</v>
      </c>
      <c r="H96" t="s">
        <v>123</v>
      </c>
    </row>
    <row r="97" spans="1:8" x14ac:dyDescent="0.25">
      <c r="A97" t="s">
        <v>123</v>
      </c>
      <c r="B97" t="s">
        <v>69</v>
      </c>
      <c r="C97">
        <v>0.23699999999999999</v>
      </c>
      <c r="D97" t="s">
        <v>143</v>
      </c>
      <c r="E97" t="s">
        <v>123</v>
      </c>
      <c r="F97" t="s">
        <v>123</v>
      </c>
      <c r="G97" t="s">
        <v>123</v>
      </c>
      <c r="H97" t="s">
        <v>123</v>
      </c>
    </row>
    <row r="98" spans="1:8" x14ac:dyDescent="0.25">
      <c r="A98">
        <v>6</v>
      </c>
      <c r="B98" t="s">
        <v>80</v>
      </c>
      <c r="C98">
        <v>0.40100000000000002</v>
      </c>
      <c r="D98" t="s">
        <v>143</v>
      </c>
      <c r="E98" t="s">
        <v>123</v>
      </c>
      <c r="F98" t="s">
        <v>123</v>
      </c>
      <c r="G98" t="s">
        <v>123</v>
      </c>
      <c r="H98" t="s">
        <v>123</v>
      </c>
    </row>
    <row r="99" spans="1:8" x14ac:dyDescent="0.25">
      <c r="A99" t="s">
        <v>123</v>
      </c>
      <c r="B99" t="s">
        <v>81</v>
      </c>
      <c r="C99">
        <v>0.41399999999999998</v>
      </c>
      <c r="D99" t="s">
        <v>143</v>
      </c>
      <c r="E99" t="s">
        <v>123</v>
      </c>
      <c r="F99" t="s">
        <v>123</v>
      </c>
      <c r="G99" t="s">
        <v>123</v>
      </c>
      <c r="H99" t="s">
        <v>123</v>
      </c>
    </row>
    <row r="100" spans="1:8" x14ac:dyDescent="0.25">
      <c r="A100">
        <v>7</v>
      </c>
      <c r="B100" t="s">
        <v>92</v>
      </c>
      <c r="C100">
        <v>1.2589999999999999</v>
      </c>
      <c r="D100" t="s">
        <v>143</v>
      </c>
      <c r="E100" t="s">
        <v>123</v>
      </c>
      <c r="F100" t="s">
        <v>123</v>
      </c>
      <c r="G100" t="s">
        <v>123</v>
      </c>
      <c r="H100" t="s">
        <v>123</v>
      </c>
    </row>
    <row r="101" spans="1:8" x14ac:dyDescent="0.25">
      <c r="A101" t="s">
        <v>123</v>
      </c>
      <c r="B101" t="s">
        <v>93</v>
      </c>
      <c r="C101">
        <v>1.274</v>
      </c>
      <c r="D101" t="s">
        <v>143</v>
      </c>
      <c r="E101" t="s">
        <v>123</v>
      </c>
      <c r="F101" t="s">
        <v>123</v>
      </c>
      <c r="G101" t="s">
        <v>123</v>
      </c>
      <c r="H101" t="s">
        <v>123</v>
      </c>
    </row>
    <row r="102" spans="1:8" x14ac:dyDescent="0.25">
      <c r="A102">
        <v>8</v>
      </c>
      <c r="B102" t="s">
        <v>104</v>
      </c>
      <c r="C102">
        <v>1.159</v>
      </c>
      <c r="D102" t="s">
        <v>143</v>
      </c>
      <c r="E102" t="s">
        <v>123</v>
      </c>
      <c r="F102" t="s">
        <v>123</v>
      </c>
      <c r="G102" t="s">
        <v>123</v>
      </c>
      <c r="H102" t="s">
        <v>123</v>
      </c>
    </row>
    <row r="103" spans="1:8" x14ac:dyDescent="0.25">
      <c r="A103" t="s">
        <v>123</v>
      </c>
      <c r="B103" t="s">
        <v>105</v>
      </c>
      <c r="C103">
        <v>1.1719999999999999</v>
      </c>
      <c r="D103" t="s">
        <v>143</v>
      </c>
      <c r="E103" t="s">
        <v>123</v>
      </c>
      <c r="F103" t="s">
        <v>123</v>
      </c>
      <c r="G103" t="s">
        <v>123</v>
      </c>
      <c r="H103" t="s">
        <v>123</v>
      </c>
    </row>
    <row r="104" spans="1:8" x14ac:dyDescent="0.25">
      <c r="A104">
        <v>9</v>
      </c>
      <c r="B104" t="s">
        <v>22</v>
      </c>
      <c r="C104">
        <v>0.314</v>
      </c>
      <c r="D104" t="s">
        <v>143</v>
      </c>
      <c r="E104" t="s">
        <v>123</v>
      </c>
      <c r="F104" t="s">
        <v>123</v>
      </c>
      <c r="G104" t="s">
        <v>123</v>
      </c>
      <c r="H104" t="s">
        <v>123</v>
      </c>
    </row>
    <row r="105" spans="1:8" x14ac:dyDescent="0.25">
      <c r="A105" t="s">
        <v>123</v>
      </c>
      <c r="B105" t="s">
        <v>23</v>
      </c>
      <c r="C105">
        <v>0.30399999999999999</v>
      </c>
      <c r="D105" t="s">
        <v>143</v>
      </c>
      <c r="E105" t="s">
        <v>123</v>
      </c>
      <c r="F105" t="s">
        <v>123</v>
      </c>
      <c r="G105" t="s">
        <v>123</v>
      </c>
      <c r="H105" t="s">
        <v>123</v>
      </c>
    </row>
    <row r="106" spans="1:8" x14ac:dyDescent="0.25">
      <c r="A106">
        <v>10</v>
      </c>
      <c r="B106" t="s">
        <v>34</v>
      </c>
      <c r="C106">
        <v>1.0449999999999999</v>
      </c>
      <c r="D106" t="s">
        <v>143</v>
      </c>
      <c r="E106" t="s">
        <v>123</v>
      </c>
      <c r="F106" t="s">
        <v>123</v>
      </c>
      <c r="G106" t="s">
        <v>123</v>
      </c>
      <c r="H106" t="s">
        <v>123</v>
      </c>
    </row>
    <row r="107" spans="1:8" x14ac:dyDescent="0.25">
      <c r="A107" t="s">
        <v>123</v>
      </c>
      <c r="B107" t="s">
        <v>35</v>
      </c>
      <c r="C107">
        <v>0.93799999999999994</v>
      </c>
      <c r="D107" t="s">
        <v>143</v>
      </c>
      <c r="E107" t="s">
        <v>123</v>
      </c>
      <c r="F107" t="s">
        <v>123</v>
      </c>
      <c r="G107" t="s">
        <v>123</v>
      </c>
      <c r="H107" t="s">
        <v>123</v>
      </c>
    </row>
    <row r="108" spans="1:8" x14ac:dyDescent="0.25">
      <c r="A108">
        <v>11</v>
      </c>
      <c r="B108" t="s">
        <v>46</v>
      </c>
      <c r="C108">
        <v>0.84</v>
      </c>
      <c r="D108" t="s">
        <v>143</v>
      </c>
      <c r="E108" t="s">
        <v>123</v>
      </c>
      <c r="F108" t="s">
        <v>123</v>
      </c>
      <c r="G108" t="s">
        <v>123</v>
      </c>
      <c r="H108" t="s">
        <v>123</v>
      </c>
    </row>
    <row r="109" spans="1:8" x14ac:dyDescent="0.25">
      <c r="A109" t="s">
        <v>123</v>
      </c>
      <c r="B109" t="s">
        <v>47</v>
      </c>
      <c r="C109">
        <v>0.64</v>
      </c>
      <c r="D109" t="s">
        <v>143</v>
      </c>
      <c r="E109" t="s">
        <v>123</v>
      </c>
      <c r="F109" t="s">
        <v>123</v>
      </c>
      <c r="G109" t="s">
        <v>123</v>
      </c>
      <c r="H109" t="s">
        <v>123</v>
      </c>
    </row>
    <row r="110" spans="1:8" x14ac:dyDescent="0.25">
      <c r="A110">
        <v>12</v>
      </c>
      <c r="B110" t="s">
        <v>58</v>
      </c>
      <c r="C110">
        <v>0.35399999999999998</v>
      </c>
      <c r="D110" t="s">
        <v>143</v>
      </c>
      <c r="E110" t="s">
        <v>123</v>
      </c>
      <c r="F110" t="s">
        <v>123</v>
      </c>
      <c r="G110" t="s">
        <v>123</v>
      </c>
      <c r="H110" t="s">
        <v>123</v>
      </c>
    </row>
    <row r="111" spans="1:8" x14ac:dyDescent="0.25">
      <c r="A111" t="s">
        <v>123</v>
      </c>
      <c r="B111" t="s">
        <v>59</v>
      </c>
      <c r="C111">
        <v>0.39300000000000002</v>
      </c>
      <c r="D111" t="s">
        <v>143</v>
      </c>
      <c r="E111" t="s">
        <v>123</v>
      </c>
      <c r="F111" t="s">
        <v>123</v>
      </c>
      <c r="G111" t="s">
        <v>123</v>
      </c>
      <c r="H111" t="s">
        <v>123</v>
      </c>
    </row>
    <row r="112" spans="1:8" x14ac:dyDescent="0.25">
      <c r="A112">
        <v>13</v>
      </c>
      <c r="B112" t="s">
        <v>70</v>
      </c>
      <c r="C112">
        <v>0.88800000000000001</v>
      </c>
      <c r="D112" t="s">
        <v>143</v>
      </c>
      <c r="E112" t="s">
        <v>123</v>
      </c>
      <c r="F112" t="s">
        <v>123</v>
      </c>
      <c r="G112" t="s">
        <v>123</v>
      </c>
      <c r="H112" t="s">
        <v>123</v>
      </c>
    </row>
    <row r="113" spans="1:8" x14ac:dyDescent="0.25">
      <c r="A113" t="s">
        <v>123</v>
      </c>
      <c r="B113" t="s">
        <v>71</v>
      </c>
      <c r="C113">
        <v>0.97599999999999998</v>
      </c>
      <c r="D113" t="s">
        <v>143</v>
      </c>
      <c r="E113" t="s">
        <v>123</v>
      </c>
      <c r="F113" t="s">
        <v>123</v>
      </c>
      <c r="G113" t="s">
        <v>123</v>
      </c>
      <c r="H113" t="s">
        <v>123</v>
      </c>
    </row>
    <row r="114" spans="1:8" x14ac:dyDescent="0.25">
      <c r="A114">
        <v>14</v>
      </c>
      <c r="B114" t="s">
        <v>82</v>
      </c>
      <c r="C114">
        <v>1.1779999999999999</v>
      </c>
      <c r="D114" t="s">
        <v>143</v>
      </c>
      <c r="E114" t="s">
        <v>123</v>
      </c>
      <c r="F114" t="s">
        <v>123</v>
      </c>
      <c r="G114" t="s">
        <v>123</v>
      </c>
      <c r="H114" t="s">
        <v>123</v>
      </c>
    </row>
    <row r="115" spans="1:8" x14ac:dyDescent="0.25">
      <c r="A115" t="s">
        <v>123</v>
      </c>
      <c r="B115" t="s">
        <v>83</v>
      </c>
      <c r="C115">
        <v>1.1990000000000001</v>
      </c>
      <c r="D115" t="s">
        <v>143</v>
      </c>
      <c r="E115" t="s">
        <v>123</v>
      </c>
      <c r="F115" t="s">
        <v>123</v>
      </c>
      <c r="G115" t="s">
        <v>123</v>
      </c>
      <c r="H115" t="s">
        <v>123</v>
      </c>
    </row>
    <row r="116" spans="1:8" x14ac:dyDescent="0.25">
      <c r="A116">
        <v>15</v>
      </c>
      <c r="B116" t="s">
        <v>94</v>
      </c>
      <c r="C116">
        <v>0.36699999999999999</v>
      </c>
      <c r="D116" t="s">
        <v>143</v>
      </c>
      <c r="E116" t="s">
        <v>123</v>
      </c>
      <c r="F116" t="s">
        <v>123</v>
      </c>
      <c r="G116" t="s">
        <v>123</v>
      </c>
      <c r="H116" t="s">
        <v>123</v>
      </c>
    </row>
    <row r="117" spans="1:8" x14ac:dyDescent="0.25">
      <c r="A117" t="s">
        <v>123</v>
      </c>
      <c r="B117" t="s">
        <v>95</v>
      </c>
      <c r="C117">
        <v>0.372</v>
      </c>
      <c r="D117" t="s">
        <v>143</v>
      </c>
      <c r="E117" t="s">
        <v>123</v>
      </c>
      <c r="F117" t="s">
        <v>123</v>
      </c>
      <c r="G117" t="s">
        <v>123</v>
      </c>
      <c r="H117" t="s">
        <v>123</v>
      </c>
    </row>
    <row r="118" spans="1:8" x14ac:dyDescent="0.25">
      <c r="A118">
        <v>16</v>
      </c>
      <c r="B118" t="s">
        <v>106</v>
      </c>
      <c r="C118">
        <v>0.505</v>
      </c>
      <c r="D118" t="s">
        <v>143</v>
      </c>
      <c r="E118" t="s">
        <v>123</v>
      </c>
      <c r="F118" t="s">
        <v>123</v>
      </c>
      <c r="G118" t="s">
        <v>123</v>
      </c>
      <c r="H118" t="s">
        <v>123</v>
      </c>
    </row>
    <row r="119" spans="1:8" x14ac:dyDescent="0.25">
      <c r="A119" t="s">
        <v>123</v>
      </c>
      <c r="B119" t="s">
        <v>107</v>
      </c>
      <c r="C119">
        <v>0.46300000000000002</v>
      </c>
      <c r="D119" t="s">
        <v>143</v>
      </c>
      <c r="E119" t="s">
        <v>123</v>
      </c>
      <c r="F119" t="s">
        <v>123</v>
      </c>
      <c r="G119" t="s">
        <v>123</v>
      </c>
      <c r="H119" t="s">
        <v>123</v>
      </c>
    </row>
    <row r="120" spans="1:8" x14ac:dyDescent="0.25">
      <c r="A120">
        <v>17</v>
      </c>
      <c r="B120" t="s">
        <v>24</v>
      </c>
      <c r="C120">
        <v>0.64900000000000002</v>
      </c>
      <c r="D120" t="s">
        <v>143</v>
      </c>
      <c r="E120" t="s">
        <v>123</v>
      </c>
      <c r="F120" t="s">
        <v>123</v>
      </c>
      <c r="G120" t="s">
        <v>123</v>
      </c>
      <c r="H120" t="s">
        <v>123</v>
      </c>
    </row>
    <row r="121" spans="1:8" x14ac:dyDescent="0.25">
      <c r="A121" t="s">
        <v>123</v>
      </c>
      <c r="B121" t="s">
        <v>25</v>
      </c>
      <c r="C121">
        <v>0.78</v>
      </c>
      <c r="D121" t="s">
        <v>143</v>
      </c>
      <c r="E121" t="s">
        <v>123</v>
      </c>
      <c r="F121" t="s">
        <v>123</v>
      </c>
      <c r="G121" t="s">
        <v>123</v>
      </c>
      <c r="H121" t="s">
        <v>123</v>
      </c>
    </row>
    <row r="122" spans="1:8" x14ac:dyDescent="0.25">
      <c r="A122">
        <v>18</v>
      </c>
      <c r="B122" t="s">
        <v>36</v>
      </c>
      <c r="C122">
        <v>0.78100000000000003</v>
      </c>
      <c r="D122" t="s">
        <v>143</v>
      </c>
      <c r="E122" t="s">
        <v>123</v>
      </c>
      <c r="F122" t="s">
        <v>123</v>
      </c>
      <c r="G122" t="s">
        <v>123</v>
      </c>
      <c r="H122" t="s">
        <v>123</v>
      </c>
    </row>
    <row r="123" spans="1:8" x14ac:dyDescent="0.25">
      <c r="A123" t="s">
        <v>123</v>
      </c>
      <c r="B123" t="s">
        <v>37</v>
      </c>
      <c r="C123">
        <v>0.70899999999999996</v>
      </c>
      <c r="D123" t="s">
        <v>143</v>
      </c>
      <c r="E123" t="s">
        <v>123</v>
      </c>
      <c r="F123" t="s">
        <v>123</v>
      </c>
      <c r="G123" t="s">
        <v>123</v>
      </c>
      <c r="H123" t="s">
        <v>123</v>
      </c>
    </row>
    <row r="124" spans="1:8" x14ac:dyDescent="0.25">
      <c r="A124">
        <v>19</v>
      </c>
      <c r="B124" t="s">
        <v>48</v>
      </c>
      <c r="C124">
        <v>0.76100000000000001</v>
      </c>
      <c r="D124" t="s">
        <v>143</v>
      </c>
      <c r="E124" t="s">
        <v>123</v>
      </c>
      <c r="F124" t="s">
        <v>123</v>
      </c>
      <c r="G124" t="s">
        <v>123</v>
      </c>
      <c r="H124" t="s">
        <v>123</v>
      </c>
    </row>
    <row r="125" spans="1:8" x14ac:dyDescent="0.25">
      <c r="A125" t="s">
        <v>123</v>
      </c>
      <c r="B125" t="s">
        <v>49</v>
      </c>
      <c r="C125">
        <v>0.73299999999999998</v>
      </c>
      <c r="D125" t="s">
        <v>143</v>
      </c>
      <c r="E125" t="s">
        <v>123</v>
      </c>
      <c r="F125" t="s">
        <v>123</v>
      </c>
      <c r="G125" t="s">
        <v>123</v>
      </c>
      <c r="H125" t="s">
        <v>123</v>
      </c>
    </row>
    <row r="126" spans="1:8" x14ac:dyDescent="0.25">
      <c r="A126">
        <v>20</v>
      </c>
      <c r="B126" t="s">
        <v>60</v>
      </c>
      <c r="C126">
        <v>0.57499999999999996</v>
      </c>
      <c r="D126" t="s">
        <v>143</v>
      </c>
      <c r="E126" t="s">
        <v>123</v>
      </c>
      <c r="F126" t="s">
        <v>123</v>
      </c>
      <c r="G126" t="s">
        <v>123</v>
      </c>
      <c r="H126" t="s">
        <v>123</v>
      </c>
    </row>
    <row r="127" spans="1:8" x14ac:dyDescent="0.25">
      <c r="A127" t="s">
        <v>123</v>
      </c>
      <c r="B127" t="s">
        <v>61</v>
      </c>
      <c r="C127">
        <v>0.54200000000000004</v>
      </c>
      <c r="D127" t="s">
        <v>143</v>
      </c>
      <c r="E127" t="s">
        <v>123</v>
      </c>
      <c r="F127" t="s">
        <v>123</v>
      </c>
      <c r="G127" t="s">
        <v>123</v>
      </c>
      <c r="H127" t="s">
        <v>123</v>
      </c>
    </row>
    <row r="128" spans="1:8" x14ac:dyDescent="0.25">
      <c r="A128">
        <v>21</v>
      </c>
      <c r="B128" t="s">
        <v>72</v>
      </c>
      <c r="C128">
        <v>0.55200000000000005</v>
      </c>
      <c r="D128" t="s">
        <v>143</v>
      </c>
      <c r="E128" t="s">
        <v>123</v>
      </c>
      <c r="F128" t="s">
        <v>123</v>
      </c>
      <c r="G128" t="s">
        <v>123</v>
      </c>
      <c r="H128" t="s">
        <v>123</v>
      </c>
    </row>
    <row r="129" spans="1:8" x14ac:dyDescent="0.25">
      <c r="A129" t="s">
        <v>123</v>
      </c>
      <c r="B129" t="s">
        <v>73</v>
      </c>
      <c r="C129">
        <v>0.54900000000000004</v>
      </c>
      <c r="D129" t="s">
        <v>143</v>
      </c>
      <c r="E129" t="s">
        <v>123</v>
      </c>
      <c r="F129" t="s">
        <v>123</v>
      </c>
      <c r="G129" t="s">
        <v>123</v>
      </c>
      <c r="H129" t="s">
        <v>123</v>
      </c>
    </row>
    <row r="130" spans="1:8" x14ac:dyDescent="0.25">
      <c r="A130">
        <v>22</v>
      </c>
      <c r="B130" t="s">
        <v>84</v>
      </c>
      <c r="C130">
        <v>0.84899999999999998</v>
      </c>
      <c r="D130" t="s">
        <v>143</v>
      </c>
      <c r="E130" t="s">
        <v>123</v>
      </c>
      <c r="F130" t="s">
        <v>123</v>
      </c>
      <c r="G130" t="s">
        <v>123</v>
      </c>
      <c r="H130" t="s">
        <v>123</v>
      </c>
    </row>
    <row r="131" spans="1:8" x14ac:dyDescent="0.25">
      <c r="A131" t="s">
        <v>123</v>
      </c>
      <c r="B131" t="s">
        <v>85</v>
      </c>
      <c r="C131">
        <v>0.78100000000000003</v>
      </c>
      <c r="D131" t="s">
        <v>143</v>
      </c>
      <c r="E131" t="s">
        <v>123</v>
      </c>
      <c r="F131" t="s">
        <v>123</v>
      </c>
      <c r="G131" t="s">
        <v>123</v>
      </c>
      <c r="H131" t="s">
        <v>123</v>
      </c>
    </row>
    <row r="132" spans="1:8" x14ac:dyDescent="0.25">
      <c r="A132">
        <v>23</v>
      </c>
      <c r="B132" t="s">
        <v>96</v>
      </c>
      <c r="C132">
        <v>0.40899999999999997</v>
      </c>
      <c r="D132" t="s">
        <v>143</v>
      </c>
      <c r="E132" t="s">
        <v>123</v>
      </c>
      <c r="F132" t="s">
        <v>123</v>
      </c>
      <c r="G132" t="s">
        <v>123</v>
      </c>
      <c r="H132" t="s">
        <v>123</v>
      </c>
    </row>
    <row r="133" spans="1:8" x14ac:dyDescent="0.25">
      <c r="A133" t="s">
        <v>123</v>
      </c>
      <c r="B133" t="s">
        <v>97</v>
      </c>
      <c r="C133">
        <v>0.40100000000000002</v>
      </c>
      <c r="D133" t="s">
        <v>143</v>
      </c>
      <c r="E133" t="s">
        <v>123</v>
      </c>
      <c r="F133" t="s">
        <v>123</v>
      </c>
      <c r="G133" t="s">
        <v>123</v>
      </c>
      <c r="H133" t="s">
        <v>123</v>
      </c>
    </row>
    <row r="134" spans="1:8" x14ac:dyDescent="0.25">
      <c r="A134">
        <v>24</v>
      </c>
      <c r="B134" t="s">
        <v>108</v>
      </c>
      <c r="C134">
        <v>0.34399999999999997</v>
      </c>
      <c r="D134" t="s">
        <v>143</v>
      </c>
      <c r="E134" t="s">
        <v>123</v>
      </c>
      <c r="F134" t="s">
        <v>123</v>
      </c>
      <c r="G134" t="s">
        <v>123</v>
      </c>
      <c r="H134" t="s">
        <v>123</v>
      </c>
    </row>
    <row r="135" spans="1:8" x14ac:dyDescent="0.25">
      <c r="A135" t="s">
        <v>123</v>
      </c>
      <c r="B135" t="s">
        <v>109</v>
      </c>
      <c r="C135">
        <v>0.32600000000000001</v>
      </c>
      <c r="D135" t="s">
        <v>143</v>
      </c>
      <c r="E135" t="s">
        <v>123</v>
      </c>
      <c r="F135" t="s">
        <v>123</v>
      </c>
      <c r="G135" t="s">
        <v>123</v>
      </c>
      <c r="H135" t="s">
        <v>123</v>
      </c>
    </row>
    <row r="136" spans="1:8" x14ac:dyDescent="0.25">
      <c r="A136">
        <v>25</v>
      </c>
      <c r="B136" t="s">
        <v>26</v>
      </c>
      <c r="C136">
        <v>0.33900000000000002</v>
      </c>
      <c r="D136" t="s">
        <v>143</v>
      </c>
      <c r="E136" t="s">
        <v>123</v>
      </c>
      <c r="F136" t="s">
        <v>123</v>
      </c>
      <c r="G136" t="s">
        <v>123</v>
      </c>
      <c r="H136" t="s">
        <v>123</v>
      </c>
    </row>
    <row r="137" spans="1:8" x14ac:dyDescent="0.25">
      <c r="A137" t="s">
        <v>123</v>
      </c>
      <c r="B137" t="s">
        <v>27</v>
      </c>
      <c r="C137">
        <v>0.32500000000000001</v>
      </c>
      <c r="D137" t="s">
        <v>143</v>
      </c>
      <c r="E137" t="s">
        <v>123</v>
      </c>
      <c r="F137" t="s">
        <v>123</v>
      </c>
      <c r="G137" t="s">
        <v>123</v>
      </c>
      <c r="H137" t="s">
        <v>123</v>
      </c>
    </row>
    <row r="138" spans="1:8" x14ac:dyDescent="0.25">
      <c r="A138">
        <v>26</v>
      </c>
      <c r="B138" t="s">
        <v>38</v>
      </c>
      <c r="C138">
        <v>0.13700000000000001</v>
      </c>
      <c r="D138" t="s">
        <v>143</v>
      </c>
      <c r="E138" t="s">
        <v>123</v>
      </c>
      <c r="F138" t="s">
        <v>123</v>
      </c>
      <c r="G138" t="s">
        <v>123</v>
      </c>
      <c r="H138" t="s">
        <v>123</v>
      </c>
    </row>
    <row r="139" spans="1:8" x14ac:dyDescent="0.25">
      <c r="A139" t="s">
        <v>123</v>
      </c>
      <c r="B139" t="s">
        <v>39</v>
      </c>
      <c r="C139">
        <v>0.13400000000000001</v>
      </c>
      <c r="D139" t="s">
        <v>143</v>
      </c>
      <c r="E139" t="s">
        <v>123</v>
      </c>
      <c r="F139" t="s">
        <v>123</v>
      </c>
      <c r="G139" t="s">
        <v>123</v>
      </c>
      <c r="H139" t="s">
        <v>123</v>
      </c>
    </row>
    <row r="140" spans="1:8" x14ac:dyDescent="0.25">
      <c r="A140">
        <v>27</v>
      </c>
      <c r="B140" t="s">
        <v>50</v>
      </c>
      <c r="C140">
        <v>0.107</v>
      </c>
      <c r="D140" t="s">
        <v>143</v>
      </c>
      <c r="E140" t="s">
        <v>123</v>
      </c>
      <c r="F140" t="s">
        <v>123</v>
      </c>
      <c r="G140" t="s">
        <v>123</v>
      </c>
      <c r="H140" t="s">
        <v>123</v>
      </c>
    </row>
    <row r="141" spans="1:8" x14ac:dyDescent="0.25">
      <c r="A141" t="s">
        <v>123</v>
      </c>
      <c r="B141" t="s">
        <v>51</v>
      </c>
      <c r="C141">
        <v>0.11</v>
      </c>
      <c r="D141" t="s">
        <v>143</v>
      </c>
      <c r="E141" t="s">
        <v>123</v>
      </c>
      <c r="F141" t="s">
        <v>123</v>
      </c>
      <c r="G141" t="s">
        <v>123</v>
      </c>
      <c r="H141" t="s">
        <v>123</v>
      </c>
    </row>
    <row r="142" spans="1:8" x14ac:dyDescent="0.25">
      <c r="A142">
        <v>28</v>
      </c>
      <c r="B142" t="s">
        <v>62</v>
      </c>
      <c r="C142">
        <v>0.35099999999999998</v>
      </c>
      <c r="D142" t="s">
        <v>143</v>
      </c>
      <c r="E142" t="s">
        <v>123</v>
      </c>
      <c r="F142" t="s">
        <v>123</v>
      </c>
      <c r="G142" t="s">
        <v>123</v>
      </c>
      <c r="H142" t="s">
        <v>123</v>
      </c>
    </row>
    <row r="143" spans="1:8" x14ac:dyDescent="0.25">
      <c r="A143" t="s">
        <v>123</v>
      </c>
      <c r="B143" t="s">
        <v>63</v>
      </c>
      <c r="C143">
        <v>0.378</v>
      </c>
      <c r="D143" t="s">
        <v>143</v>
      </c>
      <c r="E143" t="s">
        <v>123</v>
      </c>
      <c r="F143" t="s">
        <v>123</v>
      </c>
      <c r="G143" t="s">
        <v>123</v>
      </c>
      <c r="H143" t="s">
        <v>123</v>
      </c>
    </row>
    <row r="144" spans="1:8" x14ac:dyDescent="0.25">
      <c r="A144">
        <v>29</v>
      </c>
      <c r="B144" t="s">
        <v>74</v>
      </c>
      <c r="C144">
        <v>0.47499999999999998</v>
      </c>
      <c r="D144" t="s">
        <v>143</v>
      </c>
      <c r="E144" t="s">
        <v>123</v>
      </c>
      <c r="F144" t="s">
        <v>123</v>
      </c>
      <c r="G144" t="s">
        <v>123</v>
      </c>
      <c r="H144" t="s">
        <v>123</v>
      </c>
    </row>
    <row r="145" spans="1:8" x14ac:dyDescent="0.25">
      <c r="A145" t="s">
        <v>123</v>
      </c>
      <c r="B145" t="s">
        <v>75</v>
      </c>
      <c r="C145">
        <v>0.46500000000000002</v>
      </c>
      <c r="D145" t="s">
        <v>143</v>
      </c>
      <c r="E145" t="s">
        <v>123</v>
      </c>
      <c r="F145" t="s">
        <v>123</v>
      </c>
      <c r="G145" t="s">
        <v>123</v>
      </c>
      <c r="H145" t="s">
        <v>123</v>
      </c>
    </row>
    <row r="146" spans="1:8" x14ac:dyDescent="0.25">
      <c r="A146">
        <v>30</v>
      </c>
      <c r="B146" t="s">
        <v>86</v>
      </c>
      <c r="C146">
        <v>0.41799999999999998</v>
      </c>
      <c r="D146" t="s">
        <v>143</v>
      </c>
      <c r="E146" t="s">
        <v>123</v>
      </c>
      <c r="F146" t="s">
        <v>123</v>
      </c>
      <c r="G146" t="s">
        <v>123</v>
      </c>
      <c r="H146" t="s">
        <v>123</v>
      </c>
    </row>
    <row r="147" spans="1:8" x14ac:dyDescent="0.25">
      <c r="A147" t="s">
        <v>123</v>
      </c>
      <c r="B147" t="s">
        <v>87</v>
      </c>
      <c r="C147">
        <v>0.40799999999999997</v>
      </c>
      <c r="D147" t="s">
        <v>143</v>
      </c>
      <c r="E147" t="s">
        <v>123</v>
      </c>
      <c r="F147" t="s">
        <v>123</v>
      </c>
      <c r="G147" t="s">
        <v>123</v>
      </c>
      <c r="H147" t="s">
        <v>123</v>
      </c>
    </row>
    <row r="148" spans="1:8" x14ac:dyDescent="0.25">
      <c r="A148">
        <v>31</v>
      </c>
      <c r="B148" t="s">
        <v>98</v>
      </c>
      <c r="C148">
        <v>0.23400000000000001</v>
      </c>
      <c r="D148" t="s">
        <v>143</v>
      </c>
      <c r="E148" t="s">
        <v>123</v>
      </c>
      <c r="F148" t="s">
        <v>123</v>
      </c>
      <c r="G148" t="s">
        <v>123</v>
      </c>
      <c r="H148" t="s">
        <v>123</v>
      </c>
    </row>
    <row r="149" spans="1:8" x14ac:dyDescent="0.25">
      <c r="A149" t="s">
        <v>123</v>
      </c>
      <c r="B149" t="s">
        <v>99</v>
      </c>
      <c r="C149">
        <v>0.223</v>
      </c>
      <c r="D149" t="s">
        <v>143</v>
      </c>
      <c r="E149" t="s">
        <v>123</v>
      </c>
      <c r="F149" t="s">
        <v>123</v>
      </c>
      <c r="G149" t="s">
        <v>123</v>
      </c>
      <c r="H149" t="s">
        <v>123</v>
      </c>
    </row>
    <row r="150" spans="1:8" x14ac:dyDescent="0.25">
      <c r="A150">
        <v>32</v>
      </c>
      <c r="B150" t="s">
        <v>110</v>
      </c>
      <c r="C150">
        <v>0.4</v>
      </c>
      <c r="D150" t="s">
        <v>143</v>
      </c>
      <c r="E150" t="s">
        <v>123</v>
      </c>
      <c r="F150" t="s">
        <v>123</v>
      </c>
      <c r="G150" t="s">
        <v>123</v>
      </c>
      <c r="H150" t="s">
        <v>123</v>
      </c>
    </row>
    <row r="151" spans="1:8" x14ac:dyDescent="0.25">
      <c r="A151" t="s">
        <v>123</v>
      </c>
      <c r="B151" t="s">
        <v>111</v>
      </c>
      <c r="C151">
        <v>0.38300000000000001</v>
      </c>
      <c r="D151" t="s">
        <v>143</v>
      </c>
      <c r="E151" t="s">
        <v>123</v>
      </c>
      <c r="F151" t="s">
        <v>123</v>
      </c>
      <c r="G151" t="s">
        <v>123</v>
      </c>
      <c r="H151" t="s">
        <v>123</v>
      </c>
    </row>
    <row r="152" spans="1:8" x14ac:dyDescent="0.25">
      <c r="A152">
        <v>33</v>
      </c>
      <c r="B152" t="s">
        <v>28</v>
      </c>
      <c r="C152">
        <v>8.8999999999999996E-2</v>
      </c>
      <c r="D152" t="s">
        <v>143</v>
      </c>
      <c r="E152" t="s">
        <v>123</v>
      </c>
      <c r="F152" t="s">
        <v>123</v>
      </c>
      <c r="G152" t="s">
        <v>123</v>
      </c>
      <c r="H152" t="s">
        <v>123</v>
      </c>
    </row>
    <row r="153" spans="1:8" x14ac:dyDescent="0.25">
      <c r="A153" t="s">
        <v>123</v>
      </c>
      <c r="B153" t="s">
        <v>29</v>
      </c>
      <c r="C153">
        <v>9.2999999999999999E-2</v>
      </c>
      <c r="D153" t="s">
        <v>143</v>
      </c>
      <c r="E153" t="s">
        <v>123</v>
      </c>
      <c r="F153" t="s">
        <v>123</v>
      </c>
      <c r="G153" t="s">
        <v>123</v>
      </c>
      <c r="H153" t="s">
        <v>123</v>
      </c>
    </row>
    <row r="154" spans="1:8" x14ac:dyDescent="0.25">
      <c r="A154">
        <v>34</v>
      </c>
      <c r="B154" t="s">
        <v>40</v>
      </c>
      <c r="C154">
        <v>0.31</v>
      </c>
      <c r="D154" t="s">
        <v>143</v>
      </c>
      <c r="E154" t="s">
        <v>123</v>
      </c>
      <c r="F154" t="s">
        <v>123</v>
      </c>
      <c r="G154" t="s">
        <v>123</v>
      </c>
      <c r="H154" t="s">
        <v>123</v>
      </c>
    </row>
    <row r="155" spans="1:8" x14ac:dyDescent="0.25">
      <c r="A155" t="s">
        <v>123</v>
      </c>
      <c r="B155" t="s">
        <v>41</v>
      </c>
      <c r="C155">
        <v>0.27600000000000002</v>
      </c>
      <c r="D155" t="s">
        <v>143</v>
      </c>
      <c r="E155" t="s">
        <v>123</v>
      </c>
      <c r="F155" t="s">
        <v>123</v>
      </c>
      <c r="G155" t="s">
        <v>123</v>
      </c>
      <c r="H155" t="s">
        <v>123</v>
      </c>
    </row>
    <row r="156" spans="1:8" x14ac:dyDescent="0.25">
      <c r="A156">
        <v>35</v>
      </c>
      <c r="B156" t="s">
        <v>52</v>
      </c>
      <c r="C156">
        <v>0.30199999999999999</v>
      </c>
      <c r="D156" t="s">
        <v>143</v>
      </c>
      <c r="E156" t="s">
        <v>123</v>
      </c>
      <c r="F156" t="s">
        <v>123</v>
      </c>
      <c r="G156" t="s">
        <v>123</v>
      </c>
      <c r="H156" t="s">
        <v>123</v>
      </c>
    </row>
    <row r="157" spans="1:8" x14ac:dyDescent="0.25">
      <c r="A157" t="s">
        <v>123</v>
      </c>
      <c r="B157" t="s">
        <v>53</v>
      </c>
      <c r="C157">
        <v>0.316</v>
      </c>
      <c r="D157" t="s">
        <v>143</v>
      </c>
      <c r="E157" t="s">
        <v>123</v>
      </c>
      <c r="F157" t="s">
        <v>123</v>
      </c>
      <c r="G157" t="s">
        <v>123</v>
      </c>
      <c r="H157" t="s">
        <v>123</v>
      </c>
    </row>
    <row r="158" spans="1:8" x14ac:dyDescent="0.25">
      <c r="A158">
        <v>36</v>
      </c>
      <c r="B158" t="s">
        <v>64</v>
      </c>
      <c r="C158">
        <v>0.20799999999999999</v>
      </c>
      <c r="D158" t="s">
        <v>143</v>
      </c>
      <c r="E158" t="s">
        <v>123</v>
      </c>
      <c r="F158" t="s">
        <v>123</v>
      </c>
      <c r="G158" t="s">
        <v>123</v>
      </c>
      <c r="H158" t="s">
        <v>123</v>
      </c>
    </row>
    <row r="159" spans="1:8" x14ac:dyDescent="0.25">
      <c r="A159" t="s">
        <v>123</v>
      </c>
      <c r="B159" t="s">
        <v>65</v>
      </c>
      <c r="C159">
        <v>0.23499999999999999</v>
      </c>
      <c r="D159" t="s">
        <v>143</v>
      </c>
      <c r="E159" t="s">
        <v>123</v>
      </c>
      <c r="F159" t="s">
        <v>123</v>
      </c>
      <c r="G159" t="s">
        <v>123</v>
      </c>
      <c r="H159" t="s">
        <v>123</v>
      </c>
    </row>
    <row r="160" spans="1:8" x14ac:dyDescent="0.25">
      <c r="A160">
        <v>37</v>
      </c>
      <c r="B160" t="s">
        <v>76</v>
      </c>
      <c r="C160">
        <v>0.67600000000000005</v>
      </c>
      <c r="D160" t="s">
        <v>143</v>
      </c>
      <c r="E160" t="s">
        <v>123</v>
      </c>
      <c r="F160" t="s">
        <v>123</v>
      </c>
      <c r="G160" t="s">
        <v>123</v>
      </c>
      <c r="H160" t="s">
        <v>123</v>
      </c>
    </row>
    <row r="161" spans="1:8" x14ac:dyDescent="0.25">
      <c r="A161" t="s">
        <v>123</v>
      </c>
      <c r="B161" t="s">
        <v>77</v>
      </c>
      <c r="C161">
        <v>0.64200000000000002</v>
      </c>
      <c r="D161" t="s">
        <v>143</v>
      </c>
      <c r="E161" t="s">
        <v>123</v>
      </c>
      <c r="F161" t="s">
        <v>123</v>
      </c>
      <c r="G161" t="s">
        <v>123</v>
      </c>
      <c r="H161" t="s">
        <v>123</v>
      </c>
    </row>
    <row r="162" spans="1:8" x14ac:dyDescent="0.25">
      <c r="A162">
        <v>38</v>
      </c>
      <c r="B162" t="s">
        <v>88</v>
      </c>
      <c r="C162">
        <v>0.54800000000000004</v>
      </c>
      <c r="D162" t="s">
        <v>143</v>
      </c>
      <c r="E162" t="s">
        <v>123</v>
      </c>
      <c r="F162" t="s">
        <v>123</v>
      </c>
      <c r="G162" t="s">
        <v>123</v>
      </c>
      <c r="H162" t="s">
        <v>123</v>
      </c>
    </row>
    <row r="163" spans="1:8" x14ac:dyDescent="0.25">
      <c r="A163" t="s">
        <v>123</v>
      </c>
      <c r="B163" t="s">
        <v>89</v>
      </c>
      <c r="C163">
        <v>0.56399999999999995</v>
      </c>
      <c r="D163" t="s">
        <v>143</v>
      </c>
      <c r="E163" t="s">
        <v>123</v>
      </c>
      <c r="F163" t="s">
        <v>123</v>
      </c>
      <c r="G163" t="s">
        <v>123</v>
      </c>
      <c r="H163" t="s">
        <v>123</v>
      </c>
    </row>
    <row r="164" spans="1:8" x14ac:dyDescent="0.25">
      <c r="A164">
        <v>39</v>
      </c>
      <c r="B164" t="s">
        <v>100</v>
      </c>
      <c r="C164">
        <v>0.19700000000000001</v>
      </c>
      <c r="D164" t="s">
        <v>143</v>
      </c>
      <c r="E164" t="s">
        <v>123</v>
      </c>
      <c r="F164" t="s">
        <v>123</v>
      </c>
      <c r="G164" t="s">
        <v>123</v>
      </c>
      <c r="H164" t="s">
        <v>123</v>
      </c>
    </row>
    <row r="165" spans="1:8" x14ac:dyDescent="0.25">
      <c r="A165" t="s">
        <v>123</v>
      </c>
      <c r="B165" t="s">
        <v>101</v>
      </c>
      <c r="C165">
        <v>0.183</v>
      </c>
      <c r="D165" t="s">
        <v>143</v>
      </c>
      <c r="E165" t="s">
        <v>123</v>
      </c>
      <c r="F165" t="s">
        <v>123</v>
      </c>
      <c r="G165" t="s">
        <v>123</v>
      </c>
      <c r="H165" t="s">
        <v>123</v>
      </c>
    </row>
    <row r="166" spans="1:8" x14ac:dyDescent="0.25">
      <c r="A166">
        <v>40</v>
      </c>
      <c r="B166" t="s">
        <v>112</v>
      </c>
      <c r="C166">
        <v>0.497</v>
      </c>
      <c r="D166" t="s">
        <v>143</v>
      </c>
      <c r="E166" t="s">
        <v>123</v>
      </c>
      <c r="F166" t="s">
        <v>123</v>
      </c>
      <c r="G166" t="s">
        <v>123</v>
      </c>
      <c r="H166" t="s">
        <v>123</v>
      </c>
    </row>
    <row r="167" spans="1:8" x14ac:dyDescent="0.25">
      <c r="A167" t="s">
        <v>123</v>
      </c>
      <c r="B167" t="s">
        <v>113</v>
      </c>
      <c r="C167">
        <v>0.48899999999999999</v>
      </c>
      <c r="D167" t="s">
        <v>143</v>
      </c>
      <c r="E167" t="s">
        <v>123</v>
      </c>
      <c r="F167" t="s">
        <v>123</v>
      </c>
      <c r="G167" t="s">
        <v>123</v>
      </c>
      <c r="H167" t="s">
        <v>123</v>
      </c>
    </row>
    <row r="169" spans="1:8" x14ac:dyDescent="0.25">
      <c r="A169" t="s">
        <v>124</v>
      </c>
      <c r="B169" t="s">
        <v>125</v>
      </c>
      <c r="C169" t="s">
        <v>126</v>
      </c>
      <c r="D169" t="s">
        <v>127</v>
      </c>
      <c r="E169" t="s">
        <v>128</v>
      </c>
    </row>
    <row r="170" spans="1:8" x14ac:dyDescent="0.25">
      <c r="A170">
        <v>1</v>
      </c>
      <c r="B170" t="s">
        <v>116</v>
      </c>
      <c r="C170" t="s">
        <v>129</v>
      </c>
      <c r="D170" t="s">
        <v>148</v>
      </c>
      <c r="E170" t="s">
        <v>131</v>
      </c>
    </row>
    <row r="171" spans="1:8" x14ac:dyDescent="0.25">
      <c r="A171">
        <v>2</v>
      </c>
      <c r="B171" t="s">
        <v>141</v>
      </c>
      <c r="C171" t="s">
        <v>132</v>
      </c>
      <c r="D171" t="s">
        <v>148</v>
      </c>
      <c r="E171" t="s">
        <v>131</v>
      </c>
    </row>
    <row r="172" spans="1:8" x14ac:dyDescent="0.25">
      <c r="A172">
        <v>3</v>
      </c>
      <c r="B172" t="s">
        <v>142</v>
      </c>
      <c r="C172" t="s">
        <v>135</v>
      </c>
      <c r="D172" t="s">
        <v>130</v>
      </c>
      <c r="E172" t="s">
        <v>131</v>
      </c>
    </row>
    <row r="173" spans="1:8" x14ac:dyDescent="0.25">
      <c r="A173">
        <v>4</v>
      </c>
      <c r="B173" t="s">
        <v>143</v>
      </c>
      <c r="C173" t="s">
        <v>149</v>
      </c>
      <c r="D173" t="s">
        <v>130</v>
      </c>
      <c r="E173" t="s">
        <v>131</v>
      </c>
    </row>
    <row r="174" spans="1:8" x14ac:dyDescent="0.25">
      <c r="A174">
        <v>5</v>
      </c>
      <c r="B174" t="s">
        <v>144</v>
      </c>
      <c r="C174" t="s">
        <v>150</v>
      </c>
      <c r="D174" t="s">
        <v>130</v>
      </c>
      <c r="E174" t="s">
        <v>131</v>
      </c>
    </row>
    <row r="175" spans="1:8" x14ac:dyDescent="0.25">
      <c r="A175">
        <v>6</v>
      </c>
      <c r="B175" t="s">
        <v>145</v>
      </c>
      <c r="C175" t="s">
        <v>151</v>
      </c>
      <c r="D175" t="s">
        <v>130</v>
      </c>
      <c r="E175" t="s">
        <v>131</v>
      </c>
    </row>
    <row r="176" spans="1:8" x14ac:dyDescent="0.25">
      <c r="A176">
        <v>7</v>
      </c>
      <c r="B176" t="s">
        <v>146</v>
      </c>
      <c r="C176" t="s">
        <v>152</v>
      </c>
      <c r="D176" t="s">
        <v>130</v>
      </c>
      <c r="E176" t="s">
        <v>131</v>
      </c>
    </row>
    <row r="177" spans="1:98" x14ac:dyDescent="0.25">
      <c r="A177">
        <v>8</v>
      </c>
      <c r="B177" t="s">
        <v>147</v>
      </c>
      <c r="C177" t="s">
        <v>153</v>
      </c>
      <c r="D177" t="s">
        <v>154</v>
      </c>
      <c r="E177" t="s">
        <v>131</v>
      </c>
    </row>
    <row r="179" spans="1:98" x14ac:dyDescent="0.25">
      <c r="A179" t="s">
        <v>139</v>
      </c>
    </row>
    <row r="180" spans="1:98" x14ac:dyDescent="0.25">
      <c r="A180" t="s">
        <v>155</v>
      </c>
      <c r="B180" t="s">
        <v>156</v>
      </c>
      <c r="E180" t="s">
        <v>157</v>
      </c>
      <c r="F180" t="s">
        <v>158</v>
      </c>
    </row>
    <row r="181" spans="1:98" x14ac:dyDescent="0.25">
      <c r="A181" t="s">
        <v>10</v>
      </c>
    </row>
    <row r="182" spans="1:98" x14ac:dyDescent="0.25">
      <c r="A182" t="s">
        <v>11</v>
      </c>
      <c r="B182" t="s">
        <v>12</v>
      </c>
      <c r="C182">
        <v>1.3</v>
      </c>
      <c r="D182" t="s">
        <v>13</v>
      </c>
      <c r="E182" t="s">
        <v>14</v>
      </c>
      <c r="F182" t="s">
        <v>15</v>
      </c>
      <c r="G182" t="s">
        <v>16</v>
      </c>
      <c r="H182" t="b">
        <v>0</v>
      </c>
      <c r="I182">
        <v>1</v>
      </c>
      <c r="O182">
        <v>2</v>
      </c>
      <c r="P182" t="s">
        <v>17</v>
      </c>
      <c r="Q182">
        <v>1</v>
      </c>
      <c r="R182">
        <v>12</v>
      </c>
      <c r="S182">
        <v>96</v>
      </c>
      <c r="T182">
        <v>1</v>
      </c>
      <c r="U182">
        <v>8</v>
      </c>
    </row>
    <row r="183" spans="1:98" x14ac:dyDescent="0.25">
      <c r="B183" t="s">
        <v>0</v>
      </c>
      <c r="C183" t="s">
        <v>18</v>
      </c>
      <c r="D183" t="s">
        <v>19</v>
      </c>
      <c r="E183" t="s">
        <v>20</v>
      </c>
      <c r="F183" t="s">
        <v>21</v>
      </c>
      <c r="G183" t="s">
        <v>22</v>
      </c>
      <c r="H183" t="s">
        <v>23</v>
      </c>
      <c r="I183" t="s">
        <v>24</v>
      </c>
      <c r="J183" t="s">
        <v>25</v>
      </c>
      <c r="K183" t="s">
        <v>26</v>
      </c>
      <c r="L183" t="s">
        <v>27</v>
      </c>
      <c r="M183" t="s">
        <v>28</v>
      </c>
      <c r="N183" t="s">
        <v>29</v>
      </c>
      <c r="O183" t="s">
        <v>30</v>
      </c>
      <c r="P183" t="s">
        <v>31</v>
      </c>
      <c r="Q183" t="s">
        <v>32</v>
      </c>
      <c r="R183" t="s">
        <v>33</v>
      </c>
      <c r="S183" t="s">
        <v>34</v>
      </c>
      <c r="T183" t="s">
        <v>35</v>
      </c>
      <c r="U183" t="s">
        <v>36</v>
      </c>
      <c r="V183" t="s">
        <v>37</v>
      </c>
      <c r="W183" t="s">
        <v>38</v>
      </c>
      <c r="X183" t="s">
        <v>39</v>
      </c>
      <c r="Y183" t="s">
        <v>40</v>
      </c>
      <c r="Z183" t="s">
        <v>41</v>
      </c>
      <c r="AA183" t="s">
        <v>42</v>
      </c>
      <c r="AB183" t="s">
        <v>43</v>
      </c>
      <c r="AC183" t="s">
        <v>44</v>
      </c>
      <c r="AD183" t="s">
        <v>45</v>
      </c>
      <c r="AE183" t="s">
        <v>46</v>
      </c>
      <c r="AF183" t="s">
        <v>47</v>
      </c>
      <c r="AG183" t="s">
        <v>48</v>
      </c>
      <c r="AH183" t="s">
        <v>49</v>
      </c>
      <c r="AI183" t="s">
        <v>50</v>
      </c>
      <c r="AJ183" t="s">
        <v>51</v>
      </c>
      <c r="AK183" t="s">
        <v>52</v>
      </c>
      <c r="AL183" t="s">
        <v>53</v>
      </c>
      <c r="AM183" t="s">
        <v>54</v>
      </c>
      <c r="AN183" t="s">
        <v>55</v>
      </c>
      <c r="AO183" t="s">
        <v>56</v>
      </c>
      <c r="AP183" t="s">
        <v>57</v>
      </c>
      <c r="AQ183" t="s">
        <v>58</v>
      </c>
      <c r="AR183" t="s">
        <v>59</v>
      </c>
      <c r="AS183" t="s">
        <v>60</v>
      </c>
      <c r="AT183" t="s">
        <v>61</v>
      </c>
      <c r="AU183" t="s">
        <v>62</v>
      </c>
      <c r="AV183" t="s">
        <v>63</v>
      </c>
      <c r="AW183" t="s">
        <v>64</v>
      </c>
      <c r="AX183" t="s">
        <v>65</v>
      </c>
      <c r="AY183" t="s">
        <v>66</v>
      </c>
      <c r="AZ183" t="s">
        <v>67</v>
      </c>
      <c r="BA183" t="s">
        <v>68</v>
      </c>
      <c r="BB183" t="s">
        <v>69</v>
      </c>
      <c r="BC183" t="s">
        <v>70</v>
      </c>
      <c r="BD183" t="s">
        <v>71</v>
      </c>
      <c r="BE183" t="s">
        <v>72</v>
      </c>
      <c r="BF183" t="s">
        <v>73</v>
      </c>
      <c r="BG183" t="s">
        <v>74</v>
      </c>
      <c r="BH183" t="s">
        <v>75</v>
      </c>
      <c r="BI183" t="s">
        <v>76</v>
      </c>
      <c r="BJ183" t="s">
        <v>77</v>
      </c>
      <c r="BK183" t="s">
        <v>78</v>
      </c>
      <c r="BL183" t="s">
        <v>79</v>
      </c>
      <c r="BM183" t="s">
        <v>80</v>
      </c>
      <c r="BN183" t="s">
        <v>81</v>
      </c>
      <c r="BO183" t="s">
        <v>82</v>
      </c>
      <c r="BP183" t="s">
        <v>83</v>
      </c>
      <c r="BQ183" t="s">
        <v>84</v>
      </c>
      <c r="BR183" t="s">
        <v>85</v>
      </c>
      <c r="BS183" t="s">
        <v>86</v>
      </c>
      <c r="BT183" t="s">
        <v>87</v>
      </c>
      <c r="BU183" t="s">
        <v>88</v>
      </c>
      <c r="BV183" t="s">
        <v>89</v>
      </c>
      <c r="BW183" t="s">
        <v>90</v>
      </c>
      <c r="BX183" t="s">
        <v>91</v>
      </c>
      <c r="BY183" t="s">
        <v>92</v>
      </c>
      <c r="BZ183" t="s">
        <v>93</v>
      </c>
      <c r="CA183" t="s">
        <v>94</v>
      </c>
      <c r="CB183" t="s">
        <v>95</v>
      </c>
      <c r="CC183" t="s">
        <v>96</v>
      </c>
      <c r="CD183" t="s">
        <v>97</v>
      </c>
      <c r="CE183" t="s">
        <v>98</v>
      </c>
      <c r="CF183" t="s">
        <v>99</v>
      </c>
      <c r="CG183" t="s">
        <v>100</v>
      </c>
      <c r="CH183" t="s">
        <v>101</v>
      </c>
      <c r="CI183" t="s">
        <v>102</v>
      </c>
      <c r="CJ183" t="s">
        <v>103</v>
      </c>
      <c r="CK183" t="s">
        <v>104</v>
      </c>
      <c r="CL183" t="s">
        <v>105</v>
      </c>
      <c r="CM183" t="s">
        <v>106</v>
      </c>
      <c r="CN183" t="s">
        <v>107</v>
      </c>
      <c r="CO183" t="s">
        <v>108</v>
      </c>
      <c r="CP183" t="s">
        <v>109</v>
      </c>
      <c r="CQ183" t="s">
        <v>110</v>
      </c>
      <c r="CR183" t="s">
        <v>111</v>
      </c>
      <c r="CS183" t="s">
        <v>112</v>
      </c>
      <c r="CT183" t="s">
        <v>113</v>
      </c>
    </row>
    <row r="184" spans="1:98" x14ac:dyDescent="0.25">
      <c r="B184">
        <v>23.8</v>
      </c>
      <c r="C184">
        <v>2.9784000000000002</v>
      </c>
      <c r="D184">
        <v>3.02</v>
      </c>
      <c r="E184">
        <v>0.51970000000000005</v>
      </c>
      <c r="F184">
        <v>0.45650000000000002</v>
      </c>
      <c r="G184">
        <v>0.31669999999999998</v>
      </c>
      <c r="H184">
        <v>0.29199999999999998</v>
      </c>
      <c r="I184">
        <v>0.65810000000000002</v>
      </c>
      <c r="J184">
        <v>0.77700000000000002</v>
      </c>
      <c r="K184">
        <v>0.3397</v>
      </c>
      <c r="L184">
        <v>0.33050000000000002</v>
      </c>
      <c r="M184">
        <v>8.8800000000000004E-2</v>
      </c>
      <c r="N184">
        <v>9.3299999999999994E-2</v>
      </c>
      <c r="O184">
        <v>1.5494000000000001</v>
      </c>
      <c r="P184">
        <v>1.4251</v>
      </c>
      <c r="Q184">
        <v>0.62370000000000003</v>
      </c>
      <c r="R184">
        <v>0.60629999999999995</v>
      </c>
      <c r="S184">
        <v>1.0507</v>
      </c>
      <c r="T184">
        <v>0.93669999999999998</v>
      </c>
      <c r="U184">
        <v>0.78390000000000004</v>
      </c>
      <c r="V184">
        <v>0.72850000000000004</v>
      </c>
      <c r="W184">
        <v>0.14119999999999999</v>
      </c>
      <c r="X184">
        <v>0.1381</v>
      </c>
      <c r="Y184">
        <v>0.3165</v>
      </c>
      <c r="Z184">
        <v>0.28889999999999999</v>
      </c>
      <c r="AA184">
        <v>0.75039999999999996</v>
      </c>
      <c r="AB184">
        <v>0.76070000000000004</v>
      </c>
      <c r="AC184">
        <v>0.27760000000000001</v>
      </c>
      <c r="AD184">
        <v>0.2646</v>
      </c>
      <c r="AE184">
        <v>0.84099999999999997</v>
      </c>
      <c r="AF184">
        <v>0.64149999999999996</v>
      </c>
      <c r="AG184">
        <v>0.76600000000000001</v>
      </c>
      <c r="AH184">
        <v>0.73699999999999999</v>
      </c>
      <c r="AI184">
        <v>0.1089</v>
      </c>
      <c r="AJ184">
        <v>0.1053</v>
      </c>
      <c r="AK184">
        <v>0.30620000000000003</v>
      </c>
      <c r="AL184">
        <v>0.31940000000000002</v>
      </c>
      <c r="AM184">
        <v>0.36359999999999998</v>
      </c>
      <c r="AN184">
        <v>0.34589999999999999</v>
      </c>
      <c r="AO184">
        <v>0.1764</v>
      </c>
      <c r="AP184">
        <v>0.1749</v>
      </c>
      <c r="AQ184">
        <v>0.35570000000000002</v>
      </c>
      <c r="AR184">
        <v>0.39360000000000001</v>
      </c>
      <c r="AS184">
        <v>0.5766</v>
      </c>
      <c r="AT184">
        <v>0.54459999999999997</v>
      </c>
      <c r="AU184">
        <v>0.35299999999999998</v>
      </c>
      <c r="AV184">
        <v>0.377</v>
      </c>
      <c r="AW184">
        <v>0.20710000000000001</v>
      </c>
      <c r="AX184">
        <v>0.2344</v>
      </c>
      <c r="AY184">
        <v>0.1673</v>
      </c>
      <c r="AZ184">
        <v>0.17280000000000001</v>
      </c>
      <c r="BA184">
        <v>0.24859999999999999</v>
      </c>
      <c r="BB184">
        <v>0.24629999999999999</v>
      </c>
      <c r="BC184">
        <v>0.88849999999999996</v>
      </c>
      <c r="BD184">
        <v>0.97360000000000002</v>
      </c>
      <c r="BE184">
        <v>0.55300000000000005</v>
      </c>
      <c r="BF184">
        <v>0.55030000000000001</v>
      </c>
      <c r="BG184">
        <v>0.47599999999999998</v>
      </c>
      <c r="BH184">
        <v>0.4657</v>
      </c>
      <c r="BI184">
        <v>0.67490000000000006</v>
      </c>
      <c r="BJ184">
        <v>0.64329999999999998</v>
      </c>
      <c r="BK184">
        <v>8.6699999999999999E-2</v>
      </c>
      <c r="BL184">
        <v>8.2299999999999998E-2</v>
      </c>
      <c r="BM184">
        <v>0.40500000000000003</v>
      </c>
      <c r="BN184">
        <v>0.41289999999999999</v>
      </c>
      <c r="BO184">
        <v>1.1746000000000001</v>
      </c>
      <c r="BP184">
        <v>1.1975</v>
      </c>
      <c r="BQ184">
        <v>0.84789999999999999</v>
      </c>
      <c r="BR184">
        <v>0.78500000000000003</v>
      </c>
      <c r="BS184">
        <v>0.41670000000000001</v>
      </c>
      <c r="BT184">
        <v>0.40889999999999999</v>
      </c>
      <c r="BU184">
        <v>0.54920000000000002</v>
      </c>
      <c r="BV184">
        <v>0.56740000000000002</v>
      </c>
      <c r="BW184">
        <v>4.41E-2</v>
      </c>
      <c r="BX184">
        <v>3.8600000000000002E-2</v>
      </c>
      <c r="BY184">
        <v>1.2597</v>
      </c>
      <c r="BZ184">
        <v>1.2630999999999999</v>
      </c>
      <c r="CA184">
        <v>0.36890000000000001</v>
      </c>
      <c r="CB184">
        <v>0.37140000000000001</v>
      </c>
      <c r="CC184">
        <v>0.4103</v>
      </c>
      <c r="CD184">
        <v>0.40289999999999998</v>
      </c>
      <c r="CE184">
        <v>0.23369999999999999</v>
      </c>
      <c r="CF184">
        <v>0.22339999999999999</v>
      </c>
      <c r="CG184">
        <v>0.1981</v>
      </c>
      <c r="CH184">
        <v>0.18329999999999999</v>
      </c>
      <c r="CI184">
        <v>-1.00000000000003E-4</v>
      </c>
      <c r="CJ184">
        <v>1.00000000000003E-4</v>
      </c>
      <c r="CK184">
        <v>1.1601999999999999</v>
      </c>
      <c r="CL184">
        <v>1.1728000000000001</v>
      </c>
      <c r="CM184">
        <v>0.50439999999999996</v>
      </c>
      <c r="CN184">
        <v>0.4677</v>
      </c>
      <c r="CO184">
        <v>0.35549999999999998</v>
      </c>
      <c r="CP184">
        <v>0.33460000000000001</v>
      </c>
      <c r="CQ184">
        <v>0.40629999999999999</v>
      </c>
      <c r="CR184">
        <v>0.38619999999999999</v>
      </c>
      <c r="CS184">
        <v>0.49959999999999999</v>
      </c>
      <c r="CT184">
        <v>0.4904</v>
      </c>
    </row>
    <row r="186" spans="1:98" x14ac:dyDescent="0.25">
      <c r="B186">
        <v>23.8</v>
      </c>
      <c r="C186">
        <v>5.1749999999999997E-2</v>
      </c>
      <c r="D186">
        <v>4.9950000000000001E-2</v>
      </c>
      <c r="E186">
        <v>1.375E-2</v>
      </c>
      <c r="F186">
        <v>2.0650000000000002E-2</v>
      </c>
      <c r="G186">
        <v>9.5499999999999995E-3</v>
      </c>
      <c r="H186">
        <v>9.6500000000000006E-3</v>
      </c>
      <c r="I186">
        <v>1.695E-2</v>
      </c>
      <c r="J186">
        <v>1.555E-2</v>
      </c>
      <c r="K186">
        <v>9.8499999999999994E-3</v>
      </c>
      <c r="L186">
        <v>9.75E-3</v>
      </c>
      <c r="M186">
        <v>3.65E-3</v>
      </c>
      <c r="N186">
        <v>2.5500000000000002E-3</v>
      </c>
      <c r="O186">
        <v>3.0949999999999998E-2</v>
      </c>
      <c r="P186">
        <v>3.635E-2</v>
      </c>
      <c r="Q186">
        <v>1.4449999999999999E-2</v>
      </c>
      <c r="R186">
        <v>1.6650000000000002E-2</v>
      </c>
      <c r="S186">
        <v>2.325E-2</v>
      </c>
      <c r="T186">
        <v>1.8450000000000001E-2</v>
      </c>
      <c r="U186">
        <v>1.4449999999999999E-2</v>
      </c>
      <c r="V186">
        <v>1.7649999999999999E-2</v>
      </c>
      <c r="W186">
        <v>1.1950000000000001E-2</v>
      </c>
      <c r="X186">
        <v>5.7500000000000103E-3</v>
      </c>
      <c r="Y186">
        <v>8.6499999999999997E-3</v>
      </c>
      <c r="Z186">
        <v>6.8500000000000002E-3</v>
      </c>
      <c r="AA186">
        <v>1.325E-2</v>
      </c>
      <c r="AB186">
        <v>1.315E-2</v>
      </c>
      <c r="AC186">
        <v>8.5500000000000003E-3</v>
      </c>
      <c r="AD186">
        <v>7.1500000000000001E-3</v>
      </c>
      <c r="AE186">
        <v>1.485E-2</v>
      </c>
      <c r="AF186">
        <v>1.745E-2</v>
      </c>
      <c r="AG186">
        <v>1.4749999999999999E-2</v>
      </c>
      <c r="AH186">
        <v>1.4749999999999999E-2</v>
      </c>
      <c r="AI186">
        <v>4.8500000000000001E-3</v>
      </c>
      <c r="AJ186">
        <v>1.115E-2</v>
      </c>
      <c r="AK186">
        <v>7.2500000000000004E-3</v>
      </c>
      <c r="AL186">
        <v>7.9500000000000005E-3</v>
      </c>
      <c r="AM186">
        <v>6.2500000000000003E-3</v>
      </c>
      <c r="AN186">
        <v>1.1050000000000001E-2</v>
      </c>
      <c r="AO186">
        <v>5.6499999999999996E-3</v>
      </c>
      <c r="AP186">
        <v>5.8500000000000002E-3</v>
      </c>
      <c r="AQ186">
        <v>8.1499999999999993E-3</v>
      </c>
      <c r="AR186">
        <v>8.6499999999999997E-3</v>
      </c>
      <c r="AS186">
        <v>1.235E-2</v>
      </c>
      <c r="AT186">
        <v>1.0749999999999999E-2</v>
      </c>
      <c r="AU186">
        <v>8.0499999999999999E-3</v>
      </c>
      <c r="AV186">
        <v>8.9499999999999996E-3</v>
      </c>
      <c r="AW186">
        <v>1.575E-2</v>
      </c>
      <c r="AX186">
        <v>1.915E-2</v>
      </c>
      <c r="AY186">
        <v>2.9499999999999999E-3</v>
      </c>
      <c r="AZ186">
        <v>4.7499999999999999E-3</v>
      </c>
      <c r="BA186">
        <v>1.025E-2</v>
      </c>
      <c r="BB186">
        <v>1.1350000000000001E-2</v>
      </c>
      <c r="BC186">
        <v>1.6250000000000001E-2</v>
      </c>
      <c r="BD186">
        <v>1.5049999999999999E-2</v>
      </c>
      <c r="BE186">
        <v>1.0449999999999999E-2</v>
      </c>
      <c r="BF186">
        <v>9.8499999999999994E-3</v>
      </c>
      <c r="BG186">
        <v>1.175E-2</v>
      </c>
      <c r="BH186">
        <v>8.3499999999999998E-3</v>
      </c>
      <c r="BI186">
        <v>1.0749999999999999E-2</v>
      </c>
      <c r="BJ186">
        <v>9.0500000000000008E-3</v>
      </c>
      <c r="BK186">
        <v>1.0149999999999999E-2</v>
      </c>
      <c r="BL186">
        <v>2.4499999999999999E-3</v>
      </c>
      <c r="BM186">
        <v>6.8500000000000002E-3</v>
      </c>
      <c r="BN186">
        <v>7.5500000000000003E-3</v>
      </c>
      <c r="BO186">
        <v>1.8749999999999999E-2</v>
      </c>
      <c r="BP186">
        <v>1.915E-2</v>
      </c>
      <c r="BQ186">
        <v>1.325E-2</v>
      </c>
      <c r="BR186">
        <v>1.295E-2</v>
      </c>
      <c r="BS186">
        <v>7.3499999999999998E-3</v>
      </c>
      <c r="BT186">
        <v>6.8500000000000002E-3</v>
      </c>
      <c r="BU186">
        <v>6.9499999999999996E-3</v>
      </c>
      <c r="BV186">
        <v>8.7500000000000008E-3</v>
      </c>
      <c r="BW186">
        <v>1.0499999999999999E-3</v>
      </c>
      <c r="BX186">
        <v>1.0499999999999999E-3</v>
      </c>
      <c r="BY186">
        <v>1.805E-2</v>
      </c>
      <c r="BZ186">
        <v>1.9349999999999999E-2</v>
      </c>
      <c r="CA186">
        <v>6.8500000000000002E-3</v>
      </c>
      <c r="CB186">
        <v>6.2500000000000003E-3</v>
      </c>
      <c r="CC186">
        <v>5.7500000000000103E-3</v>
      </c>
      <c r="CD186">
        <v>6.3499999999999997E-3</v>
      </c>
      <c r="CE186">
        <v>3.9500000000000004E-3</v>
      </c>
      <c r="CF186">
        <v>4.2500000000000003E-3</v>
      </c>
      <c r="CG186">
        <v>2.9499999999999999E-3</v>
      </c>
      <c r="CH186">
        <v>2.15E-3</v>
      </c>
      <c r="CI186" s="1">
        <v>-5.0000000000001398E-5</v>
      </c>
      <c r="CJ186" s="1">
        <v>5.0000000000001398E-5</v>
      </c>
      <c r="CK186">
        <v>1.5949999999999999E-2</v>
      </c>
      <c r="CL186">
        <v>1.635E-2</v>
      </c>
      <c r="CM186">
        <v>7.2500000000000004E-3</v>
      </c>
      <c r="CN186">
        <v>6.9499999999999996E-3</v>
      </c>
      <c r="CO186">
        <v>5.3499999999999997E-3</v>
      </c>
      <c r="CP186">
        <v>5.45E-3</v>
      </c>
      <c r="CQ186">
        <v>6.8500000000000002E-3</v>
      </c>
      <c r="CR186">
        <v>4.9500000000000004E-3</v>
      </c>
      <c r="CS186">
        <v>6.0499999999999998E-3</v>
      </c>
      <c r="CT186">
        <v>7.7499999999999999E-3</v>
      </c>
    </row>
    <row r="188" spans="1:98" x14ac:dyDescent="0.25">
      <c r="C188" t="s">
        <v>18</v>
      </c>
      <c r="D188" t="s">
        <v>19</v>
      </c>
      <c r="E188" t="s">
        <v>20</v>
      </c>
      <c r="F188" t="s">
        <v>21</v>
      </c>
      <c r="G188" t="s">
        <v>22</v>
      </c>
      <c r="H188" t="s">
        <v>23</v>
      </c>
      <c r="I188" t="s">
        <v>24</v>
      </c>
      <c r="J188" t="s">
        <v>25</v>
      </c>
      <c r="K188" t="s">
        <v>26</v>
      </c>
      <c r="L188" t="s">
        <v>27</v>
      </c>
      <c r="M188" t="s">
        <v>28</v>
      </c>
      <c r="N188" t="s">
        <v>29</v>
      </c>
      <c r="O188" t="s">
        <v>30</v>
      </c>
      <c r="P188" t="s">
        <v>31</v>
      </c>
      <c r="Q188" t="s">
        <v>32</v>
      </c>
      <c r="R188" t="s">
        <v>33</v>
      </c>
      <c r="S188" t="s">
        <v>34</v>
      </c>
      <c r="T188" t="s">
        <v>35</v>
      </c>
      <c r="U188" t="s">
        <v>36</v>
      </c>
      <c r="V188" t="s">
        <v>37</v>
      </c>
      <c r="W188" t="s">
        <v>38</v>
      </c>
      <c r="X188" t="s">
        <v>39</v>
      </c>
      <c r="Y188" t="s">
        <v>40</v>
      </c>
      <c r="Z188" t="s">
        <v>41</v>
      </c>
      <c r="AA188" t="s">
        <v>42</v>
      </c>
      <c r="AB188" t="s">
        <v>43</v>
      </c>
      <c r="AC188" t="s">
        <v>44</v>
      </c>
      <c r="AD188" t="s">
        <v>45</v>
      </c>
      <c r="AE188" t="s">
        <v>46</v>
      </c>
      <c r="AF188" t="s">
        <v>47</v>
      </c>
      <c r="AG188" t="s">
        <v>48</v>
      </c>
      <c r="AH188" t="s">
        <v>49</v>
      </c>
      <c r="AI188" t="s">
        <v>50</v>
      </c>
      <c r="AJ188" t="s">
        <v>51</v>
      </c>
      <c r="AK188" t="s">
        <v>52</v>
      </c>
      <c r="AL188" t="s">
        <v>53</v>
      </c>
      <c r="AM188" t="s">
        <v>54</v>
      </c>
      <c r="AN188" t="s">
        <v>55</v>
      </c>
      <c r="AO188" t="s">
        <v>56</v>
      </c>
      <c r="AP188" t="s">
        <v>57</v>
      </c>
      <c r="AQ188" t="s">
        <v>58</v>
      </c>
      <c r="AR188" t="s">
        <v>59</v>
      </c>
      <c r="AS188" t="s">
        <v>60</v>
      </c>
      <c r="AT188" t="s">
        <v>61</v>
      </c>
      <c r="AU188" t="s">
        <v>62</v>
      </c>
      <c r="AV188" t="s">
        <v>63</v>
      </c>
      <c r="AW188" t="s">
        <v>64</v>
      </c>
      <c r="AX188" t="s">
        <v>65</v>
      </c>
      <c r="AY188" t="s">
        <v>66</v>
      </c>
      <c r="AZ188" t="s">
        <v>67</v>
      </c>
      <c r="BA188" t="s">
        <v>68</v>
      </c>
      <c r="BB188" t="s">
        <v>69</v>
      </c>
      <c r="BC188" t="s">
        <v>70</v>
      </c>
      <c r="BD188" t="s">
        <v>71</v>
      </c>
      <c r="BE188" t="s">
        <v>72</v>
      </c>
      <c r="BF188" t="s">
        <v>73</v>
      </c>
      <c r="BG188" t="s">
        <v>74</v>
      </c>
      <c r="BH188" t="s">
        <v>75</v>
      </c>
      <c r="BI188" t="s">
        <v>76</v>
      </c>
      <c r="BJ188" t="s">
        <v>77</v>
      </c>
      <c r="BK188" t="s">
        <v>78</v>
      </c>
      <c r="BL188" t="s">
        <v>79</v>
      </c>
      <c r="BM188" t="s">
        <v>80</v>
      </c>
      <c r="BN188" t="s">
        <v>81</v>
      </c>
      <c r="BO188" t="s">
        <v>82</v>
      </c>
      <c r="BP188" t="s">
        <v>83</v>
      </c>
      <c r="BQ188" t="s">
        <v>84</v>
      </c>
      <c r="BR188" t="s">
        <v>85</v>
      </c>
      <c r="BS188" t="s">
        <v>86</v>
      </c>
      <c r="BT188" t="s">
        <v>87</v>
      </c>
      <c r="BU188" t="s">
        <v>88</v>
      </c>
      <c r="BV188" t="s">
        <v>89</v>
      </c>
      <c r="BW188" t="s">
        <v>90</v>
      </c>
      <c r="BX188" t="s">
        <v>91</v>
      </c>
      <c r="BY188" t="s">
        <v>92</v>
      </c>
      <c r="BZ188" t="s">
        <v>93</v>
      </c>
      <c r="CA188" t="s">
        <v>94</v>
      </c>
      <c r="CB188" t="s">
        <v>95</v>
      </c>
      <c r="CC188" t="s">
        <v>96</v>
      </c>
      <c r="CD188" t="s">
        <v>97</v>
      </c>
      <c r="CE188" t="s">
        <v>98</v>
      </c>
      <c r="CF188" t="s">
        <v>99</v>
      </c>
      <c r="CG188" t="s">
        <v>100</v>
      </c>
      <c r="CH188" t="s">
        <v>101</v>
      </c>
      <c r="CI188" t="s">
        <v>102</v>
      </c>
      <c r="CJ188" t="s">
        <v>103</v>
      </c>
      <c r="CK188" t="s">
        <v>104</v>
      </c>
      <c r="CL188" t="s">
        <v>105</v>
      </c>
      <c r="CM188" t="s">
        <v>106</v>
      </c>
      <c r="CN188" t="s">
        <v>107</v>
      </c>
      <c r="CO188" t="s">
        <v>108</v>
      </c>
      <c r="CP188" t="s">
        <v>109</v>
      </c>
      <c r="CQ188" t="s">
        <v>110</v>
      </c>
      <c r="CR188" t="s">
        <v>111</v>
      </c>
      <c r="CS188" t="s">
        <v>112</v>
      </c>
      <c r="CT188" t="s">
        <v>113</v>
      </c>
    </row>
    <row r="189" spans="1:98" x14ac:dyDescent="0.25">
      <c r="C189">
        <v>2.92665</v>
      </c>
      <c r="D189">
        <v>2.9700500000000001</v>
      </c>
      <c r="E189">
        <v>0.50594999999999901</v>
      </c>
      <c r="F189">
        <v>0.43585000000000002</v>
      </c>
      <c r="G189">
        <v>0.30714999999999998</v>
      </c>
      <c r="H189">
        <v>0.28234999999999999</v>
      </c>
      <c r="I189">
        <v>0.64115</v>
      </c>
      <c r="J189">
        <v>0.76144999999999996</v>
      </c>
      <c r="K189">
        <v>0.32984999999999998</v>
      </c>
      <c r="L189">
        <v>0.32074999999999998</v>
      </c>
      <c r="M189">
        <v>8.5149999999999906E-2</v>
      </c>
      <c r="N189">
        <v>9.0749999999999997E-2</v>
      </c>
      <c r="O189">
        <v>1.5184499999999901</v>
      </c>
      <c r="P189">
        <v>1.3887499999999999</v>
      </c>
      <c r="Q189">
        <v>0.60924999999999996</v>
      </c>
      <c r="R189">
        <v>0.58964999999999901</v>
      </c>
      <c r="S189">
        <v>1.02745</v>
      </c>
      <c r="T189">
        <v>0.91824999999999901</v>
      </c>
      <c r="U189">
        <v>0.76944999999999997</v>
      </c>
      <c r="V189">
        <v>0.71084999999999898</v>
      </c>
      <c r="W189">
        <v>0.129249999999999</v>
      </c>
      <c r="X189">
        <v>0.13235</v>
      </c>
      <c r="Y189">
        <v>0.30785000000000001</v>
      </c>
      <c r="Z189">
        <v>0.28205000000000002</v>
      </c>
      <c r="AA189">
        <v>0.73714999999999997</v>
      </c>
      <c r="AB189">
        <v>0.74754999999999905</v>
      </c>
      <c r="AC189">
        <v>0.26904999999999901</v>
      </c>
      <c r="AD189">
        <v>0.25745000000000001</v>
      </c>
      <c r="AE189">
        <v>0.82614999999999905</v>
      </c>
      <c r="AF189">
        <v>0.62404999999999999</v>
      </c>
      <c r="AG189">
        <v>0.75124999999999997</v>
      </c>
      <c r="AH189">
        <v>0.72224999999999995</v>
      </c>
      <c r="AI189">
        <v>0.10405</v>
      </c>
      <c r="AJ189">
        <v>9.4149999999999998E-2</v>
      </c>
      <c r="AK189">
        <v>0.29894999999999999</v>
      </c>
      <c r="AL189">
        <v>0.31145</v>
      </c>
      <c r="AM189">
        <v>0.35735</v>
      </c>
      <c r="AN189">
        <v>0.33484999999999998</v>
      </c>
      <c r="AO189">
        <v>0.17075000000000001</v>
      </c>
      <c r="AP189">
        <v>0.16905000000000001</v>
      </c>
      <c r="AQ189">
        <v>0.34755000000000003</v>
      </c>
      <c r="AR189">
        <v>0.38494999999999902</v>
      </c>
      <c r="AS189">
        <v>0.56425000000000003</v>
      </c>
      <c r="AT189">
        <v>0.53384999999999905</v>
      </c>
      <c r="AU189">
        <v>0.34494999999999998</v>
      </c>
      <c r="AV189">
        <v>0.36804999999999999</v>
      </c>
      <c r="AW189">
        <v>0.19134999999999899</v>
      </c>
      <c r="AX189">
        <v>0.21525</v>
      </c>
      <c r="AY189">
        <v>0.16435</v>
      </c>
      <c r="AZ189">
        <v>0.16805</v>
      </c>
      <c r="BA189">
        <v>0.23835000000000001</v>
      </c>
      <c r="BB189">
        <v>0.23494999999999999</v>
      </c>
      <c r="BC189">
        <v>0.87224999999999997</v>
      </c>
      <c r="BD189">
        <v>0.95855000000000001</v>
      </c>
      <c r="BE189">
        <v>0.54254999999999998</v>
      </c>
      <c r="BF189">
        <v>0.54044999999999999</v>
      </c>
      <c r="BG189">
        <v>0.46425</v>
      </c>
      <c r="BH189">
        <v>0.45734999999999998</v>
      </c>
      <c r="BI189">
        <v>0.66414999999999902</v>
      </c>
      <c r="BJ189">
        <v>0.63424999999999998</v>
      </c>
      <c r="BK189">
        <v>7.6550000000000007E-2</v>
      </c>
      <c r="BL189">
        <v>7.9850000000000004E-2</v>
      </c>
      <c r="BM189">
        <v>0.39815</v>
      </c>
      <c r="BN189">
        <v>0.40534999999999999</v>
      </c>
      <c r="BO189">
        <v>1.1558499999999901</v>
      </c>
      <c r="BP189">
        <v>1.17835</v>
      </c>
      <c r="BQ189">
        <v>0.83465</v>
      </c>
      <c r="BR189">
        <v>0.77204999999999901</v>
      </c>
      <c r="BS189">
        <v>0.40934999999999899</v>
      </c>
      <c r="BT189">
        <v>0.40205000000000002</v>
      </c>
      <c r="BU189">
        <v>0.54225000000000001</v>
      </c>
      <c r="BV189">
        <v>0.55864999999999998</v>
      </c>
      <c r="BW189">
        <v>4.3049999999999998E-2</v>
      </c>
      <c r="BX189">
        <v>3.7549999999999903E-2</v>
      </c>
      <c r="BY189">
        <v>1.2416499999999999</v>
      </c>
      <c r="BZ189">
        <v>1.2437499999999999</v>
      </c>
      <c r="CA189">
        <v>0.36204999999999998</v>
      </c>
      <c r="CB189">
        <v>0.36514999999999997</v>
      </c>
      <c r="CC189">
        <v>0.40454999999999902</v>
      </c>
      <c r="CD189">
        <v>0.39655000000000001</v>
      </c>
      <c r="CE189">
        <v>0.22974999999999901</v>
      </c>
      <c r="CF189">
        <v>0.21915000000000001</v>
      </c>
      <c r="CG189">
        <v>0.19514999999999999</v>
      </c>
      <c r="CH189">
        <v>0.18114999999999901</v>
      </c>
      <c r="CI189" s="1">
        <v>-5.0000000000001398E-5</v>
      </c>
      <c r="CJ189" s="1">
        <v>5.0000000000001398E-5</v>
      </c>
      <c r="CK189">
        <v>1.14425</v>
      </c>
      <c r="CL189">
        <v>1.15645</v>
      </c>
      <c r="CM189">
        <v>0.49714999999999998</v>
      </c>
      <c r="CN189">
        <v>0.46074999999999999</v>
      </c>
      <c r="CO189">
        <v>0.35015000000000002</v>
      </c>
      <c r="CP189">
        <v>0.32915</v>
      </c>
      <c r="CQ189">
        <v>0.39944999999999897</v>
      </c>
      <c r="CR189">
        <v>0.38124999999999998</v>
      </c>
      <c r="CS189">
        <v>0.49354999999999899</v>
      </c>
      <c r="CT189">
        <v>0.48264999999999902</v>
      </c>
    </row>
    <row r="190" spans="1:98" x14ac:dyDescent="0.25">
      <c r="A190" t="s">
        <v>114</v>
      </c>
    </row>
    <row r="191" spans="1:98" x14ac:dyDescent="0.25">
      <c r="A191" t="s">
        <v>115</v>
      </c>
    </row>
    <row r="192" spans="1:98" x14ac:dyDescent="0.25">
      <c r="A192" t="s">
        <v>116</v>
      </c>
      <c r="B192" t="s">
        <v>117</v>
      </c>
      <c r="C192" t="s">
        <v>118</v>
      </c>
      <c r="D192" t="s">
        <v>119</v>
      </c>
      <c r="E192" t="s">
        <v>120</v>
      </c>
      <c r="F192" t="s">
        <v>121</v>
      </c>
      <c r="G192" t="s">
        <v>122</v>
      </c>
    </row>
    <row r="193" spans="1:7" x14ac:dyDescent="0.25">
      <c r="A193">
        <v>1</v>
      </c>
      <c r="B193" t="s">
        <v>18</v>
      </c>
      <c r="C193">
        <v>10</v>
      </c>
      <c r="D193">
        <v>2.927</v>
      </c>
      <c r="E193">
        <v>2.948</v>
      </c>
      <c r="F193">
        <v>3.1E-2</v>
      </c>
      <c r="G193">
        <v>1.0409999999999999</v>
      </c>
    </row>
    <row r="194" spans="1:7" x14ac:dyDescent="0.25">
      <c r="A194" t="s">
        <v>123</v>
      </c>
      <c r="B194" t="s">
        <v>19</v>
      </c>
      <c r="C194" t="s">
        <v>123</v>
      </c>
      <c r="D194">
        <v>2.97</v>
      </c>
      <c r="E194" t="s">
        <v>123</v>
      </c>
      <c r="F194" t="s">
        <v>123</v>
      </c>
      <c r="G194" t="s">
        <v>123</v>
      </c>
    </row>
    <row r="195" spans="1:7" x14ac:dyDescent="0.25">
      <c r="A195">
        <v>2</v>
      </c>
      <c r="B195" t="s">
        <v>30</v>
      </c>
      <c r="C195">
        <v>5</v>
      </c>
      <c r="D195">
        <v>1.518</v>
      </c>
      <c r="E195">
        <v>1.454</v>
      </c>
      <c r="F195">
        <v>9.1999999999999998E-2</v>
      </c>
      <c r="G195">
        <v>6.3090000000000002</v>
      </c>
    </row>
    <row r="196" spans="1:7" x14ac:dyDescent="0.25">
      <c r="A196" t="s">
        <v>123</v>
      </c>
      <c r="B196" t="s">
        <v>31</v>
      </c>
      <c r="C196" t="s">
        <v>123</v>
      </c>
      <c r="D196">
        <v>1.389</v>
      </c>
      <c r="E196" t="s">
        <v>123</v>
      </c>
      <c r="F196" t="s">
        <v>123</v>
      </c>
      <c r="G196" t="s">
        <v>123</v>
      </c>
    </row>
    <row r="197" spans="1:7" x14ac:dyDescent="0.25">
      <c r="A197">
        <v>3</v>
      </c>
      <c r="B197" t="s">
        <v>42</v>
      </c>
      <c r="C197">
        <v>2.5</v>
      </c>
      <c r="D197">
        <v>0.73699999999999999</v>
      </c>
      <c r="E197">
        <v>0.74199999999999999</v>
      </c>
      <c r="F197">
        <v>7.0000000000000001E-3</v>
      </c>
      <c r="G197">
        <v>0.99099999999999999</v>
      </c>
    </row>
    <row r="198" spans="1:7" x14ac:dyDescent="0.25">
      <c r="A198" t="s">
        <v>123</v>
      </c>
      <c r="B198" t="s">
        <v>43</v>
      </c>
      <c r="C198" t="s">
        <v>123</v>
      </c>
      <c r="D198">
        <v>0.748</v>
      </c>
      <c r="E198" t="s">
        <v>123</v>
      </c>
      <c r="F198" t="s">
        <v>123</v>
      </c>
      <c r="G198" t="s">
        <v>123</v>
      </c>
    </row>
    <row r="199" spans="1:7" x14ac:dyDescent="0.25">
      <c r="A199">
        <v>4</v>
      </c>
      <c r="B199" t="s">
        <v>54</v>
      </c>
      <c r="C199">
        <v>1.25</v>
      </c>
      <c r="D199">
        <v>0.35699999999999998</v>
      </c>
      <c r="E199">
        <v>0.34599999999999997</v>
      </c>
      <c r="F199">
        <v>1.6E-2</v>
      </c>
      <c r="G199">
        <v>4.5970000000000004</v>
      </c>
    </row>
    <row r="200" spans="1:7" x14ac:dyDescent="0.25">
      <c r="A200" t="s">
        <v>123</v>
      </c>
      <c r="B200" t="s">
        <v>55</v>
      </c>
      <c r="C200" t="s">
        <v>123</v>
      </c>
      <c r="D200">
        <v>0.33500000000000002</v>
      </c>
      <c r="E200" t="s">
        <v>123</v>
      </c>
      <c r="F200" t="s">
        <v>123</v>
      </c>
      <c r="G200" t="s">
        <v>123</v>
      </c>
    </row>
    <row r="201" spans="1:7" x14ac:dyDescent="0.25">
      <c r="A201">
        <v>5</v>
      </c>
      <c r="B201" t="s">
        <v>66</v>
      </c>
      <c r="C201">
        <v>0.625</v>
      </c>
      <c r="D201">
        <v>0.16400000000000001</v>
      </c>
      <c r="E201">
        <v>0.16600000000000001</v>
      </c>
      <c r="F201">
        <v>3.0000000000000001E-3</v>
      </c>
      <c r="G201">
        <v>1.5740000000000001</v>
      </c>
    </row>
    <row r="202" spans="1:7" x14ac:dyDescent="0.25">
      <c r="A202" t="s">
        <v>123</v>
      </c>
      <c r="B202" t="s">
        <v>67</v>
      </c>
      <c r="C202" t="s">
        <v>123</v>
      </c>
      <c r="D202">
        <v>0.16800000000000001</v>
      </c>
      <c r="E202" t="s">
        <v>123</v>
      </c>
      <c r="F202" t="s">
        <v>123</v>
      </c>
      <c r="G202" t="s">
        <v>123</v>
      </c>
    </row>
    <row r="203" spans="1:7" x14ac:dyDescent="0.25">
      <c r="A203">
        <v>6</v>
      </c>
      <c r="B203" t="s">
        <v>78</v>
      </c>
      <c r="C203">
        <v>0.313</v>
      </c>
      <c r="D203">
        <v>7.6999999999999999E-2</v>
      </c>
      <c r="E203">
        <v>7.8E-2</v>
      </c>
      <c r="F203">
        <v>2E-3</v>
      </c>
      <c r="G203">
        <v>2.984</v>
      </c>
    </row>
    <row r="204" spans="1:7" x14ac:dyDescent="0.25">
      <c r="A204" t="s">
        <v>123</v>
      </c>
      <c r="B204" t="s">
        <v>79</v>
      </c>
      <c r="C204" t="s">
        <v>123</v>
      </c>
      <c r="D204">
        <v>0.08</v>
      </c>
      <c r="E204" t="s">
        <v>123</v>
      </c>
      <c r="F204" t="s">
        <v>123</v>
      </c>
      <c r="G204" t="s">
        <v>123</v>
      </c>
    </row>
    <row r="205" spans="1:7" x14ac:dyDescent="0.25">
      <c r="A205">
        <v>7</v>
      </c>
      <c r="B205" t="s">
        <v>90</v>
      </c>
      <c r="C205">
        <v>0.156</v>
      </c>
      <c r="D205">
        <v>4.2999999999999997E-2</v>
      </c>
      <c r="E205">
        <v>0.04</v>
      </c>
      <c r="F205">
        <v>4.0000000000000001E-3</v>
      </c>
      <c r="G205">
        <v>9.65</v>
      </c>
    </row>
    <row r="206" spans="1:7" x14ac:dyDescent="0.25">
      <c r="A206" t="s">
        <v>123</v>
      </c>
      <c r="B206" t="s">
        <v>91</v>
      </c>
      <c r="C206" t="s">
        <v>123</v>
      </c>
      <c r="D206">
        <v>3.7999999999999999E-2</v>
      </c>
      <c r="E206" t="s">
        <v>123</v>
      </c>
      <c r="F206" t="s">
        <v>123</v>
      </c>
      <c r="G206" t="s">
        <v>123</v>
      </c>
    </row>
    <row r="208" spans="1:7" x14ac:dyDescent="0.25">
      <c r="A208" t="s">
        <v>124</v>
      </c>
      <c r="B208" t="s">
        <v>125</v>
      </c>
      <c r="C208" t="s">
        <v>126</v>
      </c>
      <c r="D208" t="s">
        <v>127</v>
      </c>
      <c r="E208" t="s">
        <v>128</v>
      </c>
    </row>
    <row r="209" spans="1:8" x14ac:dyDescent="0.25">
      <c r="A209">
        <v>1</v>
      </c>
      <c r="B209" t="s">
        <v>116</v>
      </c>
      <c r="C209" t="s">
        <v>129</v>
      </c>
      <c r="D209" t="s">
        <v>130</v>
      </c>
      <c r="E209" t="s">
        <v>131</v>
      </c>
    </row>
    <row r="210" spans="1:8" x14ac:dyDescent="0.25">
      <c r="A210">
        <v>2</v>
      </c>
      <c r="B210" t="s">
        <v>117</v>
      </c>
      <c r="C210" t="s">
        <v>132</v>
      </c>
      <c r="D210" t="s">
        <v>130</v>
      </c>
      <c r="E210" t="s">
        <v>131</v>
      </c>
    </row>
    <row r="211" spans="1:8" x14ac:dyDescent="0.25">
      <c r="A211">
        <v>3</v>
      </c>
      <c r="B211" t="s">
        <v>133</v>
      </c>
      <c r="C211" t="s">
        <v>134</v>
      </c>
      <c r="D211" t="s">
        <v>130</v>
      </c>
      <c r="E211" t="s">
        <v>131</v>
      </c>
    </row>
    <row r="212" spans="1:8" x14ac:dyDescent="0.25">
      <c r="A212">
        <v>4</v>
      </c>
      <c r="B212" t="s">
        <v>119</v>
      </c>
      <c r="C212" t="s">
        <v>135</v>
      </c>
      <c r="D212" t="s">
        <v>130</v>
      </c>
      <c r="E212" t="s">
        <v>131</v>
      </c>
    </row>
    <row r="213" spans="1:8" x14ac:dyDescent="0.25">
      <c r="A213">
        <v>5</v>
      </c>
      <c r="B213" t="s">
        <v>120</v>
      </c>
      <c r="C213" t="s">
        <v>136</v>
      </c>
      <c r="D213" t="s">
        <v>130</v>
      </c>
      <c r="E213" t="s">
        <v>131</v>
      </c>
    </row>
    <row r="214" spans="1:8" x14ac:dyDescent="0.25">
      <c r="A214">
        <v>6</v>
      </c>
      <c r="B214" t="s">
        <v>121</v>
      </c>
      <c r="C214" t="s">
        <v>137</v>
      </c>
      <c r="D214" t="s">
        <v>130</v>
      </c>
      <c r="E214" t="s">
        <v>131</v>
      </c>
    </row>
    <row r="215" spans="1:8" x14ac:dyDescent="0.25">
      <c r="A215">
        <v>7</v>
      </c>
      <c r="B215" t="s">
        <v>122</v>
      </c>
      <c r="C215" t="s">
        <v>138</v>
      </c>
      <c r="D215" t="s">
        <v>130</v>
      </c>
      <c r="E215" t="s">
        <v>131</v>
      </c>
    </row>
    <row r="217" spans="1:8" x14ac:dyDescent="0.25">
      <c r="A217" t="s">
        <v>139</v>
      </c>
    </row>
    <row r="218" spans="1:8" x14ac:dyDescent="0.25">
      <c r="A218" t="s">
        <v>10</v>
      </c>
    </row>
    <row r="219" spans="1:8" x14ac:dyDescent="0.25">
      <c r="A219" t="s">
        <v>140</v>
      </c>
    </row>
    <row r="220" spans="1:8" x14ac:dyDescent="0.25">
      <c r="A220" t="s">
        <v>116</v>
      </c>
      <c r="B220" t="s">
        <v>141</v>
      </c>
      <c r="C220" t="s">
        <v>142</v>
      </c>
      <c r="D220" t="s">
        <v>143</v>
      </c>
      <c r="E220" t="s">
        <v>144</v>
      </c>
      <c r="F220" t="s">
        <v>145</v>
      </c>
      <c r="G220" t="s">
        <v>146</v>
      </c>
      <c r="H220" t="s">
        <v>147</v>
      </c>
    </row>
    <row r="221" spans="1:8" x14ac:dyDescent="0.25">
      <c r="A221">
        <v>1</v>
      </c>
      <c r="B221" t="s">
        <v>20</v>
      </c>
      <c r="C221">
        <v>0.50600000000000001</v>
      </c>
      <c r="D221" t="s">
        <v>143</v>
      </c>
      <c r="E221">
        <v>1.7589999999999999</v>
      </c>
      <c r="F221">
        <v>1.641</v>
      </c>
      <c r="G221">
        <v>0.16700000000000001</v>
      </c>
      <c r="H221">
        <v>10.199999999999999</v>
      </c>
    </row>
    <row r="222" spans="1:8" x14ac:dyDescent="0.25">
      <c r="A222" t="s">
        <v>123</v>
      </c>
      <c r="B222" t="s">
        <v>21</v>
      </c>
      <c r="C222">
        <v>0.436</v>
      </c>
      <c r="D222" t="s">
        <v>143</v>
      </c>
      <c r="E222">
        <v>1.5229999999999999</v>
      </c>
      <c r="F222" t="s">
        <v>123</v>
      </c>
      <c r="G222" t="s">
        <v>123</v>
      </c>
      <c r="H222" t="s">
        <v>123</v>
      </c>
    </row>
    <row r="223" spans="1:8" x14ac:dyDescent="0.25">
      <c r="A223">
        <v>2</v>
      </c>
      <c r="B223" t="s">
        <v>32</v>
      </c>
      <c r="C223">
        <v>0.60899999999999999</v>
      </c>
      <c r="D223" t="s">
        <v>143</v>
      </c>
      <c r="E223">
        <v>2.105</v>
      </c>
      <c r="F223">
        <v>2.0720000000000001</v>
      </c>
      <c r="G223">
        <v>4.5999999999999999E-2</v>
      </c>
      <c r="H223">
        <v>2.2000000000000002</v>
      </c>
    </row>
    <row r="224" spans="1:8" x14ac:dyDescent="0.25">
      <c r="A224" t="s">
        <v>123</v>
      </c>
      <c r="B224" t="s">
        <v>33</v>
      </c>
      <c r="C224">
        <v>0.59</v>
      </c>
      <c r="D224" t="s">
        <v>143</v>
      </c>
      <c r="E224">
        <v>2.0390000000000001</v>
      </c>
      <c r="F224" t="s">
        <v>123</v>
      </c>
      <c r="G224" t="s">
        <v>123</v>
      </c>
      <c r="H224" t="s">
        <v>123</v>
      </c>
    </row>
    <row r="225" spans="1:8" x14ac:dyDescent="0.25">
      <c r="A225">
        <v>3</v>
      </c>
      <c r="B225" t="s">
        <v>44</v>
      </c>
      <c r="C225">
        <v>0.26900000000000002</v>
      </c>
      <c r="D225" t="s">
        <v>143</v>
      </c>
      <c r="E225">
        <v>0.95499999999999996</v>
      </c>
      <c r="F225">
        <v>0.93500000000000005</v>
      </c>
      <c r="G225">
        <v>2.8000000000000001E-2</v>
      </c>
      <c r="H225">
        <v>3</v>
      </c>
    </row>
    <row r="226" spans="1:8" x14ac:dyDescent="0.25">
      <c r="A226" t="s">
        <v>123</v>
      </c>
      <c r="B226" t="s">
        <v>45</v>
      </c>
      <c r="C226">
        <v>0.25700000000000001</v>
      </c>
      <c r="D226" t="s">
        <v>143</v>
      </c>
      <c r="E226">
        <v>0.91500000000000004</v>
      </c>
      <c r="F226" t="s">
        <v>123</v>
      </c>
      <c r="G226" t="s">
        <v>123</v>
      </c>
      <c r="H226" t="s">
        <v>123</v>
      </c>
    </row>
    <row r="227" spans="1:8" x14ac:dyDescent="0.25">
      <c r="A227">
        <v>4</v>
      </c>
      <c r="B227" t="s">
        <v>56</v>
      </c>
      <c r="C227">
        <v>0.17100000000000001</v>
      </c>
      <c r="D227" t="s">
        <v>143</v>
      </c>
      <c r="E227">
        <v>0.61599999999999999</v>
      </c>
      <c r="F227">
        <v>0.61299999999999999</v>
      </c>
      <c r="G227">
        <v>4.0000000000000001E-3</v>
      </c>
      <c r="H227">
        <v>0.7</v>
      </c>
    </row>
    <row r="228" spans="1:8" x14ac:dyDescent="0.25">
      <c r="A228" t="s">
        <v>123</v>
      </c>
      <c r="B228" t="s">
        <v>57</v>
      </c>
      <c r="C228">
        <v>0.16900000000000001</v>
      </c>
      <c r="D228" t="s">
        <v>143</v>
      </c>
      <c r="E228">
        <v>0.61</v>
      </c>
      <c r="F228" t="s">
        <v>123</v>
      </c>
      <c r="G228" t="s">
        <v>123</v>
      </c>
      <c r="H228" t="s">
        <v>123</v>
      </c>
    </row>
    <row r="229" spans="1:8" x14ac:dyDescent="0.25">
      <c r="A229">
        <v>5</v>
      </c>
      <c r="B229" t="s">
        <v>68</v>
      </c>
      <c r="C229">
        <v>0.23799999999999999</v>
      </c>
      <c r="D229" t="s">
        <v>143</v>
      </c>
      <c r="E229">
        <v>0.85</v>
      </c>
      <c r="F229">
        <v>0.84399999999999997</v>
      </c>
      <c r="G229">
        <v>8.0000000000000002E-3</v>
      </c>
      <c r="H229">
        <v>1</v>
      </c>
    </row>
    <row r="230" spans="1:8" x14ac:dyDescent="0.25">
      <c r="A230" t="s">
        <v>123</v>
      </c>
      <c r="B230" t="s">
        <v>69</v>
      </c>
      <c r="C230">
        <v>0.23499999999999999</v>
      </c>
      <c r="D230" t="s">
        <v>143</v>
      </c>
      <c r="E230">
        <v>0.83799999999999997</v>
      </c>
      <c r="F230" t="s">
        <v>123</v>
      </c>
      <c r="G230" t="s">
        <v>123</v>
      </c>
      <c r="H230" t="s">
        <v>123</v>
      </c>
    </row>
    <row r="231" spans="1:8" x14ac:dyDescent="0.25">
      <c r="A231">
        <v>6</v>
      </c>
      <c r="B231" t="s">
        <v>80</v>
      </c>
      <c r="C231">
        <v>0.39800000000000002</v>
      </c>
      <c r="D231" t="s">
        <v>143</v>
      </c>
      <c r="E231">
        <v>1.395</v>
      </c>
      <c r="F231">
        <v>1.407</v>
      </c>
      <c r="G231">
        <v>1.7000000000000001E-2</v>
      </c>
      <c r="H231">
        <v>1.2</v>
      </c>
    </row>
    <row r="232" spans="1:8" x14ac:dyDescent="0.25">
      <c r="A232" t="s">
        <v>123</v>
      </c>
      <c r="B232" t="s">
        <v>81</v>
      </c>
      <c r="C232">
        <v>0.40500000000000003</v>
      </c>
      <c r="D232" t="s">
        <v>143</v>
      </c>
      <c r="E232">
        <v>1.42</v>
      </c>
      <c r="F232" t="s">
        <v>123</v>
      </c>
      <c r="G232" t="s">
        <v>123</v>
      </c>
      <c r="H232" t="s">
        <v>123</v>
      </c>
    </row>
    <row r="233" spans="1:8" x14ac:dyDescent="0.25">
      <c r="A233">
        <v>7</v>
      </c>
      <c r="B233" t="s">
        <v>92</v>
      </c>
      <c r="C233">
        <v>1.242</v>
      </c>
      <c r="D233" t="s">
        <v>143</v>
      </c>
      <c r="E233">
        <v>4.1879999999999997</v>
      </c>
      <c r="F233">
        <v>4.1920000000000002</v>
      </c>
      <c r="G233">
        <v>5.0000000000000001E-3</v>
      </c>
      <c r="H233">
        <v>0.1</v>
      </c>
    </row>
    <row r="234" spans="1:8" x14ac:dyDescent="0.25">
      <c r="A234" t="s">
        <v>123</v>
      </c>
      <c r="B234" t="s">
        <v>93</v>
      </c>
      <c r="C234">
        <v>1.244</v>
      </c>
      <c r="D234" t="s">
        <v>143</v>
      </c>
      <c r="E234">
        <v>4.1950000000000003</v>
      </c>
      <c r="F234" t="s">
        <v>123</v>
      </c>
      <c r="G234" t="s">
        <v>123</v>
      </c>
      <c r="H234" t="s">
        <v>123</v>
      </c>
    </row>
    <row r="235" spans="1:8" x14ac:dyDescent="0.25">
      <c r="A235">
        <v>8</v>
      </c>
      <c r="B235" t="s">
        <v>104</v>
      </c>
      <c r="C235">
        <v>1.1439999999999999</v>
      </c>
      <c r="D235" t="s">
        <v>143</v>
      </c>
      <c r="E235">
        <v>3.87</v>
      </c>
      <c r="F235">
        <v>3.89</v>
      </c>
      <c r="G235">
        <v>2.8000000000000001E-2</v>
      </c>
      <c r="H235">
        <v>0.7</v>
      </c>
    </row>
    <row r="236" spans="1:8" x14ac:dyDescent="0.25">
      <c r="A236" t="s">
        <v>123</v>
      </c>
      <c r="B236" t="s">
        <v>105</v>
      </c>
      <c r="C236">
        <v>1.1559999999999999</v>
      </c>
      <c r="D236" t="s">
        <v>143</v>
      </c>
      <c r="E236">
        <v>3.91</v>
      </c>
      <c r="F236" t="s">
        <v>123</v>
      </c>
      <c r="G236" t="s">
        <v>123</v>
      </c>
      <c r="H236" t="s">
        <v>123</v>
      </c>
    </row>
    <row r="237" spans="1:8" x14ac:dyDescent="0.25">
      <c r="A237">
        <v>9</v>
      </c>
      <c r="B237" t="s">
        <v>22</v>
      </c>
      <c r="C237">
        <v>0.307</v>
      </c>
      <c r="D237" t="s">
        <v>143</v>
      </c>
      <c r="E237">
        <v>1.0860000000000001</v>
      </c>
      <c r="F237">
        <v>1.0429999999999999</v>
      </c>
      <c r="G237">
        <v>0.06</v>
      </c>
      <c r="H237">
        <v>5.8</v>
      </c>
    </row>
    <row r="238" spans="1:8" x14ac:dyDescent="0.25">
      <c r="A238" t="s">
        <v>123</v>
      </c>
      <c r="B238" t="s">
        <v>23</v>
      </c>
      <c r="C238">
        <v>0.28199999999999997</v>
      </c>
      <c r="D238" t="s">
        <v>143</v>
      </c>
      <c r="E238">
        <v>1.0009999999999999</v>
      </c>
      <c r="F238" t="s">
        <v>123</v>
      </c>
      <c r="G238" t="s">
        <v>123</v>
      </c>
      <c r="H238" t="s">
        <v>123</v>
      </c>
    </row>
    <row r="239" spans="1:8" x14ac:dyDescent="0.25">
      <c r="A239">
        <v>10</v>
      </c>
      <c r="B239" t="s">
        <v>34</v>
      </c>
      <c r="C239">
        <v>1.0269999999999999</v>
      </c>
      <c r="D239" t="s">
        <v>143</v>
      </c>
      <c r="E239">
        <v>3.488</v>
      </c>
      <c r="F239">
        <v>3.3079999999999998</v>
      </c>
      <c r="G239">
        <v>0.254</v>
      </c>
      <c r="H239">
        <v>7.7</v>
      </c>
    </row>
    <row r="240" spans="1:8" x14ac:dyDescent="0.25">
      <c r="A240" t="s">
        <v>123</v>
      </c>
      <c r="B240" t="s">
        <v>35</v>
      </c>
      <c r="C240">
        <v>0.91800000000000004</v>
      </c>
      <c r="D240" t="s">
        <v>143</v>
      </c>
      <c r="E240">
        <v>3.129</v>
      </c>
      <c r="F240" t="s">
        <v>123</v>
      </c>
      <c r="G240" t="s">
        <v>123</v>
      </c>
      <c r="H240" t="s">
        <v>123</v>
      </c>
    </row>
    <row r="241" spans="1:8" x14ac:dyDescent="0.25">
      <c r="A241">
        <v>11</v>
      </c>
      <c r="B241" t="s">
        <v>46</v>
      </c>
      <c r="C241">
        <v>0.82599999999999996</v>
      </c>
      <c r="D241" t="s">
        <v>143</v>
      </c>
      <c r="E241">
        <v>2.8250000000000002</v>
      </c>
      <c r="F241">
        <v>2.4900000000000002</v>
      </c>
      <c r="G241">
        <v>0.47399999999999998</v>
      </c>
      <c r="H241">
        <v>19.100000000000001</v>
      </c>
    </row>
    <row r="242" spans="1:8" x14ac:dyDescent="0.25">
      <c r="A242" t="s">
        <v>123</v>
      </c>
      <c r="B242" t="s">
        <v>47</v>
      </c>
      <c r="C242">
        <v>0.624</v>
      </c>
      <c r="D242" t="s">
        <v>143</v>
      </c>
      <c r="E242">
        <v>2.1539999999999999</v>
      </c>
      <c r="F242" t="s">
        <v>123</v>
      </c>
      <c r="G242" t="s">
        <v>123</v>
      </c>
      <c r="H242" t="s">
        <v>123</v>
      </c>
    </row>
    <row r="243" spans="1:8" x14ac:dyDescent="0.25">
      <c r="A243">
        <v>12</v>
      </c>
      <c r="B243" t="s">
        <v>58</v>
      </c>
      <c r="C243">
        <v>0.34799999999999998</v>
      </c>
      <c r="D243" t="s">
        <v>143</v>
      </c>
      <c r="E243">
        <v>1.2230000000000001</v>
      </c>
      <c r="F243">
        <v>1.2869999999999999</v>
      </c>
      <c r="G243">
        <v>0.09</v>
      </c>
      <c r="H243">
        <v>7</v>
      </c>
    </row>
    <row r="244" spans="1:8" x14ac:dyDescent="0.25">
      <c r="A244" t="s">
        <v>123</v>
      </c>
      <c r="B244" t="s">
        <v>59</v>
      </c>
      <c r="C244">
        <v>0.38500000000000001</v>
      </c>
      <c r="D244" t="s">
        <v>143</v>
      </c>
      <c r="E244">
        <v>1.35</v>
      </c>
      <c r="F244" t="s">
        <v>123</v>
      </c>
      <c r="G244" t="s">
        <v>123</v>
      </c>
      <c r="H244" t="s">
        <v>123</v>
      </c>
    </row>
    <row r="245" spans="1:8" x14ac:dyDescent="0.25">
      <c r="A245">
        <v>13</v>
      </c>
      <c r="B245" t="s">
        <v>70</v>
      </c>
      <c r="C245">
        <v>0.872</v>
      </c>
      <c r="D245" t="s">
        <v>143</v>
      </c>
      <c r="E245">
        <v>2.9769999999999999</v>
      </c>
      <c r="F245">
        <v>3.1190000000000002</v>
      </c>
      <c r="G245">
        <v>0.20100000000000001</v>
      </c>
      <c r="H245">
        <v>6.4</v>
      </c>
    </row>
    <row r="246" spans="1:8" x14ac:dyDescent="0.25">
      <c r="A246" t="s">
        <v>123</v>
      </c>
      <c r="B246" t="s">
        <v>71</v>
      </c>
      <c r="C246">
        <v>0.95899999999999996</v>
      </c>
      <c r="D246" t="s">
        <v>143</v>
      </c>
      <c r="E246">
        <v>3.2610000000000001</v>
      </c>
      <c r="F246" t="s">
        <v>123</v>
      </c>
      <c r="G246" t="s">
        <v>123</v>
      </c>
      <c r="H246" t="s">
        <v>123</v>
      </c>
    </row>
    <row r="247" spans="1:8" x14ac:dyDescent="0.25">
      <c r="A247">
        <v>14</v>
      </c>
      <c r="B247" t="s">
        <v>82</v>
      </c>
      <c r="C247">
        <v>1.1559999999999999</v>
      </c>
      <c r="D247" t="s">
        <v>143</v>
      </c>
      <c r="E247">
        <v>3.9079999999999999</v>
      </c>
      <c r="F247">
        <v>3.9449999999999998</v>
      </c>
      <c r="G247">
        <v>5.1999999999999998E-2</v>
      </c>
      <c r="H247">
        <v>1.3</v>
      </c>
    </row>
    <row r="248" spans="1:8" x14ac:dyDescent="0.25">
      <c r="A248" t="s">
        <v>123</v>
      </c>
      <c r="B248" t="s">
        <v>83</v>
      </c>
      <c r="C248">
        <v>1.1779999999999999</v>
      </c>
      <c r="D248" t="s">
        <v>143</v>
      </c>
      <c r="E248">
        <v>3.9820000000000002</v>
      </c>
      <c r="F248" t="s">
        <v>123</v>
      </c>
      <c r="G248" t="s">
        <v>123</v>
      </c>
      <c r="H248" t="s">
        <v>123</v>
      </c>
    </row>
    <row r="249" spans="1:8" x14ac:dyDescent="0.25">
      <c r="A249">
        <v>15</v>
      </c>
      <c r="B249" t="s">
        <v>94</v>
      </c>
      <c r="C249">
        <v>0.36199999999999999</v>
      </c>
      <c r="D249" t="s">
        <v>143</v>
      </c>
      <c r="E249">
        <v>1.2729999999999999</v>
      </c>
      <c r="F249">
        <v>1.278</v>
      </c>
      <c r="G249">
        <v>7.0000000000000001E-3</v>
      </c>
      <c r="H249">
        <v>0.6</v>
      </c>
    </row>
    <row r="250" spans="1:8" x14ac:dyDescent="0.25">
      <c r="A250" t="s">
        <v>123</v>
      </c>
      <c r="B250" t="s">
        <v>95</v>
      </c>
      <c r="C250">
        <v>0.36499999999999999</v>
      </c>
      <c r="D250" t="s">
        <v>143</v>
      </c>
      <c r="E250">
        <v>1.2829999999999999</v>
      </c>
      <c r="F250" t="s">
        <v>123</v>
      </c>
      <c r="G250" t="s">
        <v>123</v>
      </c>
      <c r="H250" t="s">
        <v>123</v>
      </c>
    </row>
    <row r="251" spans="1:8" x14ac:dyDescent="0.25">
      <c r="A251">
        <v>16</v>
      </c>
      <c r="B251" t="s">
        <v>106</v>
      </c>
      <c r="C251">
        <v>0.497</v>
      </c>
      <c r="D251" t="s">
        <v>143</v>
      </c>
      <c r="E251">
        <v>1.7290000000000001</v>
      </c>
      <c r="F251">
        <v>1.6679999999999999</v>
      </c>
      <c r="G251">
        <v>8.6999999999999994E-2</v>
      </c>
      <c r="H251">
        <v>5.2</v>
      </c>
    </row>
    <row r="252" spans="1:8" x14ac:dyDescent="0.25">
      <c r="A252" t="s">
        <v>123</v>
      </c>
      <c r="B252" t="s">
        <v>107</v>
      </c>
      <c r="C252">
        <v>0.46100000000000002</v>
      </c>
      <c r="D252" t="s">
        <v>143</v>
      </c>
      <c r="E252">
        <v>1.607</v>
      </c>
      <c r="F252" t="s">
        <v>123</v>
      </c>
      <c r="G252" t="s">
        <v>123</v>
      </c>
      <c r="H252" t="s">
        <v>123</v>
      </c>
    </row>
    <row r="253" spans="1:8" x14ac:dyDescent="0.25">
      <c r="A253">
        <v>17</v>
      </c>
      <c r="B253" t="s">
        <v>24</v>
      </c>
      <c r="C253">
        <v>0.64100000000000001</v>
      </c>
      <c r="D253" t="s">
        <v>143</v>
      </c>
      <c r="E253">
        <v>2.2109999999999999</v>
      </c>
      <c r="F253">
        <v>2.411</v>
      </c>
      <c r="G253">
        <v>0.28299999999999997</v>
      </c>
      <c r="H253">
        <v>11.7</v>
      </c>
    </row>
    <row r="254" spans="1:8" x14ac:dyDescent="0.25">
      <c r="A254" t="s">
        <v>123</v>
      </c>
      <c r="B254" t="s">
        <v>25</v>
      </c>
      <c r="C254">
        <v>0.76100000000000001</v>
      </c>
      <c r="D254" t="s">
        <v>143</v>
      </c>
      <c r="E254">
        <v>2.6110000000000002</v>
      </c>
      <c r="F254" t="s">
        <v>123</v>
      </c>
      <c r="G254" t="s">
        <v>123</v>
      </c>
      <c r="H254" t="s">
        <v>123</v>
      </c>
    </row>
    <row r="255" spans="1:8" x14ac:dyDescent="0.25">
      <c r="A255">
        <v>18</v>
      </c>
      <c r="B255" t="s">
        <v>36</v>
      </c>
      <c r="C255">
        <v>0.76900000000000002</v>
      </c>
      <c r="D255" t="s">
        <v>143</v>
      </c>
      <c r="E255">
        <v>2.637</v>
      </c>
      <c r="F255">
        <v>2.54</v>
      </c>
      <c r="G255">
        <v>0.13700000000000001</v>
      </c>
      <c r="H255">
        <v>5.4</v>
      </c>
    </row>
    <row r="256" spans="1:8" x14ac:dyDescent="0.25">
      <c r="A256" t="s">
        <v>123</v>
      </c>
      <c r="B256" t="s">
        <v>37</v>
      </c>
      <c r="C256">
        <v>0.71099999999999997</v>
      </c>
      <c r="D256" t="s">
        <v>143</v>
      </c>
      <c r="E256">
        <v>2.4430000000000001</v>
      </c>
      <c r="F256" t="s">
        <v>123</v>
      </c>
      <c r="G256" t="s">
        <v>123</v>
      </c>
      <c r="H256" t="s">
        <v>123</v>
      </c>
    </row>
    <row r="257" spans="1:8" x14ac:dyDescent="0.25">
      <c r="A257">
        <v>19</v>
      </c>
      <c r="B257" t="s">
        <v>48</v>
      </c>
      <c r="C257">
        <v>0.751</v>
      </c>
      <c r="D257" t="s">
        <v>143</v>
      </c>
      <c r="E257">
        <v>2.577</v>
      </c>
      <c r="F257">
        <v>2.5289999999999999</v>
      </c>
      <c r="G257">
        <v>6.8000000000000005E-2</v>
      </c>
      <c r="H257">
        <v>2.7</v>
      </c>
    </row>
    <row r="258" spans="1:8" x14ac:dyDescent="0.25">
      <c r="A258" t="s">
        <v>123</v>
      </c>
      <c r="B258" t="s">
        <v>49</v>
      </c>
      <c r="C258">
        <v>0.72199999999999998</v>
      </c>
      <c r="D258" t="s">
        <v>143</v>
      </c>
      <c r="E258">
        <v>2.4809999999999999</v>
      </c>
      <c r="F258" t="s">
        <v>123</v>
      </c>
      <c r="G258" t="s">
        <v>123</v>
      </c>
      <c r="H258" t="s">
        <v>123</v>
      </c>
    </row>
    <row r="259" spans="1:8" x14ac:dyDescent="0.25">
      <c r="A259">
        <v>20</v>
      </c>
      <c r="B259" t="s">
        <v>60</v>
      </c>
      <c r="C259">
        <v>0.56399999999999995</v>
      </c>
      <c r="D259" t="s">
        <v>143</v>
      </c>
      <c r="E259">
        <v>1.954</v>
      </c>
      <c r="F259">
        <v>1.903</v>
      </c>
      <c r="G259">
        <v>7.1999999999999995E-2</v>
      </c>
      <c r="H259">
        <v>3.8</v>
      </c>
    </row>
    <row r="260" spans="1:8" x14ac:dyDescent="0.25">
      <c r="A260" t="s">
        <v>123</v>
      </c>
      <c r="B260" t="s">
        <v>61</v>
      </c>
      <c r="C260">
        <v>0.53400000000000003</v>
      </c>
      <c r="D260" t="s">
        <v>143</v>
      </c>
      <c r="E260">
        <v>1.8520000000000001</v>
      </c>
      <c r="F260" t="s">
        <v>123</v>
      </c>
      <c r="G260" t="s">
        <v>123</v>
      </c>
      <c r="H260" t="s">
        <v>123</v>
      </c>
    </row>
    <row r="261" spans="1:8" x14ac:dyDescent="0.25">
      <c r="A261">
        <v>21</v>
      </c>
      <c r="B261" t="s">
        <v>72</v>
      </c>
      <c r="C261">
        <v>0.54300000000000004</v>
      </c>
      <c r="D261" t="s">
        <v>143</v>
      </c>
      <c r="E261">
        <v>1.8819999999999999</v>
      </c>
      <c r="F261">
        <v>1.8779999999999999</v>
      </c>
      <c r="G261">
        <v>5.0000000000000001E-3</v>
      </c>
      <c r="H261">
        <v>0.3</v>
      </c>
    </row>
    <row r="262" spans="1:8" x14ac:dyDescent="0.25">
      <c r="A262" t="s">
        <v>123</v>
      </c>
      <c r="B262" t="s">
        <v>73</v>
      </c>
      <c r="C262">
        <v>0.54</v>
      </c>
      <c r="D262" t="s">
        <v>143</v>
      </c>
      <c r="E262">
        <v>1.875</v>
      </c>
      <c r="F262" t="s">
        <v>123</v>
      </c>
      <c r="G262" t="s">
        <v>123</v>
      </c>
      <c r="H262" t="s">
        <v>123</v>
      </c>
    </row>
    <row r="263" spans="1:8" x14ac:dyDescent="0.25">
      <c r="A263">
        <v>22</v>
      </c>
      <c r="B263" t="s">
        <v>84</v>
      </c>
      <c r="C263">
        <v>0.83499999999999996</v>
      </c>
      <c r="D263" t="s">
        <v>143</v>
      </c>
      <c r="E263">
        <v>2.8530000000000002</v>
      </c>
      <c r="F263">
        <v>2.75</v>
      </c>
      <c r="G263">
        <v>0.14599999999999999</v>
      </c>
      <c r="H263">
        <v>5.3</v>
      </c>
    </row>
    <row r="264" spans="1:8" x14ac:dyDescent="0.25">
      <c r="A264" t="s">
        <v>123</v>
      </c>
      <c r="B264" t="s">
        <v>85</v>
      </c>
      <c r="C264">
        <v>0.77200000000000002</v>
      </c>
      <c r="D264" t="s">
        <v>143</v>
      </c>
      <c r="E264">
        <v>2.6459999999999999</v>
      </c>
      <c r="F264" t="s">
        <v>123</v>
      </c>
      <c r="G264" t="s">
        <v>123</v>
      </c>
      <c r="H264" t="s">
        <v>123</v>
      </c>
    </row>
    <row r="265" spans="1:8" x14ac:dyDescent="0.25">
      <c r="A265">
        <v>23</v>
      </c>
      <c r="B265" t="s">
        <v>96</v>
      </c>
      <c r="C265">
        <v>0.40500000000000003</v>
      </c>
      <c r="D265" t="s">
        <v>143</v>
      </c>
      <c r="E265">
        <v>1.417</v>
      </c>
      <c r="F265">
        <v>1.403</v>
      </c>
      <c r="G265">
        <v>1.9E-2</v>
      </c>
      <c r="H265">
        <v>1.4</v>
      </c>
    </row>
    <row r="266" spans="1:8" x14ac:dyDescent="0.25">
      <c r="A266" t="s">
        <v>123</v>
      </c>
      <c r="B266" t="s">
        <v>97</v>
      </c>
      <c r="C266">
        <v>0.39700000000000002</v>
      </c>
      <c r="D266" t="s">
        <v>143</v>
      </c>
      <c r="E266">
        <v>1.39</v>
      </c>
      <c r="F266" t="s">
        <v>123</v>
      </c>
      <c r="G266" t="s">
        <v>123</v>
      </c>
      <c r="H266" t="s">
        <v>123</v>
      </c>
    </row>
    <row r="267" spans="1:8" x14ac:dyDescent="0.25">
      <c r="A267">
        <v>24</v>
      </c>
      <c r="B267" t="s">
        <v>108</v>
      </c>
      <c r="C267">
        <v>0.35</v>
      </c>
      <c r="D267" t="s">
        <v>143</v>
      </c>
      <c r="E267">
        <v>1.232</v>
      </c>
      <c r="F267">
        <v>1.1970000000000001</v>
      </c>
      <c r="G267">
        <v>5.0999999999999997E-2</v>
      </c>
      <c r="H267">
        <v>4.2</v>
      </c>
    </row>
    <row r="268" spans="1:8" x14ac:dyDescent="0.25">
      <c r="A268" t="s">
        <v>123</v>
      </c>
      <c r="B268" t="s">
        <v>109</v>
      </c>
      <c r="C268">
        <v>0.32900000000000001</v>
      </c>
      <c r="D268" t="s">
        <v>143</v>
      </c>
      <c r="E268">
        <v>1.161</v>
      </c>
      <c r="F268" t="s">
        <v>123</v>
      </c>
      <c r="G268" t="s">
        <v>123</v>
      </c>
      <c r="H268" t="s">
        <v>123</v>
      </c>
    </row>
    <row r="269" spans="1:8" x14ac:dyDescent="0.25">
      <c r="A269">
        <v>25</v>
      </c>
      <c r="B269" t="s">
        <v>26</v>
      </c>
      <c r="C269">
        <v>0.33</v>
      </c>
      <c r="D269" t="s">
        <v>143</v>
      </c>
      <c r="E269">
        <v>1.163</v>
      </c>
      <c r="F269">
        <v>1.1479999999999999</v>
      </c>
      <c r="G269">
        <v>2.1999999999999999E-2</v>
      </c>
      <c r="H269">
        <v>1.9</v>
      </c>
    </row>
    <row r="270" spans="1:8" x14ac:dyDescent="0.25">
      <c r="A270" t="s">
        <v>123</v>
      </c>
      <c r="B270" t="s">
        <v>27</v>
      </c>
      <c r="C270">
        <v>0.32100000000000001</v>
      </c>
      <c r="D270" t="s">
        <v>143</v>
      </c>
      <c r="E270">
        <v>1.1319999999999999</v>
      </c>
      <c r="F270" t="s">
        <v>123</v>
      </c>
      <c r="G270" t="s">
        <v>123</v>
      </c>
      <c r="H270" t="s">
        <v>123</v>
      </c>
    </row>
    <row r="271" spans="1:8" x14ac:dyDescent="0.25">
      <c r="A271">
        <v>26</v>
      </c>
      <c r="B271" t="s">
        <v>38</v>
      </c>
      <c r="C271">
        <v>0.129</v>
      </c>
      <c r="D271" t="s">
        <v>143</v>
      </c>
      <c r="E271">
        <v>0.47</v>
      </c>
      <c r="F271">
        <v>0.47599999999999998</v>
      </c>
      <c r="G271">
        <v>8.0000000000000002E-3</v>
      </c>
      <c r="H271">
        <v>1.6</v>
      </c>
    </row>
    <row r="272" spans="1:8" x14ac:dyDescent="0.25">
      <c r="A272" t="s">
        <v>123</v>
      </c>
      <c r="B272" t="s">
        <v>39</v>
      </c>
      <c r="C272">
        <v>0.13200000000000001</v>
      </c>
      <c r="D272" t="s">
        <v>143</v>
      </c>
      <c r="E272">
        <v>0.48099999999999998</v>
      </c>
      <c r="F272" t="s">
        <v>123</v>
      </c>
      <c r="G272" t="s">
        <v>123</v>
      </c>
      <c r="H272" t="s">
        <v>123</v>
      </c>
    </row>
    <row r="273" spans="1:8" x14ac:dyDescent="0.25">
      <c r="A273">
        <v>27</v>
      </c>
      <c r="B273" t="s">
        <v>50</v>
      </c>
      <c r="C273">
        <v>0.104</v>
      </c>
      <c r="D273" t="s">
        <v>143</v>
      </c>
      <c r="E273">
        <v>0.38100000000000001</v>
      </c>
      <c r="F273">
        <v>0.36399999999999999</v>
      </c>
      <c r="G273">
        <v>2.5000000000000001E-2</v>
      </c>
      <c r="H273">
        <v>6.8</v>
      </c>
    </row>
    <row r="274" spans="1:8" x14ac:dyDescent="0.25">
      <c r="A274" t="s">
        <v>123</v>
      </c>
      <c r="B274" t="s">
        <v>51</v>
      </c>
      <c r="C274">
        <v>9.4E-2</v>
      </c>
      <c r="D274" t="s">
        <v>143</v>
      </c>
      <c r="E274">
        <v>0.34599999999999997</v>
      </c>
      <c r="F274" t="s">
        <v>123</v>
      </c>
      <c r="G274" t="s">
        <v>123</v>
      </c>
      <c r="H274" t="s">
        <v>123</v>
      </c>
    </row>
    <row r="275" spans="1:8" x14ac:dyDescent="0.25">
      <c r="A275">
        <v>28</v>
      </c>
      <c r="B275" t="s">
        <v>62</v>
      </c>
      <c r="C275">
        <v>0.34499999999999997</v>
      </c>
      <c r="D275" t="s">
        <v>143</v>
      </c>
      <c r="E275">
        <v>1.2150000000000001</v>
      </c>
      <c r="F275">
        <v>1.254</v>
      </c>
      <c r="G275">
        <v>5.6000000000000001E-2</v>
      </c>
      <c r="H275">
        <v>4.4000000000000004</v>
      </c>
    </row>
    <row r="276" spans="1:8" x14ac:dyDescent="0.25">
      <c r="A276" t="s">
        <v>123</v>
      </c>
      <c r="B276" t="s">
        <v>63</v>
      </c>
      <c r="C276">
        <v>0.36799999999999999</v>
      </c>
      <c r="D276" t="s">
        <v>143</v>
      </c>
      <c r="E276">
        <v>1.2929999999999999</v>
      </c>
      <c r="F276" t="s">
        <v>123</v>
      </c>
      <c r="G276" t="s">
        <v>123</v>
      </c>
      <c r="H276" t="s">
        <v>123</v>
      </c>
    </row>
    <row r="277" spans="1:8" x14ac:dyDescent="0.25">
      <c r="A277">
        <v>29</v>
      </c>
      <c r="B277" t="s">
        <v>74</v>
      </c>
      <c r="C277">
        <v>0.46400000000000002</v>
      </c>
      <c r="D277" t="s">
        <v>143</v>
      </c>
      <c r="E277">
        <v>1.6180000000000001</v>
      </c>
      <c r="F277">
        <v>1.607</v>
      </c>
      <c r="G277">
        <v>1.6E-2</v>
      </c>
      <c r="H277">
        <v>1</v>
      </c>
    </row>
    <row r="278" spans="1:8" x14ac:dyDescent="0.25">
      <c r="A278" t="s">
        <v>123</v>
      </c>
      <c r="B278" t="s">
        <v>75</v>
      </c>
      <c r="C278">
        <v>0.45700000000000002</v>
      </c>
      <c r="D278" t="s">
        <v>143</v>
      </c>
      <c r="E278">
        <v>1.595</v>
      </c>
      <c r="F278" t="s">
        <v>123</v>
      </c>
      <c r="G278" t="s">
        <v>123</v>
      </c>
      <c r="H278" t="s">
        <v>123</v>
      </c>
    </row>
    <row r="279" spans="1:8" x14ac:dyDescent="0.25">
      <c r="A279">
        <v>30</v>
      </c>
      <c r="B279" t="s">
        <v>86</v>
      </c>
      <c r="C279">
        <v>0.40899999999999997</v>
      </c>
      <c r="D279" t="s">
        <v>143</v>
      </c>
      <c r="E279">
        <v>1.4330000000000001</v>
      </c>
      <c r="F279">
        <v>1.421</v>
      </c>
      <c r="G279">
        <v>1.7000000000000001E-2</v>
      </c>
      <c r="H279">
        <v>1.2</v>
      </c>
    </row>
    <row r="280" spans="1:8" x14ac:dyDescent="0.25">
      <c r="A280" t="s">
        <v>123</v>
      </c>
      <c r="B280" t="s">
        <v>87</v>
      </c>
      <c r="C280">
        <v>0.40200000000000002</v>
      </c>
      <c r="D280" t="s">
        <v>143</v>
      </c>
      <c r="E280">
        <v>1.4079999999999999</v>
      </c>
      <c r="F280" t="s">
        <v>123</v>
      </c>
      <c r="G280" t="s">
        <v>123</v>
      </c>
      <c r="H280" t="s">
        <v>123</v>
      </c>
    </row>
    <row r="281" spans="1:8" x14ac:dyDescent="0.25">
      <c r="A281">
        <v>31</v>
      </c>
      <c r="B281" t="s">
        <v>98</v>
      </c>
      <c r="C281">
        <v>0.23</v>
      </c>
      <c r="D281" t="s">
        <v>143</v>
      </c>
      <c r="E281">
        <v>0.82</v>
      </c>
      <c r="F281">
        <v>0.80200000000000005</v>
      </c>
      <c r="G281">
        <v>2.5999999999999999E-2</v>
      </c>
      <c r="H281">
        <v>3.2</v>
      </c>
    </row>
    <row r="282" spans="1:8" x14ac:dyDescent="0.25">
      <c r="A282" t="s">
        <v>123</v>
      </c>
      <c r="B282" t="s">
        <v>99</v>
      </c>
      <c r="C282">
        <v>0.219</v>
      </c>
      <c r="D282" t="s">
        <v>143</v>
      </c>
      <c r="E282">
        <v>0.78300000000000003</v>
      </c>
      <c r="F282" t="s">
        <v>123</v>
      </c>
      <c r="G282" t="s">
        <v>123</v>
      </c>
      <c r="H282" t="s">
        <v>123</v>
      </c>
    </row>
    <row r="283" spans="1:8" x14ac:dyDescent="0.25">
      <c r="A283">
        <v>32</v>
      </c>
      <c r="B283" t="s">
        <v>110</v>
      </c>
      <c r="C283">
        <v>0.39900000000000002</v>
      </c>
      <c r="D283" t="s">
        <v>143</v>
      </c>
      <c r="E283">
        <v>1.4</v>
      </c>
      <c r="F283">
        <v>1.369</v>
      </c>
      <c r="G283">
        <v>4.3999999999999997E-2</v>
      </c>
      <c r="H283">
        <v>3.2</v>
      </c>
    </row>
    <row r="284" spans="1:8" x14ac:dyDescent="0.25">
      <c r="A284" t="s">
        <v>123</v>
      </c>
      <c r="B284" t="s">
        <v>111</v>
      </c>
      <c r="C284">
        <v>0.38100000000000001</v>
      </c>
      <c r="D284" t="s">
        <v>143</v>
      </c>
      <c r="E284">
        <v>1.3380000000000001</v>
      </c>
      <c r="F284" t="s">
        <v>123</v>
      </c>
      <c r="G284" t="s">
        <v>123</v>
      </c>
      <c r="H284" t="s">
        <v>123</v>
      </c>
    </row>
    <row r="285" spans="1:8" x14ac:dyDescent="0.25">
      <c r="A285">
        <v>33</v>
      </c>
      <c r="B285" t="s">
        <v>28</v>
      </c>
      <c r="C285">
        <v>8.5000000000000006E-2</v>
      </c>
      <c r="D285" t="s">
        <v>143</v>
      </c>
      <c r="E285">
        <v>0.314</v>
      </c>
      <c r="F285">
        <v>0.32400000000000001</v>
      </c>
      <c r="G285">
        <v>1.4E-2</v>
      </c>
      <c r="H285">
        <v>4.4000000000000004</v>
      </c>
    </row>
    <row r="286" spans="1:8" x14ac:dyDescent="0.25">
      <c r="A286" t="s">
        <v>123</v>
      </c>
      <c r="B286" t="s">
        <v>29</v>
      </c>
      <c r="C286">
        <v>9.0999999999999998E-2</v>
      </c>
      <c r="D286" t="s">
        <v>143</v>
      </c>
      <c r="E286">
        <v>0.33400000000000002</v>
      </c>
      <c r="F286" t="s">
        <v>123</v>
      </c>
      <c r="G286" t="s">
        <v>123</v>
      </c>
      <c r="H286" t="s">
        <v>123</v>
      </c>
    </row>
    <row r="287" spans="1:8" x14ac:dyDescent="0.25">
      <c r="A287">
        <v>34</v>
      </c>
      <c r="B287" t="s">
        <v>40</v>
      </c>
      <c r="C287">
        <v>0.308</v>
      </c>
      <c r="D287" t="s">
        <v>143</v>
      </c>
      <c r="E287">
        <v>1.0880000000000001</v>
      </c>
      <c r="F287">
        <v>1.044</v>
      </c>
      <c r="G287">
        <v>6.2E-2</v>
      </c>
      <c r="H287">
        <v>6</v>
      </c>
    </row>
    <row r="288" spans="1:8" x14ac:dyDescent="0.25">
      <c r="A288" t="s">
        <v>123</v>
      </c>
      <c r="B288" t="s">
        <v>41</v>
      </c>
      <c r="C288">
        <v>0.28199999999999997</v>
      </c>
      <c r="D288" t="s">
        <v>143</v>
      </c>
      <c r="E288">
        <v>1</v>
      </c>
      <c r="F288" t="s">
        <v>123</v>
      </c>
      <c r="G288" t="s">
        <v>123</v>
      </c>
      <c r="H288" t="s">
        <v>123</v>
      </c>
    </row>
    <row r="289" spans="1:8" x14ac:dyDescent="0.25">
      <c r="A289">
        <v>35</v>
      </c>
      <c r="B289" t="s">
        <v>52</v>
      </c>
      <c r="C289">
        <v>0.29899999999999999</v>
      </c>
      <c r="D289" t="s">
        <v>143</v>
      </c>
      <c r="E289">
        <v>1.0580000000000001</v>
      </c>
      <c r="F289">
        <v>1.079</v>
      </c>
      <c r="G289">
        <v>0.03</v>
      </c>
      <c r="H289">
        <v>2.8</v>
      </c>
    </row>
    <row r="290" spans="1:8" x14ac:dyDescent="0.25">
      <c r="A290" t="s">
        <v>123</v>
      </c>
      <c r="B290" t="s">
        <v>53</v>
      </c>
      <c r="C290">
        <v>0.311</v>
      </c>
      <c r="D290" t="s">
        <v>143</v>
      </c>
      <c r="E290">
        <v>1.1000000000000001</v>
      </c>
      <c r="F290" t="s">
        <v>123</v>
      </c>
      <c r="G290" t="s">
        <v>123</v>
      </c>
      <c r="H290" t="s">
        <v>123</v>
      </c>
    </row>
    <row r="291" spans="1:8" x14ac:dyDescent="0.25">
      <c r="A291">
        <v>36</v>
      </c>
      <c r="B291" t="s">
        <v>64</v>
      </c>
      <c r="C291">
        <v>0.191</v>
      </c>
      <c r="D291" t="s">
        <v>143</v>
      </c>
      <c r="E291">
        <v>0.68700000000000006</v>
      </c>
      <c r="F291">
        <v>0.72899999999999998</v>
      </c>
      <c r="G291">
        <v>5.8999999999999997E-2</v>
      </c>
      <c r="H291">
        <v>8</v>
      </c>
    </row>
    <row r="292" spans="1:8" x14ac:dyDescent="0.25">
      <c r="A292" t="s">
        <v>123</v>
      </c>
      <c r="B292" t="s">
        <v>65</v>
      </c>
      <c r="C292">
        <v>0.215</v>
      </c>
      <c r="D292" t="s">
        <v>143</v>
      </c>
      <c r="E292">
        <v>0.77</v>
      </c>
      <c r="F292" t="s">
        <v>123</v>
      </c>
      <c r="G292" t="s">
        <v>123</v>
      </c>
      <c r="H292" t="s">
        <v>123</v>
      </c>
    </row>
    <row r="293" spans="1:8" x14ac:dyDescent="0.25">
      <c r="A293">
        <v>37</v>
      </c>
      <c r="B293" t="s">
        <v>76</v>
      </c>
      <c r="C293">
        <v>0.66400000000000003</v>
      </c>
      <c r="D293" t="s">
        <v>143</v>
      </c>
      <c r="E293">
        <v>2.2879999999999998</v>
      </c>
      <c r="F293">
        <v>2.238</v>
      </c>
      <c r="G293">
        <v>7.0000000000000007E-2</v>
      </c>
      <c r="H293">
        <v>3.1</v>
      </c>
    </row>
    <row r="294" spans="1:8" x14ac:dyDescent="0.25">
      <c r="A294" t="s">
        <v>123</v>
      </c>
      <c r="B294" t="s">
        <v>77</v>
      </c>
      <c r="C294">
        <v>0.63400000000000001</v>
      </c>
      <c r="D294" t="s">
        <v>143</v>
      </c>
      <c r="E294">
        <v>2.1880000000000002</v>
      </c>
      <c r="F294" t="s">
        <v>123</v>
      </c>
      <c r="G294" t="s">
        <v>123</v>
      </c>
      <c r="H294" t="s">
        <v>123</v>
      </c>
    </row>
    <row r="295" spans="1:8" x14ac:dyDescent="0.25">
      <c r="A295">
        <v>38</v>
      </c>
      <c r="B295" t="s">
        <v>88</v>
      </c>
      <c r="C295">
        <v>0.54200000000000004</v>
      </c>
      <c r="D295" t="s">
        <v>143</v>
      </c>
      <c r="E295">
        <v>1.881</v>
      </c>
      <c r="F295">
        <v>1.9079999999999999</v>
      </c>
      <c r="G295">
        <v>3.9E-2</v>
      </c>
      <c r="H295">
        <v>2</v>
      </c>
    </row>
    <row r="296" spans="1:8" x14ac:dyDescent="0.25">
      <c r="A296" t="s">
        <v>123</v>
      </c>
      <c r="B296" t="s">
        <v>89</v>
      </c>
      <c r="C296">
        <v>0.55900000000000005</v>
      </c>
      <c r="D296" t="s">
        <v>143</v>
      </c>
      <c r="E296">
        <v>1.9359999999999999</v>
      </c>
      <c r="F296" t="s">
        <v>123</v>
      </c>
      <c r="G296" t="s">
        <v>123</v>
      </c>
      <c r="H296" t="s">
        <v>123</v>
      </c>
    </row>
    <row r="297" spans="1:8" x14ac:dyDescent="0.25">
      <c r="A297">
        <v>39</v>
      </c>
      <c r="B297" t="s">
        <v>100</v>
      </c>
      <c r="C297">
        <v>0.19500000000000001</v>
      </c>
      <c r="D297" t="s">
        <v>143</v>
      </c>
      <c r="E297">
        <v>0.7</v>
      </c>
      <c r="F297">
        <v>0.67600000000000005</v>
      </c>
      <c r="G297">
        <v>3.4000000000000002E-2</v>
      </c>
      <c r="H297">
        <v>5.0999999999999996</v>
      </c>
    </row>
    <row r="298" spans="1:8" x14ac:dyDescent="0.25">
      <c r="A298" t="s">
        <v>123</v>
      </c>
      <c r="B298" t="s">
        <v>101</v>
      </c>
      <c r="C298">
        <v>0.18099999999999999</v>
      </c>
      <c r="D298" t="s">
        <v>143</v>
      </c>
      <c r="E298">
        <v>0.65200000000000002</v>
      </c>
      <c r="F298" t="s">
        <v>123</v>
      </c>
      <c r="G298" t="s">
        <v>123</v>
      </c>
      <c r="H298" t="s">
        <v>123</v>
      </c>
    </row>
    <row r="299" spans="1:8" x14ac:dyDescent="0.25">
      <c r="A299">
        <v>40</v>
      </c>
      <c r="B299" t="s">
        <v>112</v>
      </c>
      <c r="C299">
        <v>0.49399999999999999</v>
      </c>
      <c r="D299" t="s">
        <v>143</v>
      </c>
      <c r="E299">
        <v>1.7170000000000001</v>
      </c>
      <c r="F299">
        <v>1.6990000000000001</v>
      </c>
      <c r="G299">
        <v>2.5999999999999999E-2</v>
      </c>
      <c r="H299">
        <v>1.5</v>
      </c>
    </row>
    <row r="300" spans="1:8" x14ac:dyDescent="0.25">
      <c r="A300" t="s">
        <v>123</v>
      </c>
      <c r="B300" t="s">
        <v>113</v>
      </c>
      <c r="C300">
        <v>0.48299999999999998</v>
      </c>
      <c r="D300" t="s">
        <v>143</v>
      </c>
      <c r="E300">
        <v>1.68</v>
      </c>
      <c r="F300" t="s">
        <v>123</v>
      </c>
      <c r="G300" t="s">
        <v>123</v>
      </c>
      <c r="H300" t="s">
        <v>123</v>
      </c>
    </row>
    <row r="302" spans="1:8" x14ac:dyDescent="0.25">
      <c r="A302" t="s">
        <v>124</v>
      </c>
      <c r="B302" t="s">
        <v>125</v>
      </c>
      <c r="C302" t="s">
        <v>126</v>
      </c>
      <c r="D302" t="s">
        <v>127</v>
      </c>
      <c r="E302" t="s">
        <v>128</v>
      </c>
    </row>
    <row r="303" spans="1:8" x14ac:dyDescent="0.25">
      <c r="A303">
        <v>1</v>
      </c>
      <c r="B303" t="s">
        <v>116</v>
      </c>
      <c r="C303" t="s">
        <v>129</v>
      </c>
      <c r="D303" t="s">
        <v>148</v>
      </c>
      <c r="E303" t="s">
        <v>131</v>
      </c>
    </row>
    <row r="304" spans="1:8" x14ac:dyDescent="0.25">
      <c r="A304">
        <v>2</v>
      </c>
      <c r="B304" t="s">
        <v>141</v>
      </c>
      <c r="C304" t="s">
        <v>132</v>
      </c>
      <c r="D304" t="s">
        <v>148</v>
      </c>
      <c r="E304" t="s">
        <v>131</v>
      </c>
    </row>
    <row r="305" spans="1:6" x14ac:dyDescent="0.25">
      <c r="A305">
        <v>3</v>
      </c>
      <c r="B305" t="s">
        <v>142</v>
      </c>
      <c r="C305" t="s">
        <v>135</v>
      </c>
      <c r="D305" t="s">
        <v>130</v>
      </c>
      <c r="E305" t="s">
        <v>131</v>
      </c>
    </row>
    <row r="306" spans="1:6" x14ac:dyDescent="0.25">
      <c r="A306">
        <v>4</v>
      </c>
      <c r="B306" t="s">
        <v>143</v>
      </c>
      <c r="C306" t="s">
        <v>149</v>
      </c>
      <c r="D306" t="s">
        <v>130</v>
      </c>
      <c r="E306" t="s">
        <v>131</v>
      </c>
    </row>
    <row r="307" spans="1:6" x14ac:dyDescent="0.25">
      <c r="A307">
        <v>5</v>
      </c>
      <c r="B307" t="s">
        <v>144</v>
      </c>
      <c r="C307" t="s">
        <v>150</v>
      </c>
      <c r="D307" t="s">
        <v>130</v>
      </c>
      <c r="E307" t="s">
        <v>131</v>
      </c>
    </row>
    <row r="308" spans="1:6" x14ac:dyDescent="0.25">
      <c r="A308">
        <v>6</v>
      </c>
      <c r="B308" t="s">
        <v>145</v>
      </c>
      <c r="C308" t="s">
        <v>151</v>
      </c>
      <c r="D308" t="s">
        <v>130</v>
      </c>
      <c r="E308" t="s">
        <v>131</v>
      </c>
    </row>
    <row r="309" spans="1:6" x14ac:dyDescent="0.25">
      <c r="A309">
        <v>7</v>
      </c>
      <c r="B309" t="s">
        <v>146</v>
      </c>
      <c r="C309" t="s">
        <v>152</v>
      </c>
      <c r="D309" t="s">
        <v>130</v>
      </c>
      <c r="E309" t="s">
        <v>131</v>
      </c>
    </row>
    <row r="310" spans="1:6" x14ac:dyDescent="0.25">
      <c r="A310">
        <v>8</v>
      </c>
      <c r="B310" t="s">
        <v>147</v>
      </c>
      <c r="C310" t="s">
        <v>153</v>
      </c>
      <c r="D310" t="s">
        <v>154</v>
      </c>
      <c r="E310" t="s">
        <v>131</v>
      </c>
    </row>
    <row r="312" spans="1:6" x14ac:dyDescent="0.25">
      <c r="A312" t="s">
        <v>139</v>
      </c>
    </row>
    <row r="313" spans="1:6" x14ac:dyDescent="0.25">
      <c r="A313" t="s">
        <v>155</v>
      </c>
      <c r="B313" t="s">
        <v>156</v>
      </c>
      <c r="E313" t="s">
        <v>157</v>
      </c>
      <c r="F313" t="s">
        <v>158</v>
      </c>
    </row>
    <row r="314" spans="1:6" x14ac:dyDescent="0.25">
      <c r="A314" t="s">
        <v>10</v>
      </c>
    </row>
    <row r="315" spans="1:6" x14ac:dyDescent="0.25">
      <c r="A315" t="s">
        <v>159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60" workbookViewId="0">
      <selection sqref="A1:I97"/>
    </sheetView>
  </sheetViews>
  <sheetFormatPr defaultColWidth="9.140625" defaultRowHeight="15" x14ac:dyDescent="0.25"/>
  <cols>
    <col min="3" max="4" width="14.7109375" bestFit="1" customWidth="1"/>
    <col min="5" max="5" width="20.28515625" bestFit="1" customWidth="1"/>
    <col min="7" max="7" width="21.85546875" bestFit="1" customWidth="1"/>
    <col min="8" max="8" width="20.140625" bestFit="1" customWidth="1"/>
    <col min="9" max="9" width="20.7109375" bestFit="1" customWidth="1"/>
  </cols>
  <sheetData>
    <row r="1" spans="1:17" x14ac:dyDescent="0.25">
      <c r="A1" t="s">
        <v>176</v>
      </c>
      <c r="B1" t="s">
        <v>175</v>
      </c>
      <c r="C1" t="s">
        <v>161</v>
      </c>
      <c r="D1" t="s">
        <v>162</v>
      </c>
      <c r="E1" t="s">
        <v>163</v>
      </c>
      <c r="F1" t="s">
        <v>164</v>
      </c>
      <c r="G1" t="s">
        <v>165</v>
      </c>
      <c r="H1" t="s">
        <v>173</v>
      </c>
      <c r="I1" t="s">
        <v>174</v>
      </c>
      <c r="Q1" t="s">
        <v>172</v>
      </c>
    </row>
    <row r="2" spans="1:17" x14ac:dyDescent="0.25">
      <c r="B2" t="s">
        <v>18</v>
      </c>
      <c r="C2">
        <v>2.9857999999999998</v>
      </c>
      <c r="D2">
        <v>5.21E-2</v>
      </c>
      <c r="E2">
        <f t="shared" ref="E2:E33" si="0">C2-D2</f>
        <v>2.9337</v>
      </c>
      <c r="F2">
        <f>AVERAGE(E2:E3)</f>
        <v>2.9558499999999999</v>
      </c>
      <c r="G2">
        <f>F2-$F$86</f>
        <v>2.9558499999999999</v>
      </c>
      <c r="H2">
        <f>0.96*LOG10(G2)+0.54</f>
        <v>0.99185509556764528</v>
      </c>
      <c r="I2">
        <f>10^H2</f>
        <v>9.8142043276101969</v>
      </c>
    </row>
    <row r="3" spans="1:17" x14ac:dyDescent="0.25">
      <c r="B3" t="s">
        <v>19</v>
      </c>
      <c r="C3">
        <v>3.0276000000000001</v>
      </c>
      <c r="D3">
        <v>4.9599999999999998E-2</v>
      </c>
      <c r="E3">
        <f t="shared" si="0"/>
        <v>2.9780000000000002</v>
      </c>
    </row>
    <row r="4" spans="1:17" x14ac:dyDescent="0.25">
      <c r="A4">
        <v>1</v>
      </c>
      <c r="B4" t="s">
        <v>20</v>
      </c>
      <c r="C4">
        <v>0.52259999999999995</v>
      </c>
      <c r="D4">
        <v>1.2699999999999999E-2</v>
      </c>
      <c r="E4">
        <f t="shared" si="0"/>
        <v>0.50989999999999991</v>
      </c>
      <c r="F4">
        <f t="shared" ref="F4" si="1">AVERAGE(E4:E5)</f>
        <v>0.46559999999999996</v>
      </c>
      <c r="G4">
        <f t="shared" ref="G4" si="2">F4-$F$86</f>
        <v>0.46559999999999996</v>
      </c>
      <c r="H4">
        <f t="shared" ref="H4" si="3">0.96*LOG10(G4)+0.54</f>
        <v>0.22129245277615883</v>
      </c>
      <c r="I4">
        <f t="shared" ref="I4" si="4">10^H4</f>
        <v>1.6645331653622935</v>
      </c>
    </row>
    <row r="5" spans="1:17" x14ac:dyDescent="0.25">
      <c r="B5" t="s">
        <v>21</v>
      </c>
      <c r="C5">
        <v>0.44059999999999999</v>
      </c>
      <c r="D5">
        <v>1.9300000000000001E-2</v>
      </c>
      <c r="E5">
        <f t="shared" si="0"/>
        <v>0.42130000000000001</v>
      </c>
    </row>
    <row r="6" spans="1:17" x14ac:dyDescent="0.25">
      <c r="A6">
        <f>A4+8</f>
        <v>9</v>
      </c>
      <c r="B6" t="s">
        <v>22</v>
      </c>
      <c r="C6">
        <v>0.31369999999999998</v>
      </c>
      <c r="D6">
        <v>9.7000000000000003E-3</v>
      </c>
      <c r="E6">
        <f t="shared" si="0"/>
        <v>0.30399999999999999</v>
      </c>
      <c r="F6">
        <f t="shared" ref="F6" si="5">AVERAGE(E6:E7)</f>
        <v>0.29874999999999996</v>
      </c>
      <c r="G6">
        <f t="shared" ref="G6" si="6">F6-$F$86</f>
        <v>0.29874999999999996</v>
      </c>
      <c r="H6">
        <f t="shared" ref="H6" si="7">0.96*LOG10(G6)+0.54</f>
        <v>3.6295597397946411E-2</v>
      </c>
      <c r="I6">
        <f t="shared" ref="I6" si="8">10^H6</f>
        <v>1.0871653380671011</v>
      </c>
    </row>
    <row r="7" spans="1:17" x14ac:dyDescent="0.25">
      <c r="B7" t="s">
        <v>23</v>
      </c>
      <c r="C7">
        <v>0.30359999999999998</v>
      </c>
      <c r="D7">
        <v>1.01E-2</v>
      </c>
      <c r="E7">
        <f t="shared" si="0"/>
        <v>0.29349999999999998</v>
      </c>
    </row>
    <row r="8" spans="1:17" x14ac:dyDescent="0.25">
      <c r="A8">
        <f t="shared" ref="A8" si="9">A6+8</f>
        <v>17</v>
      </c>
      <c r="B8" t="s">
        <v>24</v>
      </c>
      <c r="C8">
        <v>0.64890000000000003</v>
      </c>
      <c r="D8">
        <v>1.72E-2</v>
      </c>
      <c r="E8">
        <f t="shared" si="0"/>
        <v>0.63170000000000004</v>
      </c>
      <c r="F8">
        <f t="shared" ref="F8" si="10">AVERAGE(E8:E9)</f>
        <v>0.69840000000000002</v>
      </c>
      <c r="G8">
        <f t="shared" ref="G8" si="11">F8-$F$86</f>
        <v>0.69840000000000002</v>
      </c>
      <c r="H8">
        <f t="shared" ref="H8" si="12">0.96*LOG10(G8)+0.54</f>
        <v>0.39034006146961286</v>
      </c>
      <c r="I8">
        <f t="shared" ref="I8" si="13">10^H8</f>
        <v>2.4566317557287691</v>
      </c>
    </row>
    <row r="9" spans="1:17" x14ac:dyDescent="0.25">
      <c r="B9" t="s">
        <v>25</v>
      </c>
      <c r="C9">
        <v>0.7802</v>
      </c>
      <c r="D9">
        <v>1.5100000000000001E-2</v>
      </c>
      <c r="E9">
        <f t="shared" si="0"/>
        <v>0.7651</v>
      </c>
    </row>
    <row r="10" spans="1:17" x14ac:dyDescent="0.25">
      <c r="A10">
        <f t="shared" ref="A10" si="14">A8+8</f>
        <v>25</v>
      </c>
      <c r="B10" t="s">
        <v>26</v>
      </c>
      <c r="C10">
        <v>0.33910000000000001</v>
      </c>
      <c r="D10">
        <v>9.4999999999999894E-3</v>
      </c>
      <c r="E10">
        <f t="shared" si="0"/>
        <v>0.3296</v>
      </c>
      <c r="F10">
        <f t="shared" ref="F10" si="15">AVERAGE(E10:E11)</f>
        <v>0.32215000000000005</v>
      </c>
      <c r="G10">
        <f t="shared" ref="G10" si="16">F10-$F$86</f>
        <v>0.32215000000000005</v>
      </c>
      <c r="H10">
        <f t="shared" ref="H10" si="17">0.96*LOG10(G10)+0.54</f>
        <v>6.7735810255070583E-2</v>
      </c>
      <c r="I10">
        <f t="shared" ref="I10" si="18">10^H10</f>
        <v>1.1687881782331746</v>
      </c>
    </row>
    <row r="11" spans="1:17" x14ac:dyDescent="0.25">
      <c r="B11" t="s">
        <v>27</v>
      </c>
      <c r="C11">
        <v>0.32490000000000002</v>
      </c>
      <c r="D11">
        <v>1.0200000000000001E-2</v>
      </c>
      <c r="E11">
        <f t="shared" si="0"/>
        <v>0.31470000000000004</v>
      </c>
    </row>
    <row r="12" spans="1:17" x14ac:dyDescent="0.25">
      <c r="A12">
        <f t="shared" ref="A12" si="19">A10+8</f>
        <v>33</v>
      </c>
      <c r="B12" t="s">
        <v>28</v>
      </c>
      <c r="C12">
        <v>8.8599999999999998E-2</v>
      </c>
      <c r="D12">
        <v>3.8999999999999998E-3</v>
      </c>
      <c r="E12">
        <f t="shared" si="0"/>
        <v>8.4699999999999998E-2</v>
      </c>
      <c r="F12">
        <f t="shared" ref="F12" si="20">AVERAGE(E12:E13)</f>
        <v>8.7749999999999995E-2</v>
      </c>
      <c r="G12">
        <f t="shared" ref="G12" si="21">F12-$F$86</f>
        <v>8.7749999999999995E-2</v>
      </c>
      <c r="H12">
        <f t="shared" ref="H12" si="22">0.96*LOG10(G12)+0.54</f>
        <v>-0.47448275986765287</v>
      </c>
      <c r="I12">
        <f t="shared" ref="I12" si="23">10^H12</f>
        <v>0.33536461711251631</v>
      </c>
    </row>
    <row r="13" spans="1:17" x14ac:dyDescent="0.25">
      <c r="B13" t="s">
        <v>29</v>
      </c>
      <c r="C13">
        <v>9.2999999999999999E-2</v>
      </c>
      <c r="D13">
        <v>2.2000000000000001E-3</v>
      </c>
      <c r="E13">
        <f t="shared" si="0"/>
        <v>9.0800000000000006E-2</v>
      </c>
    </row>
    <row r="14" spans="1:17" x14ac:dyDescent="0.25">
      <c r="B14" t="s">
        <v>30</v>
      </c>
      <c r="C14">
        <v>1.5466</v>
      </c>
      <c r="D14">
        <v>2.9899999999999999E-2</v>
      </c>
      <c r="E14">
        <f t="shared" si="0"/>
        <v>1.5166999999999999</v>
      </c>
      <c r="F14">
        <f t="shared" ref="F14" si="24">AVERAGE(E14:E15)</f>
        <v>1.4369000000000001</v>
      </c>
      <c r="G14">
        <f t="shared" ref="G14" si="25">F14-$F$86</f>
        <v>1.4369000000000001</v>
      </c>
      <c r="H14">
        <f t="shared" ref="H14" si="26">0.96*LOG10(G14)+0.54</f>
        <v>0.69112948298923205</v>
      </c>
      <c r="I14">
        <f t="shared" ref="I14" si="27">10^H14</f>
        <v>4.910542599970424</v>
      </c>
    </row>
    <row r="15" spans="1:17" x14ac:dyDescent="0.25">
      <c r="B15" t="s">
        <v>31</v>
      </c>
      <c r="C15">
        <v>1.3959999999999999</v>
      </c>
      <c r="D15">
        <v>3.8899999999999997E-2</v>
      </c>
      <c r="E15">
        <f t="shared" si="0"/>
        <v>1.3571</v>
      </c>
    </row>
    <row r="16" spans="1:17" x14ac:dyDescent="0.25">
      <c r="A16">
        <v>2</v>
      </c>
      <c r="B16" t="s">
        <v>32</v>
      </c>
      <c r="C16">
        <v>0.61929999999999996</v>
      </c>
      <c r="D16">
        <v>1.38E-2</v>
      </c>
      <c r="E16">
        <f t="shared" si="0"/>
        <v>0.60549999999999993</v>
      </c>
      <c r="F16">
        <f t="shared" ref="F16" si="28">AVERAGE(E16:E17)</f>
        <v>0.58834999999999993</v>
      </c>
      <c r="G16">
        <f t="shared" ref="G16" si="29">F16-$F$86</f>
        <v>0.58834999999999993</v>
      </c>
      <c r="H16">
        <f t="shared" ref="H16" si="30">0.96*LOG10(G16)+0.54</f>
        <v>0.31885032747815678</v>
      </c>
      <c r="I16">
        <f t="shared" ref="I16" si="31">10^H16</f>
        <v>2.08377262103066</v>
      </c>
    </row>
    <row r="17" spans="1:9" x14ac:dyDescent="0.25">
      <c r="B17" t="s">
        <v>33</v>
      </c>
      <c r="C17">
        <v>0.59230000000000005</v>
      </c>
      <c r="D17">
        <v>2.1100000000000001E-2</v>
      </c>
      <c r="E17">
        <f t="shared" si="0"/>
        <v>0.57120000000000004</v>
      </c>
    </row>
    <row r="18" spans="1:9" x14ac:dyDescent="0.25">
      <c r="A18">
        <f t="shared" ref="A18" si="32">A16+8</f>
        <v>10</v>
      </c>
      <c r="B18" t="s">
        <v>34</v>
      </c>
      <c r="C18">
        <v>1.0445</v>
      </c>
      <c r="D18">
        <v>2.4299999999999999E-2</v>
      </c>
      <c r="E18">
        <f t="shared" si="0"/>
        <v>1.0202</v>
      </c>
      <c r="F18">
        <f t="shared" ref="F18" si="33">AVERAGE(E18:E19)</f>
        <v>0.97019999999999995</v>
      </c>
      <c r="G18">
        <f t="shared" ref="G18" si="34">F18-$F$86</f>
        <v>0.97019999999999995</v>
      </c>
      <c r="H18">
        <f t="shared" ref="H18" si="35">0.96*LOG10(G18)+0.54</f>
        <v>0.52738681947844301</v>
      </c>
      <c r="I18">
        <f t="shared" ref="I18" si="36">10^H18</f>
        <v>3.3681142862370144</v>
      </c>
    </row>
    <row r="19" spans="1:9" x14ac:dyDescent="0.25">
      <c r="B19" t="s">
        <v>35</v>
      </c>
      <c r="C19">
        <v>0.93830000000000002</v>
      </c>
      <c r="D19">
        <v>1.8100000000000002E-2</v>
      </c>
      <c r="E19">
        <f t="shared" si="0"/>
        <v>0.92020000000000002</v>
      </c>
    </row>
    <row r="20" spans="1:9" x14ac:dyDescent="0.25">
      <c r="A20">
        <f t="shared" ref="A20:A80" si="37">A18+8</f>
        <v>18</v>
      </c>
      <c r="B20" t="s">
        <v>36</v>
      </c>
      <c r="C20">
        <v>0.78059999999999996</v>
      </c>
      <c r="D20">
        <v>1.44E-2</v>
      </c>
      <c r="E20">
        <f t="shared" si="0"/>
        <v>0.76619999999999999</v>
      </c>
      <c r="F20">
        <f t="shared" ref="F20" si="38">AVERAGE(E20:E21)</f>
        <v>0.72845000000000004</v>
      </c>
      <c r="G20">
        <f t="shared" ref="G20" si="39">F20-$F$86</f>
        <v>0.72845000000000004</v>
      </c>
      <c r="H20">
        <f t="shared" ref="H20" si="40">0.96*LOG10(G20)+0.54</f>
        <v>0.40790375773199128</v>
      </c>
      <c r="I20">
        <f t="shared" ref="I20" si="41">10^H20</f>
        <v>2.5580189517122722</v>
      </c>
    </row>
    <row r="21" spans="1:9" x14ac:dyDescent="0.25">
      <c r="B21" t="s">
        <v>37</v>
      </c>
      <c r="C21">
        <v>0.70920000000000005</v>
      </c>
      <c r="D21">
        <v>1.8499999999999999E-2</v>
      </c>
      <c r="E21">
        <f t="shared" si="0"/>
        <v>0.69070000000000009</v>
      </c>
    </row>
    <row r="22" spans="1:9" x14ac:dyDescent="0.25">
      <c r="A22">
        <f t="shared" ref="A22:A82" si="42">A20+8</f>
        <v>26</v>
      </c>
      <c r="B22" t="s">
        <v>38</v>
      </c>
      <c r="C22">
        <v>0.1368</v>
      </c>
      <c r="D22">
        <v>8.6E-3</v>
      </c>
      <c r="E22">
        <f t="shared" si="0"/>
        <v>0.12820000000000001</v>
      </c>
      <c r="F22">
        <f t="shared" ref="F22" si="43">AVERAGE(E22:E23)</f>
        <v>0.12809999999999999</v>
      </c>
      <c r="G22">
        <f t="shared" ref="G22" si="44">F22-$F$86</f>
        <v>0.12809999999999999</v>
      </c>
      <c r="H22">
        <f t="shared" ref="H22" si="45">0.96*LOG10(G22)+0.54</f>
        <v>-0.31675283544510113</v>
      </c>
      <c r="I22">
        <f t="shared" ref="I22" si="46">10^H22</f>
        <v>0.48222216057706868</v>
      </c>
    </row>
    <row r="23" spans="1:9" x14ac:dyDescent="0.25">
      <c r="B23" t="s">
        <v>39</v>
      </c>
      <c r="C23">
        <v>0.13370000000000001</v>
      </c>
      <c r="D23">
        <v>5.7000000000000002E-3</v>
      </c>
      <c r="E23">
        <f t="shared" si="0"/>
        <v>0.128</v>
      </c>
    </row>
    <row r="24" spans="1:9" x14ac:dyDescent="0.25">
      <c r="A24">
        <f t="shared" ref="A24:A84" si="47">A22+8</f>
        <v>34</v>
      </c>
      <c r="B24" t="s">
        <v>40</v>
      </c>
      <c r="C24">
        <v>0.31009999999999999</v>
      </c>
      <c r="D24">
        <v>1.0200000000000001E-2</v>
      </c>
      <c r="E24">
        <f t="shared" si="0"/>
        <v>0.2999</v>
      </c>
      <c r="F24">
        <f t="shared" ref="F24" si="48">AVERAGE(E24:E25)</f>
        <v>0.28449999999999998</v>
      </c>
      <c r="G24">
        <f t="shared" ref="G24" si="49">F24-$F$86</f>
        <v>0.28449999999999998</v>
      </c>
      <c r="H24">
        <f t="shared" ref="H24" si="50">0.96*LOG10(G24)+0.54</f>
        <v>1.5918979901846431E-2</v>
      </c>
      <c r="I24">
        <f t="shared" ref="I24" si="51">10^H24</f>
        <v>1.0373348770624427</v>
      </c>
    </row>
    <row r="25" spans="1:9" x14ac:dyDescent="0.25">
      <c r="B25" t="s">
        <v>41</v>
      </c>
      <c r="C25">
        <v>0.27610000000000001</v>
      </c>
      <c r="D25">
        <v>7.0000000000000001E-3</v>
      </c>
      <c r="E25">
        <f t="shared" si="0"/>
        <v>0.26910000000000001</v>
      </c>
    </row>
    <row r="26" spans="1:9" x14ac:dyDescent="0.25">
      <c r="B26" t="s">
        <v>42</v>
      </c>
      <c r="C26">
        <v>0.75190000000000001</v>
      </c>
      <c r="D26">
        <v>1.3100000000000001E-2</v>
      </c>
      <c r="E26">
        <f t="shared" si="0"/>
        <v>0.73880000000000001</v>
      </c>
      <c r="F26">
        <f t="shared" ref="F26" si="52">AVERAGE(E26:E27)</f>
        <v>0.74540000000000006</v>
      </c>
      <c r="G26">
        <f t="shared" ref="G26" si="53">F26-$F$86</f>
        <v>0.74540000000000006</v>
      </c>
      <c r="H26">
        <f t="shared" ref="H26" si="54">0.96*LOG10(G26)+0.54</f>
        <v>0.4174938128811081</v>
      </c>
      <c r="I26">
        <f t="shared" ref="I26" si="55">10^H26</f>
        <v>2.6151331917235039</v>
      </c>
    </row>
    <row r="27" spans="1:9" x14ac:dyDescent="0.25">
      <c r="B27" t="s">
        <v>43</v>
      </c>
      <c r="C27">
        <v>0.7651</v>
      </c>
      <c r="D27">
        <v>1.3100000000000001E-2</v>
      </c>
      <c r="E27">
        <f t="shared" si="0"/>
        <v>0.752</v>
      </c>
    </row>
    <row r="28" spans="1:9" x14ac:dyDescent="0.25">
      <c r="A28">
        <v>3</v>
      </c>
      <c r="B28" t="s">
        <v>44</v>
      </c>
      <c r="C28">
        <v>0.2823</v>
      </c>
      <c r="D28">
        <v>6.09999999999999E-3</v>
      </c>
      <c r="E28">
        <f t="shared" si="0"/>
        <v>0.2762</v>
      </c>
      <c r="F28">
        <f t="shared" ref="F28" si="56">AVERAGE(E28:E29)</f>
        <v>0.26434999999999997</v>
      </c>
      <c r="G28">
        <f t="shared" ref="G28" si="57">F28-$F$86</f>
        <v>0.26434999999999997</v>
      </c>
      <c r="H28">
        <f t="shared" ref="H28" si="58">0.96*LOG10(G28)+0.54</f>
        <v>-1.4707857848514916E-2</v>
      </c>
      <c r="I28">
        <f t="shared" ref="I28" si="59">10^H28</f>
        <v>0.96670094280335683</v>
      </c>
    </row>
    <row r="29" spans="1:9" x14ac:dyDescent="0.25">
      <c r="B29" t="s">
        <v>45</v>
      </c>
      <c r="C29">
        <v>0.25990000000000002</v>
      </c>
      <c r="D29">
        <v>7.4000000000000003E-3</v>
      </c>
      <c r="E29">
        <f t="shared" si="0"/>
        <v>0.2525</v>
      </c>
    </row>
    <row r="30" spans="1:9" x14ac:dyDescent="0.25">
      <c r="A30">
        <f t="shared" ref="A30" si="60">A28+8</f>
        <v>11</v>
      </c>
      <c r="B30" t="s">
        <v>46</v>
      </c>
      <c r="C30">
        <v>0.84</v>
      </c>
      <c r="D30">
        <v>1.52E-2</v>
      </c>
      <c r="E30">
        <f t="shared" si="0"/>
        <v>0.82479999999999998</v>
      </c>
      <c r="F30">
        <f t="shared" ref="F30" si="61">AVERAGE(E30:E31)</f>
        <v>0.72324999999999995</v>
      </c>
      <c r="G30">
        <f t="shared" ref="G30" si="62">F30-$F$86</f>
        <v>0.72324999999999995</v>
      </c>
      <c r="H30">
        <f t="shared" ref="H30" si="63">0.96*LOG10(G30)+0.54</f>
        <v>0.40491690462721974</v>
      </c>
      <c r="I30">
        <f t="shared" ref="I30" si="64">10^H30</f>
        <v>2.5404865771621497</v>
      </c>
    </row>
    <row r="31" spans="1:9" x14ac:dyDescent="0.25">
      <c r="B31" t="s">
        <v>47</v>
      </c>
      <c r="C31">
        <v>0.64039999999999997</v>
      </c>
      <c r="D31">
        <v>1.8700000000000001E-2</v>
      </c>
      <c r="E31">
        <f t="shared" si="0"/>
        <v>0.62169999999999992</v>
      </c>
    </row>
    <row r="32" spans="1:9" x14ac:dyDescent="0.25">
      <c r="A32">
        <f t="shared" si="37"/>
        <v>19</v>
      </c>
      <c r="B32" t="s">
        <v>48</v>
      </c>
      <c r="C32">
        <v>0.76060000000000005</v>
      </c>
      <c r="D32">
        <v>1.49E-2</v>
      </c>
      <c r="E32">
        <f t="shared" si="0"/>
        <v>0.74570000000000003</v>
      </c>
      <c r="F32">
        <f t="shared" ref="F32" si="65">AVERAGE(E32:E33)</f>
        <v>0.73175000000000001</v>
      </c>
      <c r="G32">
        <f t="shared" ref="G32" si="66">F32-$F$86</f>
        <v>0.73175000000000001</v>
      </c>
      <c r="H32">
        <f t="shared" ref="H32" si="67">0.96*LOG10(G32)+0.54</f>
        <v>0.40978822186159641</v>
      </c>
      <c r="I32">
        <f t="shared" ref="I32" si="68">10^H32</f>
        <v>2.5691426677638458</v>
      </c>
    </row>
    <row r="33" spans="1:9" x14ac:dyDescent="0.25">
      <c r="B33" t="s">
        <v>49</v>
      </c>
      <c r="C33">
        <v>0.73270000000000002</v>
      </c>
      <c r="D33">
        <v>1.49E-2</v>
      </c>
      <c r="E33">
        <f t="shared" si="0"/>
        <v>0.71779999999999999</v>
      </c>
    </row>
    <row r="34" spans="1:9" x14ac:dyDescent="0.25">
      <c r="A34">
        <f t="shared" si="42"/>
        <v>27</v>
      </c>
      <c r="B34" t="s">
        <v>50</v>
      </c>
      <c r="C34">
        <v>0.107</v>
      </c>
      <c r="D34">
        <v>4.7000000000000002E-3</v>
      </c>
      <c r="E34">
        <f t="shared" ref="E34:E65" si="69">C34-D34</f>
        <v>0.1023</v>
      </c>
      <c r="F34">
        <f t="shared" ref="F34" si="70">AVERAGE(E34:E35)</f>
        <v>0.10425000000000001</v>
      </c>
      <c r="G34">
        <f t="shared" ref="G34" si="71">F34-$F$86</f>
        <v>0.10425000000000001</v>
      </c>
      <c r="H34">
        <f t="shared" ref="H34" si="72">0.96*LOG10(G34)+0.54</f>
        <v>-0.40264697890003653</v>
      </c>
      <c r="I34">
        <f t="shared" ref="I34" si="73">10^H34</f>
        <v>0.39568812887593402</v>
      </c>
    </row>
    <row r="35" spans="1:9" x14ac:dyDescent="0.25">
      <c r="B35" t="s">
        <v>51</v>
      </c>
      <c r="C35">
        <v>0.1104</v>
      </c>
      <c r="D35">
        <v>4.1999999999999997E-3</v>
      </c>
      <c r="E35">
        <f t="shared" si="69"/>
        <v>0.1062</v>
      </c>
    </row>
    <row r="36" spans="1:9" x14ac:dyDescent="0.25">
      <c r="A36">
        <f t="shared" si="47"/>
        <v>35</v>
      </c>
      <c r="B36" t="s">
        <v>52</v>
      </c>
      <c r="C36">
        <v>0.30230000000000001</v>
      </c>
      <c r="D36">
        <v>7.4999999999999997E-3</v>
      </c>
      <c r="E36">
        <f t="shared" si="69"/>
        <v>0.29480000000000001</v>
      </c>
      <c r="F36">
        <f t="shared" ref="F36" si="74">AVERAGE(E36:E37)</f>
        <v>0.3024</v>
      </c>
      <c r="G36">
        <f t="shared" ref="G36" si="75">F36-$F$86</f>
        <v>0.3024</v>
      </c>
      <c r="H36">
        <f t="shared" ref="H36" si="76">0.96*LOG10(G36)+0.54</f>
        <v>4.1358515356002268E-2</v>
      </c>
      <c r="I36">
        <f t="shared" ref="I36" si="77">10^H36</f>
        <v>1.0999134566396602</v>
      </c>
    </row>
    <row r="37" spans="1:9" x14ac:dyDescent="0.25">
      <c r="B37" t="s">
        <v>53</v>
      </c>
      <c r="C37">
        <v>0.31630000000000003</v>
      </c>
      <c r="D37">
        <v>6.3E-3</v>
      </c>
      <c r="E37">
        <f t="shared" si="69"/>
        <v>0.31000000000000005</v>
      </c>
    </row>
    <row r="38" spans="1:9" x14ac:dyDescent="0.25">
      <c r="B38" t="s">
        <v>54</v>
      </c>
      <c r="C38">
        <v>0.3644</v>
      </c>
      <c r="D38">
        <v>6.09999999999999E-3</v>
      </c>
      <c r="E38">
        <f t="shared" si="69"/>
        <v>0.35830000000000001</v>
      </c>
      <c r="F38">
        <f t="shared" ref="F38" si="78">AVERAGE(E38:E39)</f>
        <v>0.34620000000000001</v>
      </c>
      <c r="G38">
        <f t="shared" ref="G38" si="79">F38-$F$86</f>
        <v>0.34620000000000001</v>
      </c>
      <c r="H38">
        <f t="shared" ref="H38" si="80">0.96*LOG10(G38)+0.54</f>
        <v>9.7753980997800138E-2</v>
      </c>
      <c r="I38">
        <f t="shared" ref="I38" si="81">10^H38</f>
        <v>1.2524314969488564</v>
      </c>
    </row>
    <row r="39" spans="1:9" x14ac:dyDescent="0.25">
      <c r="B39" t="s">
        <v>55</v>
      </c>
      <c r="C39">
        <v>0.34289999999999998</v>
      </c>
      <c r="D39">
        <v>8.8000000000000005E-3</v>
      </c>
      <c r="E39">
        <f t="shared" si="69"/>
        <v>0.33410000000000001</v>
      </c>
    </row>
    <row r="40" spans="1:9" x14ac:dyDescent="0.25">
      <c r="A40">
        <v>4</v>
      </c>
      <c r="B40" t="s">
        <v>56</v>
      </c>
      <c r="C40">
        <v>0.18129999999999999</v>
      </c>
      <c r="D40">
        <v>5.0000000000000001E-3</v>
      </c>
      <c r="E40">
        <f t="shared" si="69"/>
        <v>0.17629999999999998</v>
      </c>
      <c r="F40">
        <f t="shared" ref="F40" si="82">AVERAGE(E40:E41)</f>
        <v>0.1734</v>
      </c>
      <c r="G40">
        <f t="shared" ref="G40" si="83">F40-$F$86</f>
        <v>0.1734</v>
      </c>
      <c r="H40">
        <f t="shared" ref="H40" si="84">0.96*LOG10(G40)+0.54</f>
        <v>-0.19051287058541611</v>
      </c>
      <c r="I40">
        <f t="shared" ref="I40" si="85">10^H40</f>
        <v>0.64489220780571077</v>
      </c>
    </row>
    <row r="41" spans="1:9" x14ac:dyDescent="0.25">
      <c r="B41" t="s">
        <v>57</v>
      </c>
      <c r="C41">
        <v>0.17580000000000001</v>
      </c>
      <c r="D41">
        <v>5.3E-3</v>
      </c>
      <c r="E41">
        <f t="shared" si="69"/>
        <v>0.17050000000000001</v>
      </c>
    </row>
    <row r="42" spans="1:9" x14ac:dyDescent="0.25">
      <c r="A42">
        <f t="shared" ref="A42" si="86">A40+8</f>
        <v>12</v>
      </c>
      <c r="B42" t="s">
        <v>58</v>
      </c>
      <c r="C42">
        <v>0.35370000000000001</v>
      </c>
      <c r="D42">
        <v>7.7999999999999901E-3</v>
      </c>
      <c r="E42">
        <f t="shared" si="69"/>
        <v>0.34590000000000004</v>
      </c>
      <c r="F42">
        <f t="shared" ref="F42" si="87">AVERAGE(E42:E43)</f>
        <v>0.36550000000000005</v>
      </c>
      <c r="G42">
        <f t="shared" ref="G42" si="88">F42-$F$86</f>
        <v>0.36550000000000005</v>
      </c>
      <c r="H42">
        <f t="shared" ref="H42" si="89">0.96*LOG10(G42)+0.54</f>
        <v>0.12037188604212423</v>
      </c>
      <c r="I42">
        <f t="shared" ref="I42" si="90">10^H42</f>
        <v>1.3193860442648346</v>
      </c>
    </row>
    <row r="43" spans="1:9" x14ac:dyDescent="0.25">
      <c r="B43" t="s">
        <v>59</v>
      </c>
      <c r="C43">
        <v>0.39319999999999999</v>
      </c>
      <c r="D43">
        <v>8.0999999999999996E-3</v>
      </c>
      <c r="E43">
        <f t="shared" si="69"/>
        <v>0.3851</v>
      </c>
    </row>
    <row r="44" spans="1:9" x14ac:dyDescent="0.25">
      <c r="A44">
        <f t="shared" si="37"/>
        <v>20</v>
      </c>
      <c r="B44" t="s">
        <v>60</v>
      </c>
      <c r="C44">
        <v>0.57489999999999997</v>
      </c>
      <c r="D44">
        <v>1.17E-2</v>
      </c>
      <c r="E44">
        <f t="shared" si="69"/>
        <v>0.56319999999999992</v>
      </c>
      <c r="F44">
        <f t="shared" ref="F44" si="91">AVERAGE(E44:E45)</f>
        <v>0.54705000000000004</v>
      </c>
      <c r="G44">
        <f t="shared" ref="G44" si="92">F44-$F$86</f>
        <v>0.54705000000000004</v>
      </c>
      <c r="H44">
        <f t="shared" ref="H44" si="93">0.96*LOG10(G44)+0.54</f>
        <v>0.28850594147468411</v>
      </c>
      <c r="I44">
        <f t="shared" ref="I44" si="94">10^H44</f>
        <v>1.9431482753743685</v>
      </c>
    </row>
    <row r="45" spans="1:9" x14ac:dyDescent="0.25">
      <c r="B45" t="s">
        <v>61</v>
      </c>
      <c r="C45">
        <v>0.54190000000000005</v>
      </c>
      <c r="D45">
        <v>1.0999999999999999E-2</v>
      </c>
      <c r="E45">
        <f t="shared" si="69"/>
        <v>0.53090000000000004</v>
      </c>
    </row>
    <row r="46" spans="1:9" x14ac:dyDescent="0.25">
      <c r="A46">
        <f t="shared" si="42"/>
        <v>28</v>
      </c>
      <c r="B46" t="s">
        <v>62</v>
      </c>
      <c r="C46">
        <v>0.35149999999999998</v>
      </c>
      <c r="D46">
        <v>8.0999999999999996E-3</v>
      </c>
      <c r="E46">
        <f t="shared" si="69"/>
        <v>0.34339999999999998</v>
      </c>
      <c r="F46">
        <f t="shared" ref="F46" si="95">AVERAGE(E46:E47)</f>
        <v>0.35639999999999999</v>
      </c>
      <c r="G46">
        <f t="shared" ref="G46" si="96">F46-$F$86</f>
        <v>0.35639999999999999</v>
      </c>
      <c r="H46">
        <f t="shared" ref="H46" si="97">0.96*LOG10(G46)+0.54</f>
        <v>0.10986018755024374</v>
      </c>
      <c r="I46">
        <f t="shared" ref="I46" si="98">10^H46</f>
        <v>1.2878348921835445</v>
      </c>
    </row>
    <row r="47" spans="1:9" x14ac:dyDescent="0.25">
      <c r="B47" t="s">
        <v>63</v>
      </c>
      <c r="C47">
        <v>0.3775</v>
      </c>
      <c r="D47">
        <v>8.0999999999999996E-3</v>
      </c>
      <c r="E47">
        <f t="shared" si="69"/>
        <v>0.36940000000000001</v>
      </c>
    </row>
    <row r="48" spans="1:9" x14ac:dyDescent="0.25">
      <c r="A48">
        <f t="shared" si="47"/>
        <v>36</v>
      </c>
      <c r="B48" t="s">
        <v>64</v>
      </c>
      <c r="C48">
        <v>0.20749999999999999</v>
      </c>
      <c r="D48">
        <v>4.3999999999999899E-3</v>
      </c>
      <c r="E48">
        <f t="shared" si="69"/>
        <v>0.2031</v>
      </c>
      <c r="F48">
        <f t="shared" ref="F48" si="99">AVERAGE(E48:E49)</f>
        <v>0.21029999999999999</v>
      </c>
      <c r="G48">
        <f t="shared" ref="G48" si="100">F48-$F$86</f>
        <v>0.21029999999999999</v>
      </c>
      <c r="H48">
        <f t="shared" ref="H48" si="101">0.96*LOG10(G48)+0.54</f>
        <v>-0.11007429822113168</v>
      </c>
      <c r="I48">
        <f t="shared" ref="I48" si="102">10^H48</f>
        <v>0.77611432920160783</v>
      </c>
    </row>
    <row r="49" spans="1:9" x14ac:dyDescent="0.25">
      <c r="B49" t="s">
        <v>65</v>
      </c>
      <c r="C49">
        <v>0.2354</v>
      </c>
      <c r="D49">
        <v>1.7899999999999999E-2</v>
      </c>
      <c r="E49">
        <f t="shared" si="69"/>
        <v>0.2175</v>
      </c>
    </row>
    <row r="50" spans="1:9" x14ac:dyDescent="0.25">
      <c r="B50" t="s">
        <v>66</v>
      </c>
      <c r="C50">
        <v>0.17649999999999999</v>
      </c>
      <c r="D50">
        <v>2.3999999999999998E-3</v>
      </c>
      <c r="E50">
        <f t="shared" si="69"/>
        <v>0.17409999999999998</v>
      </c>
      <c r="F50">
        <f t="shared" ref="F50" si="103">AVERAGE(E50:E51)</f>
        <v>0.17144999999999999</v>
      </c>
      <c r="G50">
        <f t="shared" ref="G50" si="104">F50-$F$86</f>
        <v>0.17144999999999999</v>
      </c>
      <c r="H50">
        <f t="shared" ref="H50" si="105">0.96*LOG10(G50)+0.54</f>
        <v>-0.19522801012707558</v>
      </c>
      <c r="I50">
        <f t="shared" ref="I50" si="106">10^H50</f>
        <v>0.6379284776913634</v>
      </c>
    </row>
    <row r="51" spans="1:9" x14ac:dyDescent="0.25">
      <c r="B51" t="s">
        <v>67</v>
      </c>
      <c r="C51">
        <v>0.17349999999999999</v>
      </c>
      <c r="D51">
        <v>4.7000000000000002E-3</v>
      </c>
      <c r="E51">
        <f t="shared" si="69"/>
        <v>0.16879999999999998</v>
      </c>
    </row>
    <row r="52" spans="1:9" x14ac:dyDescent="0.25">
      <c r="A52">
        <v>5</v>
      </c>
      <c r="B52" t="s">
        <v>68</v>
      </c>
      <c r="C52">
        <v>0.2482</v>
      </c>
      <c r="D52">
        <v>5.0000000000000001E-3</v>
      </c>
      <c r="E52">
        <f t="shared" si="69"/>
        <v>0.2432</v>
      </c>
      <c r="F52">
        <f t="shared" ref="F52" si="107">AVERAGE(E52:E53)</f>
        <v>0.23219999999999999</v>
      </c>
      <c r="G52">
        <f t="shared" ref="G52" si="108">F52-$F$86</f>
        <v>0.23219999999999999</v>
      </c>
      <c r="H52">
        <f t="shared" ref="H52" si="109">0.96*LOG10(G52)+0.54</f>
        <v>-6.8772273213547064E-2</v>
      </c>
      <c r="I52">
        <f t="shared" ref="I52" si="110">10^H52</f>
        <v>0.8535475631545455</v>
      </c>
    </row>
    <row r="53" spans="1:9" x14ac:dyDescent="0.25">
      <c r="B53" t="s">
        <v>69</v>
      </c>
      <c r="C53">
        <v>0.23749999999999999</v>
      </c>
      <c r="D53">
        <v>1.6299999999999999E-2</v>
      </c>
      <c r="E53">
        <f t="shared" si="69"/>
        <v>0.22119999999999998</v>
      </c>
    </row>
    <row r="54" spans="1:9" x14ac:dyDescent="0.25">
      <c r="A54">
        <f t="shared" ref="A54" si="111">A52+8</f>
        <v>13</v>
      </c>
      <c r="B54" t="s">
        <v>70</v>
      </c>
      <c r="C54">
        <v>0.88770000000000004</v>
      </c>
      <c r="D54">
        <v>1.52E-2</v>
      </c>
      <c r="E54">
        <f t="shared" si="69"/>
        <v>0.87250000000000005</v>
      </c>
      <c r="F54">
        <f t="shared" ref="F54" si="112">AVERAGE(E54:E55)</f>
        <v>0.91694999999999993</v>
      </c>
      <c r="G54">
        <f t="shared" ref="G54" si="113">F54-$F$86</f>
        <v>0.91694999999999993</v>
      </c>
      <c r="H54">
        <f t="shared" ref="H54" si="114">0.96*LOG10(G54)+0.54</f>
        <v>0.50385182865164302</v>
      </c>
      <c r="I54">
        <f t="shared" ref="I54" si="115">10^H54</f>
        <v>3.1904491610790608</v>
      </c>
    </row>
    <row r="55" spans="1:9" x14ac:dyDescent="0.25">
      <c r="B55" t="s">
        <v>71</v>
      </c>
      <c r="C55">
        <v>0.97609999999999997</v>
      </c>
      <c r="D55">
        <v>1.47E-2</v>
      </c>
      <c r="E55">
        <f t="shared" si="69"/>
        <v>0.96139999999999992</v>
      </c>
    </row>
    <row r="56" spans="1:9" x14ac:dyDescent="0.25">
      <c r="A56">
        <f t="shared" si="37"/>
        <v>21</v>
      </c>
      <c r="B56" t="s">
        <v>72</v>
      </c>
      <c r="C56">
        <v>0.55220000000000002</v>
      </c>
      <c r="D56">
        <v>0.01</v>
      </c>
      <c r="E56">
        <f t="shared" si="69"/>
        <v>0.54220000000000002</v>
      </c>
      <c r="F56">
        <f t="shared" ref="F56" si="116">AVERAGE(E56:E57)</f>
        <v>0.54125000000000001</v>
      </c>
      <c r="G56">
        <f t="shared" ref="G56" si="117">F56-$F$86</f>
        <v>0.54125000000000001</v>
      </c>
      <c r="H56">
        <f t="shared" ref="H56" si="118">0.96*LOG10(G56)+0.54</f>
        <v>0.284061992986965</v>
      </c>
      <c r="I56">
        <f t="shared" ref="I56" si="119">10^H56</f>
        <v>1.9233662585546849</v>
      </c>
    </row>
    <row r="57" spans="1:9" x14ac:dyDescent="0.25">
      <c r="B57" t="s">
        <v>73</v>
      </c>
      <c r="C57">
        <v>0.54949999999999999</v>
      </c>
      <c r="D57">
        <v>9.1999999999999998E-3</v>
      </c>
      <c r="E57">
        <f t="shared" si="69"/>
        <v>0.5403</v>
      </c>
    </row>
    <row r="58" spans="1:9" x14ac:dyDescent="0.25">
      <c r="A58">
        <f t="shared" si="42"/>
        <v>29</v>
      </c>
      <c r="B58" t="s">
        <v>74</v>
      </c>
      <c r="C58">
        <v>0.4753</v>
      </c>
      <c r="D58">
        <v>9.4000000000000004E-3</v>
      </c>
      <c r="E58">
        <f t="shared" si="69"/>
        <v>0.46589999999999998</v>
      </c>
      <c r="F58">
        <f t="shared" ref="F58" si="120">AVERAGE(E58:E59)</f>
        <v>0.46150000000000002</v>
      </c>
      <c r="G58">
        <f t="shared" ref="G58" si="121">F58-$F$86</f>
        <v>0.46150000000000002</v>
      </c>
      <c r="H58">
        <f t="shared" ref="H58" si="122">0.96*LOG10(G58)+0.54</f>
        <v>0.21760483714745371</v>
      </c>
      <c r="I58">
        <f t="shared" ref="I58" si="123">10^H58</f>
        <v>1.6504593682732966</v>
      </c>
    </row>
    <row r="59" spans="1:9" x14ac:dyDescent="0.25">
      <c r="B59" t="s">
        <v>75</v>
      </c>
      <c r="C59">
        <v>0.46510000000000001</v>
      </c>
      <c r="D59">
        <v>8.0000000000000002E-3</v>
      </c>
      <c r="E59">
        <f t="shared" si="69"/>
        <v>0.45710000000000001</v>
      </c>
    </row>
    <row r="60" spans="1:9" x14ac:dyDescent="0.25">
      <c r="A60">
        <f t="shared" si="47"/>
        <v>37</v>
      </c>
      <c r="B60" t="s">
        <v>76</v>
      </c>
      <c r="C60">
        <v>0.67589999999999995</v>
      </c>
      <c r="D60">
        <v>1.0500000000000001E-2</v>
      </c>
      <c r="E60">
        <f t="shared" si="69"/>
        <v>0.66539999999999999</v>
      </c>
      <c r="F60">
        <f t="shared" ref="F60" si="124">AVERAGE(E60:E61)</f>
        <v>0.64900000000000002</v>
      </c>
      <c r="G60">
        <f t="shared" ref="G60" si="125">F60-$F$86</f>
        <v>0.64900000000000002</v>
      </c>
      <c r="H60">
        <f t="shared" ref="H60" si="126">0.96*LOG10(G60)+0.54</f>
        <v>0.35975490892835454</v>
      </c>
      <c r="I60">
        <f t="shared" ref="I60" si="127">10^H60</f>
        <v>2.2895751822667267</v>
      </c>
    </row>
    <row r="61" spans="1:9" x14ac:dyDescent="0.25">
      <c r="B61" t="s">
        <v>77</v>
      </c>
      <c r="C61">
        <v>0.64180000000000004</v>
      </c>
      <c r="D61">
        <v>9.1999999999999998E-3</v>
      </c>
      <c r="E61">
        <f t="shared" si="69"/>
        <v>0.63260000000000005</v>
      </c>
    </row>
    <row r="62" spans="1:9" x14ac:dyDescent="0.25">
      <c r="B62" t="s">
        <v>78</v>
      </c>
      <c r="C62">
        <v>8.7400000000000005E-2</v>
      </c>
      <c r="D62">
        <v>9.9000000000000008E-3</v>
      </c>
      <c r="E62">
        <f t="shared" si="69"/>
        <v>7.7499999999999999E-2</v>
      </c>
      <c r="F62">
        <f t="shared" ref="F62" si="128">AVERAGE(E62:E63)</f>
        <v>7.9199999999999993E-2</v>
      </c>
      <c r="G62">
        <f t="shared" ref="G62" si="129">F62-$F$86</f>
        <v>7.9199999999999993E-2</v>
      </c>
      <c r="H62">
        <f t="shared" ref="H62" si="130">0.96*LOG10(G62)+0.54</f>
        <v>-0.5172238256740862</v>
      </c>
      <c r="I62">
        <f t="shared" ref="I62" si="131">10^H62</f>
        <v>0.30393182252473022</v>
      </c>
    </row>
    <row r="63" spans="1:9" x14ac:dyDescent="0.25">
      <c r="B63" t="s">
        <v>79</v>
      </c>
      <c r="C63">
        <v>8.3000000000000004E-2</v>
      </c>
      <c r="D63">
        <v>2.0999999999999999E-3</v>
      </c>
      <c r="E63">
        <f t="shared" si="69"/>
        <v>8.09E-2</v>
      </c>
    </row>
    <row r="64" spans="1:9" x14ac:dyDescent="0.25">
      <c r="A64">
        <v>6</v>
      </c>
      <c r="B64" t="s">
        <v>80</v>
      </c>
      <c r="C64">
        <v>0.40089999999999998</v>
      </c>
      <c r="D64">
        <v>6.4999999999999997E-3</v>
      </c>
      <c r="E64">
        <f t="shared" si="69"/>
        <v>0.39439999999999997</v>
      </c>
      <c r="F64">
        <f t="shared" ref="F64" si="132">AVERAGE(E64:E65)</f>
        <v>0.40064999999999995</v>
      </c>
      <c r="G64">
        <f t="shared" ref="G64" si="133">F64-$F$86</f>
        <v>0.40064999999999995</v>
      </c>
      <c r="H64">
        <f t="shared" ref="H64" si="134">0.96*LOG10(G64)+0.54</f>
        <v>0.15865454119397193</v>
      </c>
      <c r="I64">
        <f t="shared" ref="I64" si="135">10^H64</f>
        <v>1.4409686794440542</v>
      </c>
    </row>
    <row r="65" spans="1:9" x14ac:dyDescent="0.25">
      <c r="B65" t="s">
        <v>81</v>
      </c>
      <c r="C65">
        <v>0.4143</v>
      </c>
      <c r="D65">
        <v>7.4000000000000003E-3</v>
      </c>
      <c r="E65">
        <f t="shared" si="69"/>
        <v>0.40689999999999998</v>
      </c>
    </row>
    <row r="66" spans="1:9" x14ac:dyDescent="0.25">
      <c r="A66">
        <f t="shared" ref="A66" si="136">A64+8</f>
        <v>14</v>
      </c>
      <c r="B66" t="s">
        <v>82</v>
      </c>
      <c r="C66">
        <v>1.1775</v>
      </c>
      <c r="D66">
        <v>1.9300000000000001E-2</v>
      </c>
      <c r="E66">
        <f t="shared" ref="E66:E97" si="137">C66-D66</f>
        <v>1.1581999999999999</v>
      </c>
      <c r="F66">
        <f t="shared" ref="F66" si="138">AVERAGE(E66:E67)</f>
        <v>1.1688999999999998</v>
      </c>
      <c r="G66">
        <f t="shared" ref="G66" si="139">F66-$F$86</f>
        <v>1.1688999999999998</v>
      </c>
      <c r="H66">
        <f t="shared" ref="H66" si="140">0.96*LOG10(G66)+0.54</f>
        <v>0.60506626428798449</v>
      </c>
      <c r="I66">
        <f t="shared" ref="I66" si="141">10^H66</f>
        <v>4.0277848524090869</v>
      </c>
    </row>
    <row r="67" spans="1:9" x14ac:dyDescent="0.25">
      <c r="B67" t="s">
        <v>83</v>
      </c>
      <c r="C67">
        <v>1.1991000000000001</v>
      </c>
      <c r="D67">
        <v>1.95E-2</v>
      </c>
      <c r="E67">
        <f t="shared" si="137"/>
        <v>1.1796</v>
      </c>
    </row>
    <row r="68" spans="1:9" x14ac:dyDescent="0.25">
      <c r="A68">
        <f t="shared" si="37"/>
        <v>22</v>
      </c>
      <c r="B68" t="s">
        <v>84</v>
      </c>
      <c r="C68">
        <v>0.8488</v>
      </c>
      <c r="D68">
        <v>1.2800000000000001E-2</v>
      </c>
      <c r="E68">
        <f t="shared" si="137"/>
        <v>0.83599999999999997</v>
      </c>
      <c r="F68">
        <f t="shared" ref="F68" si="142">AVERAGE(E68:E69)</f>
        <v>0.8023499999999999</v>
      </c>
      <c r="G68">
        <f t="shared" ref="G68" si="143">F68-$F$86</f>
        <v>0.8023499999999999</v>
      </c>
      <c r="H68">
        <f t="shared" ref="H68" si="144">0.96*LOG10(G68)+0.54</f>
        <v>0.44818930267267032</v>
      </c>
      <c r="I68">
        <f t="shared" ref="I68" si="145">10^H68</f>
        <v>2.806656752379372</v>
      </c>
    </row>
    <row r="69" spans="1:9" x14ac:dyDescent="0.25">
      <c r="B69" t="s">
        <v>85</v>
      </c>
      <c r="C69">
        <v>0.78139999999999998</v>
      </c>
      <c r="D69">
        <v>1.2699999999999999E-2</v>
      </c>
      <c r="E69">
        <f t="shared" si="137"/>
        <v>0.76869999999999994</v>
      </c>
    </row>
    <row r="70" spans="1:9" x14ac:dyDescent="0.25">
      <c r="A70">
        <f t="shared" si="42"/>
        <v>30</v>
      </c>
      <c r="B70" t="s">
        <v>86</v>
      </c>
      <c r="C70">
        <v>0.41799999999999998</v>
      </c>
      <c r="D70">
        <v>7.0000000000000001E-3</v>
      </c>
      <c r="E70">
        <f t="shared" si="137"/>
        <v>0.41099999999999998</v>
      </c>
      <c r="F70">
        <f t="shared" ref="F70" si="146">AVERAGE(E70:E71)</f>
        <v>0.40605000000000002</v>
      </c>
      <c r="G70">
        <f t="shared" ref="G70" si="147">F70-$F$86</f>
        <v>0.40605000000000002</v>
      </c>
      <c r="H70">
        <f t="shared" ref="H70" si="148">0.96*LOG10(G70)+0.54</f>
        <v>0.16423633423314021</v>
      </c>
      <c r="I70">
        <f t="shared" ref="I70" si="149">10^H70</f>
        <v>1.4596083333955168</v>
      </c>
    </row>
    <row r="71" spans="1:9" x14ac:dyDescent="0.25">
      <c r="B71" t="s">
        <v>87</v>
      </c>
      <c r="C71">
        <v>0.40789999999999998</v>
      </c>
      <c r="D71">
        <v>6.7999999999999996E-3</v>
      </c>
      <c r="E71">
        <f t="shared" si="137"/>
        <v>0.40110000000000001</v>
      </c>
    </row>
    <row r="72" spans="1:9" x14ac:dyDescent="0.25">
      <c r="A72">
        <f t="shared" si="47"/>
        <v>38</v>
      </c>
      <c r="B72" t="s">
        <v>88</v>
      </c>
      <c r="C72">
        <v>0.5484</v>
      </c>
      <c r="D72">
        <v>6.7000000000000002E-3</v>
      </c>
      <c r="E72">
        <f t="shared" si="137"/>
        <v>0.54169999999999996</v>
      </c>
      <c r="F72">
        <f t="shared" ref="F72" si="150">AVERAGE(E72:E73)</f>
        <v>0.5484</v>
      </c>
      <c r="G72">
        <f t="shared" ref="G72" si="151">F72-$F$86</f>
        <v>0.5484</v>
      </c>
      <c r="H72">
        <f t="shared" ref="H72" si="152">0.96*LOG10(G72)+0.54</f>
        <v>0.28953354827277611</v>
      </c>
      <c r="I72">
        <f t="shared" ref="I72" si="153">10^H72</f>
        <v>1.9477515035578872</v>
      </c>
    </row>
    <row r="73" spans="1:9" x14ac:dyDescent="0.25">
      <c r="B73" t="s">
        <v>89</v>
      </c>
      <c r="C73">
        <v>0.56379999999999997</v>
      </c>
      <c r="D73">
        <v>8.6999999999999994E-3</v>
      </c>
      <c r="E73">
        <f t="shared" si="137"/>
        <v>0.55509999999999993</v>
      </c>
    </row>
    <row r="74" spans="1:9" x14ac:dyDescent="0.25">
      <c r="B74" t="s">
        <v>90</v>
      </c>
      <c r="C74">
        <v>3.9300000000000002E-2</v>
      </c>
      <c r="D74">
        <v>8.9999999999999802E-4</v>
      </c>
      <c r="E74">
        <f t="shared" si="137"/>
        <v>3.8400000000000004E-2</v>
      </c>
      <c r="F74">
        <f t="shared" ref="F74" si="154">AVERAGE(E74:E75)</f>
        <v>3.95E-2</v>
      </c>
      <c r="G74">
        <f t="shared" ref="G74" si="155">F74-$F$86</f>
        <v>3.9499999999999993E-2</v>
      </c>
      <c r="H74">
        <f t="shared" ref="H74" si="156">0.96*LOG10(G74)+0.54</f>
        <v>-0.80726678819859821</v>
      </c>
      <c r="I74">
        <f t="shared" ref="I74" si="157">10^H74</f>
        <v>0.15585947599822797</v>
      </c>
    </row>
    <row r="75" spans="1:9" x14ac:dyDescent="0.25">
      <c r="B75" t="s">
        <v>91</v>
      </c>
      <c r="C75">
        <v>4.1799999999999997E-2</v>
      </c>
      <c r="D75">
        <v>1.1999999999999999E-3</v>
      </c>
      <c r="E75">
        <f t="shared" si="137"/>
        <v>4.0599999999999997E-2</v>
      </c>
    </row>
    <row r="76" spans="1:9" x14ac:dyDescent="0.25">
      <c r="A76">
        <v>7</v>
      </c>
      <c r="B76" t="s">
        <v>92</v>
      </c>
      <c r="C76">
        <v>1.2593000000000001</v>
      </c>
      <c r="D76">
        <v>1.8100000000000002E-2</v>
      </c>
      <c r="E76">
        <f t="shared" si="137"/>
        <v>1.2412000000000001</v>
      </c>
      <c r="F76">
        <f t="shared" ref="F76" si="158">AVERAGE(E76:E77)</f>
        <v>1.2484000000000002</v>
      </c>
      <c r="G76">
        <f t="shared" ref="G76" si="159">F76-$F$86</f>
        <v>1.2484000000000002</v>
      </c>
      <c r="H76">
        <f t="shared" ref="H76" si="160">0.96*LOG10(G76)+0.54</f>
        <v>0.63249960959356333</v>
      </c>
      <c r="I76">
        <f t="shared" ref="I76" si="161">10^H76</f>
        <v>4.2904180355413937</v>
      </c>
    </row>
    <row r="77" spans="1:9" x14ac:dyDescent="0.25">
      <c r="B77" t="s">
        <v>93</v>
      </c>
      <c r="C77">
        <v>1.2742</v>
      </c>
      <c r="D77">
        <v>1.8599999999999998E-2</v>
      </c>
      <c r="E77">
        <f t="shared" si="137"/>
        <v>1.2556</v>
      </c>
    </row>
    <row r="78" spans="1:9" x14ac:dyDescent="0.25">
      <c r="A78">
        <f t="shared" ref="A78" si="162">A76+8</f>
        <v>15</v>
      </c>
      <c r="B78" t="s">
        <v>94</v>
      </c>
      <c r="C78">
        <v>0.36730000000000002</v>
      </c>
      <c r="D78">
        <v>5.8999999999999999E-3</v>
      </c>
      <c r="E78">
        <f t="shared" si="137"/>
        <v>0.3614</v>
      </c>
      <c r="F78">
        <f t="shared" ref="F78" si="163">AVERAGE(E78:E79)</f>
        <v>0.36260000000000003</v>
      </c>
      <c r="G78">
        <f t="shared" ref="G78" si="164">F78-$F$86</f>
        <v>0.36260000000000003</v>
      </c>
      <c r="H78">
        <f t="shared" ref="H78" si="165">0.96*LOG10(G78)+0.54</f>
        <v>0.11705068776911037</v>
      </c>
      <c r="I78">
        <f t="shared" ref="I78" si="166">10^H78</f>
        <v>1.3093347303374185</v>
      </c>
    </row>
    <row r="79" spans="1:9" x14ac:dyDescent="0.25">
      <c r="B79" t="s">
        <v>95</v>
      </c>
      <c r="C79">
        <v>0.37180000000000002</v>
      </c>
      <c r="D79">
        <v>8.0000000000000002E-3</v>
      </c>
      <c r="E79">
        <f t="shared" si="137"/>
        <v>0.36380000000000001</v>
      </c>
    </row>
    <row r="80" spans="1:9" x14ac:dyDescent="0.25">
      <c r="A80">
        <f t="shared" si="37"/>
        <v>23</v>
      </c>
      <c r="B80" t="s">
        <v>96</v>
      </c>
      <c r="C80">
        <v>0.40949999999999998</v>
      </c>
      <c r="D80">
        <v>5.7999999999999996E-3</v>
      </c>
      <c r="E80">
        <f t="shared" si="137"/>
        <v>0.40369999999999995</v>
      </c>
      <c r="F80">
        <f t="shared" ref="F80" si="167">AVERAGE(E80:E81)</f>
        <v>0.39944999999999997</v>
      </c>
      <c r="G80">
        <f t="shared" ref="G80" si="168">F80-$F$86</f>
        <v>0.39944999999999997</v>
      </c>
      <c r="H80">
        <f t="shared" ref="H80" si="169">0.96*LOG10(G80)+0.54</f>
        <v>0.15740392847483758</v>
      </c>
      <c r="I80">
        <f t="shared" ref="I80" si="170">10^H80</f>
        <v>1.4368251739896836</v>
      </c>
    </row>
    <row r="81" spans="1:9" x14ac:dyDescent="0.25">
      <c r="B81" t="s">
        <v>97</v>
      </c>
      <c r="C81">
        <v>0.4012</v>
      </c>
      <c r="D81">
        <v>6.0000000000000001E-3</v>
      </c>
      <c r="E81">
        <f t="shared" si="137"/>
        <v>0.3952</v>
      </c>
    </row>
    <row r="82" spans="1:9" x14ac:dyDescent="0.25">
      <c r="A82">
        <f t="shared" si="42"/>
        <v>31</v>
      </c>
      <c r="B82" t="s">
        <v>98</v>
      </c>
      <c r="C82">
        <v>0.23369999999999999</v>
      </c>
      <c r="D82">
        <v>4.1000000000000003E-3</v>
      </c>
      <c r="E82">
        <f t="shared" si="137"/>
        <v>0.2296</v>
      </c>
      <c r="F82">
        <f t="shared" ref="F82" si="171">AVERAGE(E82:E83)</f>
        <v>0.22425</v>
      </c>
      <c r="G82">
        <f t="shared" ref="G82" si="172">F82-$F$86</f>
        <v>0.22425</v>
      </c>
      <c r="H82">
        <f t="shared" ref="H82" si="173">0.96*LOG10(G82)+0.54</f>
        <v>-8.3296846352515441E-2</v>
      </c>
      <c r="I82">
        <f t="shared" ref="I82" si="174">10^H82</f>
        <v>0.82547353400044554</v>
      </c>
    </row>
    <row r="83" spans="1:9" x14ac:dyDescent="0.25">
      <c r="B83" t="s">
        <v>99</v>
      </c>
      <c r="C83">
        <v>0.22309999999999999</v>
      </c>
      <c r="D83">
        <v>4.1999999999999997E-3</v>
      </c>
      <c r="E83">
        <f t="shared" si="137"/>
        <v>0.21889999999999998</v>
      </c>
    </row>
    <row r="84" spans="1:9" x14ac:dyDescent="0.25">
      <c r="A84">
        <f t="shared" si="47"/>
        <v>39</v>
      </c>
      <c r="B84" t="s">
        <v>100</v>
      </c>
      <c r="C84">
        <v>0.1973</v>
      </c>
      <c r="D84">
        <v>3.3E-3</v>
      </c>
      <c r="E84">
        <f t="shared" si="137"/>
        <v>0.19400000000000001</v>
      </c>
      <c r="F84">
        <f t="shared" ref="F84" si="175">AVERAGE(E84:E85)</f>
        <v>0.18730000000000002</v>
      </c>
      <c r="G84">
        <f t="shared" ref="G84" si="176">F84-$F$86</f>
        <v>0.18730000000000002</v>
      </c>
      <c r="H84">
        <f t="shared" ref="H84" si="177">0.96*LOG10(G84)+0.54</f>
        <v>-0.15836373371977197</v>
      </c>
      <c r="I84">
        <f t="shared" ref="I84" si="178">10^H84</f>
        <v>0.69444245906803503</v>
      </c>
    </row>
    <row r="85" spans="1:9" x14ac:dyDescent="0.25">
      <c r="B85" t="s">
        <v>101</v>
      </c>
      <c r="C85">
        <v>0.1827</v>
      </c>
      <c r="D85">
        <v>2.0999999999999999E-3</v>
      </c>
      <c r="E85">
        <f t="shared" si="137"/>
        <v>0.18060000000000001</v>
      </c>
    </row>
    <row r="86" spans="1:9" x14ac:dyDescent="0.25">
      <c r="B86" t="s">
        <v>102</v>
      </c>
      <c r="C86">
        <v>-1.00000000000003E-4</v>
      </c>
      <c r="D86" s="1">
        <v>9.9999999999995898E-5</v>
      </c>
      <c r="E86">
        <f t="shared" si="137"/>
        <v>-1.999999999999989E-4</v>
      </c>
      <c r="F86" s="2">
        <f t="shared" ref="F86" si="179">AVERAGE(E86:E87)</f>
        <v>3.550762114890027E-18</v>
      </c>
      <c r="G86">
        <f t="shared" ref="G86" si="180">F86-$F$86</f>
        <v>0</v>
      </c>
      <c r="H86" t="e">
        <f t="shared" ref="H86" si="181">0.96*LOG10(G86)+0.54</f>
        <v>#NUM!</v>
      </c>
      <c r="I86" t="e">
        <f t="shared" ref="I86" si="182">10^H86</f>
        <v>#NUM!</v>
      </c>
    </row>
    <row r="87" spans="1:9" x14ac:dyDescent="0.25">
      <c r="B87" t="s">
        <v>103</v>
      </c>
      <c r="C87">
        <v>1.00000000000003E-4</v>
      </c>
      <c r="D87">
        <v>-1.00000000000003E-4</v>
      </c>
      <c r="E87">
        <f t="shared" si="137"/>
        <v>2.00000000000006E-4</v>
      </c>
    </row>
    <row r="88" spans="1:9" x14ac:dyDescent="0.25">
      <c r="A88">
        <v>8</v>
      </c>
      <c r="B88" t="s">
        <v>104</v>
      </c>
      <c r="C88">
        <v>1.1589</v>
      </c>
      <c r="D88">
        <v>1.5599999999999999E-2</v>
      </c>
      <c r="E88">
        <f t="shared" si="137"/>
        <v>1.1433</v>
      </c>
      <c r="F88">
        <f t="shared" ref="F88" si="183">AVERAGE(E88:E89)</f>
        <v>1.1496</v>
      </c>
      <c r="G88">
        <f t="shared" ref="G88" si="184">F88-$F$86</f>
        <v>1.1496</v>
      </c>
      <c r="H88">
        <f t="shared" ref="H88" si="185">0.96*LOG10(G88)+0.54</f>
        <v>0.59812488492112248</v>
      </c>
      <c r="I88">
        <f t="shared" ref="I88" si="186">10^H88</f>
        <v>3.963920036225387</v>
      </c>
    </row>
    <row r="89" spans="1:9" x14ac:dyDescent="0.25">
      <c r="B89" t="s">
        <v>105</v>
      </c>
      <c r="C89">
        <v>1.1721999999999999</v>
      </c>
      <c r="D89">
        <v>1.6299999999999999E-2</v>
      </c>
      <c r="E89">
        <f t="shared" si="137"/>
        <v>1.1558999999999999</v>
      </c>
    </row>
    <row r="90" spans="1:9" x14ac:dyDescent="0.25">
      <c r="A90">
        <f t="shared" ref="A90" si="187">A88+8</f>
        <v>16</v>
      </c>
      <c r="B90" t="s">
        <v>106</v>
      </c>
      <c r="C90">
        <v>0.50509999999999999</v>
      </c>
      <c r="D90">
        <v>6.8999999999999999E-3</v>
      </c>
      <c r="E90">
        <f t="shared" si="137"/>
        <v>0.49819999999999998</v>
      </c>
      <c r="F90">
        <f t="shared" ref="F90" si="188">AVERAGE(E90:E91)</f>
        <v>0.47739999999999999</v>
      </c>
      <c r="G90">
        <f t="shared" ref="G90" si="189">F90-$F$86</f>
        <v>0.47739999999999999</v>
      </c>
      <c r="H90">
        <f t="shared" ref="H90" si="190">0.96*LOG10(G90)+0.54</f>
        <v>0.23172711808390634</v>
      </c>
      <c r="I90">
        <f t="shared" ref="I90" si="191">10^H90</f>
        <v>1.7050107364307276</v>
      </c>
    </row>
    <row r="91" spans="1:9" x14ac:dyDescent="0.25">
      <c r="B91" t="s">
        <v>107</v>
      </c>
      <c r="C91">
        <v>0.46300000000000002</v>
      </c>
      <c r="D91">
        <v>6.4000000000000003E-3</v>
      </c>
      <c r="E91">
        <f t="shared" si="137"/>
        <v>0.45660000000000001</v>
      </c>
    </row>
    <row r="92" spans="1:9" x14ac:dyDescent="0.25">
      <c r="A92">
        <f t="shared" ref="A92" si="192">A90+8</f>
        <v>24</v>
      </c>
      <c r="B92" t="s">
        <v>108</v>
      </c>
      <c r="C92">
        <v>0.34399999999999997</v>
      </c>
      <c r="D92">
        <v>5.1999999999999998E-3</v>
      </c>
      <c r="E92">
        <f t="shared" si="137"/>
        <v>0.33879999999999999</v>
      </c>
      <c r="F92">
        <f t="shared" ref="F92" si="193">AVERAGE(E92:E93)</f>
        <v>0.3296</v>
      </c>
      <c r="G92">
        <f t="shared" ref="G92" si="194">F92-$F$86</f>
        <v>0.3296</v>
      </c>
      <c r="H92">
        <f t="shared" ref="H92" si="195">0.96*LOG10(G92)+0.54</f>
        <v>7.726771490407508E-2</v>
      </c>
      <c r="I92">
        <f t="shared" ref="I92" si="196">10^H92</f>
        <v>1.1947243490307451</v>
      </c>
    </row>
    <row r="93" spans="1:9" x14ac:dyDescent="0.25">
      <c r="B93" t="s">
        <v>109</v>
      </c>
      <c r="C93">
        <v>0.32579999999999998</v>
      </c>
      <c r="D93">
        <v>5.4000000000000003E-3</v>
      </c>
      <c r="E93">
        <f t="shared" si="137"/>
        <v>0.32039999999999996</v>
      </c>
    </row>
    <row r="94" spans="1:9" x14ac:dyDescent="0.25">
      <c r="A94">
        <f t="shared" ref="A94" si="197">A92+8</f>
        <v>32</v>
      </c>
      <c r="B94" t="s">
        <v>110</v>
      </c>
      <c r="C94">
        <v>0.39989999999999998</v>
      </c>
      <c r="D94">
        <v>6.4000000000000003E-3</v>
      </c>
      <c r="E94">
        <f t="shared" si="137"/>
        <v>0.39349999999999996</v>
      </c>
      <c r="F94">
        <f t="shared" ref="F94" si="198">AVERAGE(E94:E95)</f>
        <v>0.38554999999999995</v>
      </c>
      <c r="G94">
        <f t="shared" ref="G94" si="199">F94-$F$86</f>
        <v>0.38554999999999995</v>
      </c>
      <c r="H94">
        <f t="shared" ref="H94" si="200">0.96*LOG10(G94)+0.54</f>
        <v>0.14263747916246644</v>
      </c>
      <c r="I94">
        <f t="shared" ref="I94" si="201">10^H94</f>
        <v>1.3887928731102648</v>
      </c>
    </row>
    <row r="95" spans="1:9" x14ac:dyDescent="0.25">
      <c r="B95" t="s">
        <v>111</v>
      </c>
      <c r="C95">
        <v>0.3826</v>
      </c>
      <c r="D95">
        <v>5.0000000000000001E-3</v>
      </c>
      <c r="E95">
        <f t="shared" si="137"/>
        <v>0.37759999999999999</v>
      </c>
    </row>
    <row r="96" spans="1:9" x14ac:dyDescent="0.25">
      <c r="A96">
        <f t="shared" ref="A96" si="202">A94+8</f>
        <v>40</v>
      </c>
      <c r="B96" t="s">
        <v>112</v>
      </c>
      <c r="C96">
        <v>0.49669999999999997</v>
      </c>
      <c r="D96">
        <v>6.1999999999999998E-3</v>
      </c>
      <c r="E96">
        <f t="shared" si="137"/>
        <v>0.49049999999999999</v>
      </c>
      <c r="F96">
        <f t="shared" ref="F96" si="203">AVERAGE(E96:E97)</f>
        <v>0.48624999999999996</v>
      </c>
      <c r="G96">
        <f t="shared" ref="G96" si="204">F96-$F$86</f>
        <v>0.48624999999999996</v>
      </c>
      <c r="H96">
        <f t="shared" ref="H96" si="205">0.96*LOG10(G96)+0.54</f>
        <v>0.2393852297604136</v>
      </c>
      <c r="I96">
        <f t="shared" ref="I96" si="206">10^H96</f>
        <v>1.7353426063287254</v>
      </c>
    </row>
    <row r="97" spans="2:5" x14ac:dyDescent="0.25">
      <c r="B97" t="s">
        <v>113</v>
      </c>
      <c r="C97">
        <v>0.4889</v>
      </c>
      <c r="D97">
        <v>6.8999999999999999E-3</v>
      </c>
      <c r="E97">
        <f t="shared" si="137"/>
        <v>0.48199999999999998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70" zoomScaleNormal="70" workbookViewId="0">
      <selection activeCell="M2" sqref="M2"/>
    </sheetView>
  </sheetViews>
  <sheetFormatPr defaultColWidth="9.140625" defaultRowHeight="15" x14ac:dyDescent="0.25"/>
  <cols>
    <col min="1" max="1" width="3.28515625" bestFit="1" customWidth="1"/>
    <col min="2" max="2" width="14.7109375" bestFit="1" customWidth="1"/>
    <col min="4" max="4" width="14.7109375" bestFit="1" customWidth="1"/>
    <col min="5" max="5" width="20.28515625" bestFit="1" customWidth="1"/>
    <col min="6" max="6" width="12" bestFit="1" customWidth="1"/>
    <col min="7" max="7" width="21.85546875" bestFit="1" customWidth="1"/>
    <col min="8" max="8" width="27.42578125" bestFit="1" customWidth="1"/>
    <col min="10" max="10" width="18.7109375" bestFit="1" customWidth="1"/>
    <col min="11" max="11" width="30.42578125" bestFit="1" customWidth="1"/>
  </cols>
  <sheetData>
    <row r="1" spans="1:13" x14ac:dyDescent="0.25">
      <c r="B1" t="s">
        <v>161</v>
      </c>
      <c r="D1" t="s">
        <v>162</v>
      </c>
      <c r="E1" t="s">
        <v>163</v>
      </c>
      <c r="F1" t="s">
        <v>164</v>
      </c>
      <c r="G1" t="s">
        <v>165</v>
      </c>
      <c r="H1" t="s">
        <v>166</v>
      </c>
      <c r="I1" t="s">
        <v>167</v>
      </c>
      <c r="J1" t="s">
        <v>168</v>
      </c>
      <c r="K1" t="s">
        <v>169</v>
      </c>
      <c r="L1" t="s">
        <v>170</v>
      </c>
      <c r="M1" t="s">
        <v>171</v>
      </c>
    </row>
    <row r="2" spans="1:13" x14ac:dyDescent="0.25">
      <c r="A2" t="s">
        <v>18</v>
      </c>
      <c r="B2">
        <v>2.9857999999999998</v>
      </c>
      <c r="D2">
        <v>5.21E-2</v>
      </c>
      <c r="E2">
        <v>2.9337</v>
      </c>
      <c r="F2">
        <v>2.9558499999999999</v>
      </c>
      <c r="G2">
        <v>2.9558499999999999</v>
      </c>
      <c r="H2">
        <v>10</v>
      </c>
      <c r="I2">
        <f>LOG10(G2)</f>
        <v>0.47068239121629707</v>
      </c>
      <c r="J2">
        <f>LOG10(H2)</f>
        <v>1</v>
      </c>
      <c r="K2">
        <f>G2*3.3785+0.0478</f>
        <v>10.034139224999999</v>
      </c>
      <c r="L2">
        <f>I2*0.96+0.54</f>
        <v>0.99185509556764528</v>
      </c>
      <c r="M2">
        <f>10^L2</f>
        <v>9.8142043276101969</v>
      </c>
    </row>
    <row r="3" spans="1:13" x14ac:dyDescent="0.25">
      <c r="A3" t="s">
        <v>19</v>
      </c>
      <c r="B3">
        <v>3.0276000000000001</v>
      </c>
      <c r="D3">
        <v>4.9599999999999998E-2</v>
      </c>
      <c r="E3">
        <v>2.9780000000000002</v>
      </c>
    </row>
    <row r="4" spans="1:13" x14ac:dyDescent="0.25">
      <c r="A4" t="s">
        <v>30</v>
      </c>
      <c r="B4">
        <v>1.5466</v>
      </c>
      <c r="D4">
        <v>2.9899999999999999E-2</v>
      </c>
      <c r="E4">
        <v>1.5166999999999999</v>
      </c>
      <c r="F4">
        <v>1.4369000000000001</v>
      </c>
      <c r="G4">
        <v>1.4369000000000001</v>
      </c>
      <c r="H4">
        <f>H2/2</f>
        <v>5</v>
      </c>
      <c r="I4">
        <f t="shared" ref="I4" si="0">LOG10(G4)</f>
        <v>0.15742654478045007</v>
      </c>
      <c r="J4">
        <f t="shared" ref="J4" si="1">LOG10(H4)</f>
        <v>0.69897000433601886</v>
      </c>
      <c r="K4">
        <f t="shared" ref="K4" si="2">G4*3.3785+0.0478</f>
        <v>4.9023666499999994</v>
      </c>
      <c r="L4">
        <f t="shared" ref="L4" si="3">I4*0.96+0.54</f>
        <v>0.69112948298923205</v>
      </c>
      <c r="M4">
        <f t="shared" ref="M4" si="4">10^L4</f>
        <v>4.910542599970424</v>
      </c>
    </row>
    <row r="5" spans="1:13" x14ac:dyDescent="0.25">
      <c r="A5" t="s">
        <v>31</v>
      </c>
      <c r="B5">
        <v>1.3959999999999999</v>
      </c>
      <c r="D5">
        <v>3.8899999999999997E-2</v>
      </c>
      <c r="E5">
        <v>1.3571</v>
      </c>
    </row>
    <row r="6" spans="1:13" x14ac:dyDescent="0.25">
      <c r="A6" t="s">
        <v>42</v>
      </c>
      <c r="B6">
        <v>0.75190000000000001</v>
      </c>
      <c r="D6">
        <v>1.3100000000000001E-2</v>
      </c>
      <c r="E6">
        <v>0.73880000000000001</v>
      </c>
      <c r="F6">
        <v>0.74540000000000006</v>
      </c>
      <c r="G6">
        <v>0.74540000000000006</v>
      </c>
      <c r="H6">
        <f t="shared" ref="H6" si="5">H4/2</f>
        <v>2.5</v>
      </c>
      <c r="I6">
        <f t="shared" ref="I6" si="6">LOG10(G6)</f>
        <v>-0.12761061158217912</v>
      </c>
      <c r="J6">
        <f t="shared" ref="J6" si="7">LOG10(H6)</f>
        <v>0.3979400086720376</v>
      </c>
      <c r="K6">
        <f t="shared" ref="K6" si="8">G6*3.3785+0.0478</f>
        <v>2.5661339000000001</v>
      </c>
      <c r="L6">
        <f t="shared" ref="L6" si="9">I6*0.96+0.54</f>
        <v>0.4174938128811081</v>
      </c>
      <c r="M6">
        <f t="shared" ref="M6" si="10">10^L6</f>
        <v>2.6151331917235039</v>
      </c>
    </row>
    <row r="7" spans="1:13" x14ac:dyDescent="0.25">
      <c r="A7" t="s">
        <v>43</v>
      </c>
      <c r="B7">
        <v>0.7651</v>
      </c>
      <c r="D7">
        <v>1.3100000000000001E-2</v>
      </c>
      <c r="E7">
        <v>0.752</v>
      </c>
    </row>
    <row r="8" spans="1:13" x14ac:dyDescent="0.25">
      <c r="A8" t="s">
        <v>54</v>
      </c>
      <c r="B8">
        <v>0.3644</v>
      </c>
      <c r="D8">
        <v>6.09999999999999E-3</v>
      </c>
      <c r="E8">
        <v>0.35830000000000001</v>
      </c>
      <c r="F8">
        <v>0.34620000000000001</v>
      </c>
      <c r="G8">
        <v>0.34620000000000001</v>
      </c>
      <c r="H8">
        <f t="shared" ref="H8" si="11">H6/2</f>
        <v>1.25</v>
      </c>
      <c r="I8">
        <f t="shared" ref="I8" si="12">LOG10(G8)</f>
        <v>-0.4606729364606249</v>
      </c>
      <c r="J8">
        <f t="shared" ref="J8" si="13">LOG10(H8)</f>
        <v>9.691001300805642E-2</v>
      </c>
      <c r="K8">
        <f t="shared" ref="K8" si="14">G8*3.3785+0.0478</f>
        <v>1.2174366999999999</v>
      </c>
      <c r="L8">
        <f t="shared" ref="L8" si="15">I8*0.96+0.54</f>
        <v>9.7753980997800138E-2</v>
      </c>
      <c r="M8">
        <f t="shared" ref="M8" si="16">10^L8</f>
        <v>1.2524314969488564</v>
      </c>
    </row>
    <row r="9" spans="1:13" x14ac:dyDescent="0.25">
      <c r="A9" t="s">
        <v>55</v>
      </c>
      <c r="B9">
        <v>0.34289999999999998</v>
      </c>
      <c r="D9">
        <v>8.8000000000000005E-3</v>
      </c>
      <c r="E9">
        <v>0.33410000000000001</v>
      </c>
    </row>
    <row r="10" spans="1:13" x14ac:dyDescent="0.25">
      <c r="A10" t="s">
        <v>66</v>
      </c>
      <c r="B10">
        <v>0.17649999999999999</v>
      </c>
      <c r="D10">
        <v>2.3999999999999998E-3</v>
      </c>
      <c r="E10">
        <v>0.17409999999999998</v>
      </c>
      <c r="F10">
        <v>0.17144999999999999</v>
      </c>
      <c r="G10">
        <v>0.17144999999999999</v>
      </c>
      <c r="H10">
        <f t="shared" ref="H10" si="17">H8/2</f>
        <v>0.625</v>
      </c>
      <c r="I10">
        <f t="shared" ref="I10" si="18">LOG10(G10)</f>
        <v>-0.76586251054903709</v>
      </c>
      <c r="J10">
        <f t="shared" ref="J10" si="19">LOG10(H10)</f>
        <v>-0.20411998265592479</v>
      </c>
      <c r="K10">
        <f t="shared" ref="K10" si="20">G10*3.3785+0.0478</f>
        <v>0.62704382499999989</v>
      </c>
      <c r="L10">
        <f t="shared" ref="L10" si="21">I10*0.96+0.54</f>
        <v>-0.19522801012707558</v>
      </c>
      <c r="M10">
        <f t="shared" ref="M10" si="22">10^L10</f>
        <v>0.6379284776913634</v>
      </c>
    </row>
    <row r="11" spans="1:13" x14ac:dyDescent="0.25">
      <c r="A11" t="s">
        <v>67</v>
      </c>
      <c r="B11">
        <v>0.17349999999999999</v>
      </c>
      <c r="D11">
        <v>4.7000000000000002E-3</v>
      </c>
      <c r="E11">
        <v>0.16879999999999998</v>
      </c>
    </row>
    <row r="12" spans="1:13" x14ac:dyDescent="0.25">
      <c r="A12" t="s">
        <v>78</v>
      </c>
      <c r="B12">
        <v>8.7400000000000005E-2</v>
      </c>
      <c r="D12">
        <v>9.9000000000000008E-3</v>
      </c>
      <c r="E12">
        <v>7.7499999999999999E-2</v>
      </c>
      <c r="F12">
        <v>7.9199999999999993E-2</v>
      </c>
      <c r="G12">
        <v>7.9199999999999993E-2</v>
      </c>
      <c r="H12">
        <f t="shared" ref="H12" si="23">H10/2</f>
        <v>0.3125</v>
      </c>
      <c r="I12">
        <f t="shared" ref="I12" si="24">LOG10(G12)</f>
        <v>-1.1012748184105066</v>
      </c>
      <c r="J12">
        <f t="shared" ref="J12" si="25">LOG10(H12)</f>
        <v>-0.50514997831990593</v>
      </c>
      <c r="K12">
        <f t="shared" ref="K12" si="26">G12*3.3785+0.0478</f>
        <v>0.31537719999999997</v>
      </c>
      <c r="L12">
        <f t="shared" ref="L12" si="27">I12*0.96+0.54</f>
        <v>-0.5172238256740862</v>
      </c>
      <c r="M12">
        <f t="shared" ref="M12" si="28">10^L12</f>
        <v>0.30393182252473022</v>
      </c>
    </row>
    <row r="13" spans="1:13" x14ac:dyDescent="0.25">
      <c r="A13" t="s">
        <v>79</v>
      </c>
      <c r="B13">
        <v>8.3000000000000004E-2</v>
      </c>
      <c r="D13">
        <v>2.0999999999999999E-3</v>
      </c>
      <c r="E13">
        <v>8.09E-2</v>
      </c>
    </row>
    <row r="14" spans="1:13" x14ac:dyDescent="0.25">
      <c r="A14" t="s">
        <v>90</v>
      </c>
      <c r="B14">
        <v>3.9300000000000002E-2</v>
      </c>
      <c r="D14">
        <v>8.9999999999999802E-4</v>
      </c>
      <c r="E14">
        <v>3.8400000000000004E-2</v>
      </c>
      <c r="F14">
        <v>3.95E-2</v>
      </c>
      <c r="G14">
        <v>3.9499999999999993E-2</v>
      </c>
      <c r="H14">
        <f t="shared" ref="H14" si="29">H12/2</f>
        <v>0.15625</v>
      </c>
      <c r="I14">
        <f t="shared" ref="I14:J14" si="30">LOG10(G14)</f>
        <v>-1.4034029043735399</v>
      </c>
      <c r="J14">
        <f t="shared" si="30"/>
        <v>-0.80617997398388719</v>
      </c>
      <c r="K14">
        <f t="shared" ref="K14" si="31">G14*3.3785+0.0478</f>
        <v>0.18125074999999999</v>
      </c>
      <c r="L14">
        <f t="shared" ref="L14" si="32">I14*0.96+0.54</f>
        <v>-0.80726678819859821</v>
      </c>
      <c r="M14">
        <f t="shared" ref="M14" si="33">10^L14</f>
        <v>0.15585947599822797</v>
      </c>
    </row>
    <row r="15" spans="1:13" x14ac:dyDescent="0.25">
      <c r="A15" t="s">
        <v>91</v>
      </c>
      <c r="B15">
        <v>4.1799999999999997E-2</v>
      </c>
      <c r="D15">
        <v>1.1999999999999999E-3</v>
      </c>
      <c r="E15">
        <v>4.0599999999999997E-2</v>
      </c>
    </row>
    <row r="16" spans="1:13" x14ac:dyDescent="0.25">
      <c r="A16" t="s">
        <v>102</v>
      </c>
      <c r="B16">
        <v>-1.00000000000003E-4</v>
      </c>
      <c r="D16" s="1">
        <v>9.9999999999995898E-5</v>
      </c>
      <c r="E16">
        <v>-1.999999999999989E-4</v>
      </c>
      <c r="F16" s="2">
        <v>3.550762114890027E-18</v>
      </c>
      <c r="G16">
        <v>0</v>
      </c>
      <c r="H16">
        <v>0</v>
      </c>
    </row>
    <row r="17" spans="1:5" x14ac:dyDescent="0.25">
      <c r="A17" t="s">
        <v>103</v>
      </c>
      <c r="B17">
        <v>1.00000000000003E-4</v>
      </c>
      <c r="D17">
        <v>-1.00000000000003E-4</v>
      </c>
      <c r="E17">
        <v>2.00000000000006E-4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I1" workbookViewId="0">
      <selection activeCell="K31" sqref="A1:M41"/>
    </sheetView>
  </sheetViews>
  <sheetFormatPr defaultColWidth="9.140625" defaultRowHeight="15" x14ac:dyDescent="0.25"/>
  <cols>
    <col min="1" max="1" width="10.42578125" customWidth="1"/>
    <col min="3" max="4" width="16.7109375" customWidth="1"/>
    <col min="5" max="5" width="22.140625" customWidth="1"/>
    <col min="6" max="6" width="10.42578125" customWidth="1"/>
    <col min="7" max="7" width="23.5703125" customWidth="1"/>
    <col min="8" max="8" width="22" customWidth="1"/>
    <col min="9" max="9" width="22.5703125" customWidth="1"/>
    <col min="10" max="10" width="30.85546875" bestFit="1" customWidth="1"/>
    <col min="11" max="11" width="19" bestFit="1" customWidth="1"/>
    <col min="12" max="12" width="38.85546875" bestFit="1" customWidth="1"/>
    <col min="13" max="13" width="20.7109375" bestFit="1" customWidth="1"/>
  </cols>
  <sheetData>
    <row r="1" spans="1:13" x14ac:dyDescent="0.25">
      <c r="A1" s="8" t="s">
        <v>176</v>
      </c>
      <c r="B1" s="9" t="s">
        <v>175</v>
      </c>
      <c r="C1" s="9" t="s">
        <v>161</v>
      </c>
      <c r="D1" s="9" t="s">
        <v>162</v>
      </c>
      <c r="E1" s="9" t="s">
        <v>163</v>
      </c>
      <c r="F1" s="9" t="s">
        <v>164</v>
      </c>
      <c r="G1" s="9" t="s">
        <v>165</v>
      </c>
      <c r="H1" s="9" t="s">
        <v>173</v>
      </c>
      <c r="I1" s="9" t="s">
        <v>174</v>
      </c>
      <c r="J1" s="9" t="s">
        <v>177</v>
      </c>
      <c r="K1" s="10" t="s">
        <v>178</v>
      </c>
      <c r="L1" s="16" t="s">
        <v>179</v>
      </c>
      <c r="M1" s="9" t="s">
        <v>180</v>
      </c>
    </row>
    <row r="2" spans="1:13" x14ac:dyDescent="0.25">
      <c r="A2" s="11">
        <v>1</v>
      </c>
      <c r="B2" s="12" t="s">
        <v>20</v>
      </c>
      <c r="C2" s="12">
        <v>0.52259999999999995</v>
      </c>
      <c r="D2" s="12">
        <v>1.2699999999999999E-2</v>
      </c>
      <c r="E2" s="12">
        <v>0.50989999999999991</v>
      </c>
      <c r="F2" s="12">
        <v>0.46559999999999996</v>
      </c>
      <c r="G2" s="12">
        <v>0.46559999999999996</v>
      </c>
      <c r="H2" s="12">
        <v>0.22129245277615883</v>
      </c>
      <c r="I2" s="12">
        <v>1.6645331653622935</v>
      </c>
      <c r="J2" s="12">
        <v>1.641</v>
      </c>
      <c r="K2" s="13">
        <f>I2/J2*100</f>
        <v>101.4340746716815</v>
      </c>
      <c r="L2">
        <f>I2*10</f>
        <v>16.645331653622936</v>
      </c>
      <c r="M2">
        <f>L2</f>
        <v>16.645331653622936</v>
      </c>
    </row>
    <row r="3" spans="1:13" x14ac:dyDescent="0.25">
      <c r="A3" s="14">
        <v>2</v>
      </c>
      <c r="B3" s="15" t="s">
        <v>32</v>
      </c>
      <c r="C3" s="15">
        <v>0.61929999999999996</v>
      </c>
      <c r="D3" s="15">
        <v>1.38E-2</v>
      </c>
      <c r="E3" s="15">
        <v>0.60549999999999993</v>
      </c>
      <c r="F3" s="15">
        <v>0.58834999999999993</v>
      </c>
      <c r="G3" s="15">
        <v>0.58834999999999993</v>
      </c>
      <c r="H3" s="15">
        <v>0.31885032747815678</v>
      </c>
      <c r="I3" s="15">
        <v>2.08377262103066</v>
      </c>
      <c r="J3" s="15">
        <v>2.0720000000000001</v>
      </c>
      <c r="K3" s="13">
        <f t="shared" ref="K3:K41" si="0">I3/J3*100</f>
        <v>100.56817669066891</v>
      </c>
      <c r="L3">
        <f t="shared" ref="L3:L41" si="1">I3*10</f>
        <v>20.837726210306599</v>
      </c>
      <c r="M3">
        <f t="shared" ref="M3:M41" si="2">L3</f>
        <v>20.837726210306599</v>
      </c>
    </row>
    <row r="4" spans="1:13" x14ac:dyDescent="0.25">
      <c r="A4" s="11">
        <v>3</v>
      </c>
      <c r="B4" s="12" t="s">
        <v>44</v>
      </c>
      <c r="C4" s="12">
        <v>0.2823</v>
      </c>
      <c r="D4" s="12">
        <v>6.09999999999999E-3</v>
      </c>
      <c r="E4" s="12">
        <v>0.2762</v>
      </c>
      <c r="F4" s="12">
        <v>0.26434999999999997</v>
      </c>
      <c r="G4" s="12">
        <v>0.26434999999999997</v>
      </c>
      <c r="H4" s="12">
        <v>-1.4707857848514916E-2</v>
      </c>
      <c r="I4" s="12">
        <v>0.96670094280335683</v>
      </c>
      <c r="J4" s="12">
        <v>0.93500000000000005</v>
      </c>
      <c r="K4" s="13">
        <f t="shared" si="0"/>
        <v>103.39047516613442</v>
      </c>
      <c r="L4">
        <f t="shared" si="1"/>
        <v>9.6670094280335679</v>
      </c>
      <c r="M4">
        <f t="shared" si="2"/>
        <v>9.6670094280335679</v>
      </c>
    </row>
    <row r="5" spans="1:13" x14ac:dyDescent="0.25">
      <c r="A5" s="14">
        <v>4</v>
      </c>
      <c r="B5" s="15" t="s">
        <v>56</v>
      </c>
      <c r="C5" s="15">
        <v>0.18129999999999999</v>
      </c>
      <c r="D5" s="15">
        <v>5.0000000000000001E-3</v>
      </c>
      <c r="E5" s="15">
        <v>0.17629999999999998</v>
      </c>
      <c r="F5" s="15">
        <v>0.1734</v>
      </c>
      <c r="G5" s="15">
        <v>0.1734</v>
      </c>
      <c r="H5" s="15">
        <v>-0.19051287058541611</v>
      </c>
      <c r="I5" s="15">
        <v>0.64489220780571077</v>
      </c>
      <c r="J5" s="12">
        <v>0.61299999999999999</v>
      </c>
      <c r="K5" s="13">
        <f t="shared" si="0"/>
        <v>105.20264401398218</v>
      </c>
      <c r="L5">
        <f t="shared" si="1"/>
        <v>6.4489220780571079</v>
      </c>
      <c r="M5">
        <f t="shared" si="2"/>
        <v>6.4489220780571079</v>
      </c>
    </row>
    <row r="6" spans="1:13" x14ac:dyDescent="0.25">
      <c r="A6" s="11">
        <v>5</v>
      </c>
      <c r="B6" s="12" t="s">
        <v>68</v>
      </c>
      <c r="C6" s="12">
        <v>0.2482</v>
      </c>
      <c r="D6" s="12">
        <v>5.0000000000000001E-3</v>
      </c>
      <c r="E6" s="12">
        <v>0.2432</v>
      </c>
      <c r="F6" s="12">
        <v>0.23219999999999999</v>
      </c>
      <c r="G6" s="12">
        <v>0.23219999999999999</v>
      </c>
      <c r="H6" s="12">
        <v>-6.8772273213547064E-2</v>
      </c>
      <c r="I6" s="12">
        <v>0.8535475631545455</v>
      </c>
      <c r="J6" s="12">
        <v>0.84399999999999997</v>
      </c>
      <c r="K6" s="13">
        <f t="shared" si="0"/>
        <v>101.13122786191298</v>
      </c>
      <c r="L6">
        <f t="shared" si="1"/>
        <v>8.5354756315454559</v>
      </c>
      <c r="M6">
        <f t="shared" si="2"/>
        <v>8.5354756315454559</v>
      </c>
    </row>
    <row r="7" spans="1:13" x14ac:dyDescent="0.25">
      <c r="A7" s="14">
        <v>6</v>
      </c>
      <c r="B7" s="15" t="s">
        <v>80</v>
      </c>
      <c r="C7" s="15">
        <v>0.40089999999999998</v>
      </c>
      <c r="D7" s="15">
        <v>6.4999999999999997E-3</v>
      </c>
      <c r="E7" s="15">
        <v>0.39439999999999997</v>
      </c>
      <c r="F7" s="15">
        <v>0.40064999999999995</v>
      </c>
      <c r="G7" s="15">
        <v>0.40064999999999995</v>
      </c>
      <c r="H7" s="15">
        <v>0.15865454119397193</v>
      </c>
      <c r="I7" s="15">
        <v>1.4409686794440542</v>
      </c>
      <c r="J7" s="12">
        <v>1.407</v>
      </c>
      <c r="K7" s="13">
        <f t="shared" si="0"/>
        <v>102.41426293134712</v>
      </c>
      <c r="L7">
        <f t="shared" si="1"/>
        <v>14.409686794440542</v>
      </c>
      <c r="M7">
        <f t="shared" si="2"/>
        <v>14.409686794440542</v>
      </c>
    </row>
    <row r="8" spans="1:13" x14ac:dyDescent="0.25">
      <c r="A8" s="11">
        <v>7</v>
      </c>
      <c r="B8" s="12" t="s">
        <v>92</v>
      </c>
      <c r="C8" s="12">
        <v>1.2593000000000001</v>
      </c>
      <c r="D8" s="12">
        <v>1.8100000000000002E-2</v>
      </c>
      <c r="E8" s="12">
        <v>1.2412000000000001</v>
      </c>
      <c r="F8" s="12">
        <v>1.2484000000000002</v>
      </c>
      <c r="G8" s="12">
        <v>1.2484000000000002</v>
      </c>
      <c r="H8" s="12">
        <v>0.63249960959356333</v>
      </c>
      <c r="I8" s="12">
        <v>4.2904180355413937</v>
      </c>
      <c r="J8" s="12">
        <v>4.1920000000000002</v>
      </c>
      <c r="K8" s="13">
        <f t="shared" si="0"/>
        <v>102.34775848142637</v>
      </c>
      <c r="L8">
        <f t="shared" si="1"/>
        <v>42.904180355413935</v>
      </c>
      <c r="M8">
        <f t="shared" si="2"/>
        <v>42.904180355413935</v>
      </c>
    </row>
    <row r="9" spans="1:13" x14ac:dyDescent="0.25">
      <c r="A9" s="14">
        <v>8</v>
      </c>
      <c r="B9" s="15" t="s">
        <v>104</v>
      </c>
      <c r="C9" s="15">
        <v>1.1589</v>
      </c>
      <c r="D9" s="15">
        <v>1.5599999999999999E-2</v>
      </c>
      <c r="E9" s="15">
        <v>1.1433</v>
      </c>
      <c r="F9" s="15">
        <v>1.1496</v>
      </c>
      <c r="G9" s="15">
        <v>1.1496</v>
      </c>
      <c r="H9" s="15">
        <v>0.59812488492112248</v>
      </c>
      <c r="I9" s="15">
        <v>3.963920036225387</v>
      </c>
      <c r="J9" s="12">
        <v>3.89</v>
      </c>
      <c r="K9" s="13">
        <f t="shared" si="0"/>
        <v>101.90025800065261</v>
      </c>
      <c r="L9">
        <f t="shared" si="1"/>
        <v>39.639200362253874</v>
      </c>
      <c r="M9">
        <f t="shared" si="2"/>
        <v>39.639200362253874</v>
      </c>
    </row>
    <row r="10" spans="1:13" x14ac:dyDescent="0.25">
      <c r="A10" s="11">
        <v>9</v>
      </c>
      <c r="B10" s="12" t="s">
        <v>22</v>
      </c>
      <c r="C10" s="12">
        <v>0.31369999999999998</v>
      </c>
      <c r="D10" s="12">
        <v>9.7000000000000003E-3</v>
      </c>
      <c r="E10" s="12">
        <v>0.30399999999999999</v>
      </c>
      <c r="F10" s="12">
        <v>0.29874999999999996</v>
      </c>
      <c r="G10" s="12">
        <v>0.29874999999999996</v>
      </c>
      <c r="H10" s="12">
        <v>3.6295597397946411E-2</v>
      </c>
      <c r="I10" s="12">
        <v>1.0871653380671011</v>
      </c>
      <c r="J10" s="12">
        <v>1.0429999999999999</v>
      </c>
      <c r="K10" s="13">
        <f t="shared" si="0"/>
        <v>104.23445235542677</v>
      </c>
      <c r="L10">
        <f t="shared" si="1"/>
        <v>10.871653380671011</v>
      </c>
      <c r="M10">
        <f t="shared" si="2"/>
        <v>10.871653380671011</v>
      </c>
    </row>
    <row r="11" spans="1:13" x14ac:dyDescent="0.25">
      <c r="A11" s="14">
        <v>10</v>
      </c>
      <c r="B11" s="15" t="s">
        <v>34</v>
      </c>
      <c r="C11" s="15">
        <v>1.0445</v>
      </c>
      <c r="D11" s="15">
        <v>2.4299999999999999E-2</v>
      </c>
      <c r="E11" s="15">
        <v>1.0202</v>
      </c>
      <c r="F11" s="15">
        <v>0.97019999999999995</v>
      </c>
      <c r="G11" s="15">
        <v>0.97019999999999995</v>
      </c>
      <c r="H11" s="15">
        <v>0.52738681947844301</v>
      </c>
      <c r="I11" s="15">
        <v>3.3681142862370144</v>
      </c>
      <c r="J11" s="15">
        <v>3.3079999999999998</v>
      </c>
      <c r="K11" s="13">
        <f t="shared" si="0"/>
        <v>101.81723960813225</v>
      </c>
      <c r="L11">
        <f t="shared" si="1"/>
        <v>33.681142862370145</v>
      </c>
      <c r="M11">
        <f t="shared" si="2"/>
        <v>33.681142862370145</v>
      </c>
    </row>
    <row r="12" spans="1:13" x14ac:dyDescent="0.25">
      <c r="A12" s="11">
        <v>11</v>
      </c>
      <c r="B12" s="12" t="s">
        <v>46</v>
      </c>
      <c r="C12" s="12">
        <v>0.84</v>
      </c>
      <c r="D12" s="12">
        <v>1.52E-2</v>
      </c>
      <c r="E12" s="12">
        <v>0.82479999999999998</v>
      </c>
      <c r="F12" s="12">
        <v>0.72324999999999995</v>
      </c>
      <c r="G12" s="12">
        <v>0.72324999999999995</v>
      </c>
      <c r="H12" s="12">
        <v>0.40491690462721974</v>
      </c>
      <c r="I12" s="12">
        <v>2.5404865771621497</v>
      </c>
      <c r="J12" s="12">
        <v>2.4900000000000002</v>
      </c>
      <c r="K12" s="13">
        <f t="shared" si="0"/>
        <v>102.027573380006</v>
      </c>
      <c r="L12">
        <f t="shared" si="1"/>
        <v>25.404865771621495</v>
      </c>
      <c r="M12">
        <f t="shared" si="2"/>
        <v>25.404865771621495</v>
      </c>
    </row>
    <row r="13" spans="1:13" x14ac:dyDescent="0.25">
      <c r="A13" s="14">
        <v>12</v>
      </c>
      <c r="B13" s="15" t="s">
        <v>58</v>
      </c>
      <c r="C13" s="15">
        <v>0.35370000000000001</v>
      </c>
      <c r="D13" s="15">
        <v>7.7999999999999901E-3</v>
      </c>
      <c r="E13" s="15">
        <v>0.34590000000000004</v>
      </c>
      <c r="F13" s="15">
        <v>0.36550000000000005</v>
      </c>
      <c r="G13" s="15">
        <v>0.36550000000000005</v>
      </c>
      <c r="H13" s="15">
        <v>0.12037188604212423</v>
      </c>
      <c r="I13" s="15">
        <v>1.3193860442648346</v>
      </c>
      <c r="J13" s="12">
        <v>1.2869999999999999</v>
      </c>
      <c r="K13" s="13">
        <f t="shared" si="0"/>
        <v>102.51639815577582</v>
      </c>
      <c r="L13">
        <f t="shared" si="1"/>
        <v>13.193860442648347</v>
      </c>
      <c r="M13">
        <f t="shared" si="2"/>
        <v>13.193860442648347</v>
      </c>
    </row>
    <row r="14" spans="1:13" x14ac:dyDescent="0.25">
      <c r="A14" s="11">
        <v>13</v>
      </c>
      <c r="B14" s="12" t="s">
        <v>70</v>
      </c>
      <c r="C14" s="12">
        <v>0.88770000000000004</v>
      </c>
      <c r="D14" s="12">
        <v>1.52E-2</v>
      </c>
      <c r="E14" s="12">
        <v>0.87250000000000005</v>
      </c>
      <c r="F14" s="12">
        <v>0.91694999999999993</v>
      </c>
      <c r="G14" s="12">
        <v>0.91694999999999993</v>
      </c>
      <c r="H14" s="12">
        <v>0.50385182865164302</v>
      </c>
      <c r="I14" s="12">
        <v>3.1904491610790608</v>
      </c>
      <c r="J14" s="12">
        <v>3.1190000000000002</v>
      </c>
      <c r="K14" s="13">
        <f t="shared" si="0"/>
        <v>102.29077143568645</v>
      </c>
      <c r="L14">
        <f t="shared" si="1"/>
        <v>31.904491610790608</v>
      </c>
      <c r="M14">
        <f t="shared" si="2"/>
        <v>31.904491610790608</v>
      </c>
    </row>
    <row r="15" spans="1:13" x14ac:dyDescent="0.25">
      <c r="A15" s="14">
        <v>14</v>
      </c>
      <c r="B15" s="15" t="s">
        <v>82</v>
      </c>
      <c r="C15" s="15">
        <v>1.1775</v>
      </c>
      <c r="D15" s="15">
        <v>1.9300000000000001E-2</v>
      </c>
      <c r="E15" s="15">
        <v>1.1581999999999999</v>
      </c>
      <c r="F15" s="15">
        <v>1.1688999999999998</v>
      </c>
      <c r="G15" s="15">
        <v>1.1688999999999998</v>
      </c>
      <c r="H15" s="15">
        <v>0.60506626428798449</v>
      </c>
      <c r="I15" s="15">
        <v>4.0277848524090869</v>
      </c>
      <c r="J15" s="12">
        <v>3.9449999999999998</v>
      </c>
      <c r="K15" s="13">
        <f t="shared" si="0"/>
        <v>102.09847534623795</v>
      </c>
      <c r="L15">
        <f t="shared" si="1"/>
        <v>40.277848524090871</v>
      </c>
      <c r="M15">
        <f t="shared" si="2"/>
        <v>40.277848524090871</v>
      </c>
    </row>
    <row r="16" spans="1:13" x14ac:dyDescent="0.25">
      <c r="A16" s="11">
        <v>15</v>
      </c>
      <c r="B16" s="12" t="s">
        <v>94</v>
      </c>
      <c r="C16" s="12">
        <v>0.36730000000000002</v>
      </c>
      <c r="D16" s="12">
        <v>5.8999999999999999E-3</v>
      </c>
      <c r="E16" s="12">
        <v>0.3614</v>
      </c>
      <c r="F16" s="12">
        <v>0.36260000000000003</v>
      </c>
      <c r="G16" s="12">
        <v>0.36260000000000003</v>
      </c>
      <c r="H16" s="12">
        <v>0.11705068776911037</v>
      </c>
      <c r="I16" s="12">
        <v>1.3093347303374185</v>
      </c>
      <c r="J16" s="12">
        <v>1.278</v>
      </c>
      <c r="K16" s="13">
        <f t="shared" si="0"/>
        <v>102.45185683391381</v>
      </c>
      <c r="L16">
        <f t="shared" si="1"/>
        <v>13.093347303374186</v>
      </c>
      <c r="M16">
        <f t="shared" si="2"/>
        <v>13.093347303374186</v>
      </c>
    </row>
    <row r="17" spans="1:13" x14ac:dyDescent="0.25">
      <c r="A17" s="14">
        <v>16</v>
      </c>
      <c r="B17" s="15" t="s">
        <v>106</v>
      </c>
      <c r="C17" s="15">
        <v>0.50509999999999999</v>
      </c>
      <c r="D17" s="15">
        <v>6.8999999999999999E-3</v>
      </c>
      <c r="E17" s="15">
        <v>0.49819999999999998</v>
      </c>
      <c r="F17" s="15">
        <v>0.47739999999999999</v>
      </c>
      <c r="G17" s="15">
        <v>0.47739999999999999</v>
      </c>
      <c r="H17" s="15">
        <v>0.23172711808390634</v>
      </c>
      <c r="I17" s="15">
        <v>1.7050107364307276</v>
      </c>
      <c r="J17" s="15">
        <v>1.6679999999999999</v>
      </c>
      <c r="K17" s="13">
        <f t="shared" si="0"/>
        <v>102.2188690905712</v>
      </c>
      <c r="L17">
        <f t="shared" si="1"/>
        <v>17.050107364307276</v>
      </c>
      <c r="M17">
        <f t="shared" si="2"/>
        <v>17.050107364307276</v>
      </c>
    </row>
    <row r="18" spans="1:13" x14ac:dyDescent="0.25">
      <c r="A18" s="11">
        <v>17</v>
      </c>
      <c r="B18" s="12" t="s">
        <v>24</v>
      </c>
      <c r="C18" s="12">
        <v>0.64890000000000003</v>
      </c>
      <c r="D18" s="12">
        <v>1.72E-2</v>
      </c>
      <c r="E18" s="12">
        <v>0.63170000000000004</v>
      </c>
      <c r="F18" s="12">
        <v>0.69840000000000002</v>
      </c>
      <c r="G18" s="12">
        <v>0.69840000000000002</v>
      </c>
      <c r="H18" s="12">
        <v>0.39034006146961286</v>
      </c>
      <c r="I18" s="12">
        <v>2.4566317557287691</v>
      </c>
      <c r="J18" s="12">
        <v>2.411</v>
      </c>
      <c r="K18" s="13">
        <f t="shared" si="0"/>
        <v>101.8926485163322</v>
      </c>
      <c r="L18">
        <f t="shared" si="1"/>
        <v>24.56631755728769</v>
      </c>
      <c r="M18">
        <f t="shared" si="2"/>
        <v>24.56631755728769</v>
      </c>
    </row>
    <row r="19" spans="1:13" x14ac:dyDescent="0.25">
      <c r="A19" s="14">
        <v>18</v>
      </c>
      <c r="B19" s="15" t="s">
        <v>36</v>
      </c>
      <c r="C19" s="15">
        <v>0.78059999999999996</v>
      </c>
      <c r="D19" s="15">
        <v>1.44E-2</v>
      </c>
      <c r="E19" s="15">
        <v>0.76619999999999999</v>
      </c>
      <c r="F19" s="15">
        <v>0.72845000000000004</v>
      </c>
      <c r="G19" s="15">
        <v>0.72845000000000004</v>
      </c>
      <c r="H19" s="15">
        <v>0.40790375773199128</v>
      </c>
      <c r="I19" s="15">
        <v>2.5580189517122722</v>
      </c>
      <c r="J19" s="12">
        <v>2.54</v>
      </c>
      <c r="K19" s="13">
        <f t="shared" si="0"/>
        <v>100.70940754772725</v>
      </c>
      <c r="L19">
        <f t="shared" si="1"/>
        <v>25.580189517122722</v>
      </c>
      <c r="M19">
        <f t="shared" si="2"/>
        <v>25.580189517122722</v>
      </c>
    </row>
    <row r="20" spans="1:13" x14ac:dyDescent="0.25">
      <c r="A20" s="11">
        <v>19</v>
      </c>
      <c r="B20" s="12" t="s">
        <v>48</v>
      </c>
      <c r="C20" s="12">
        <v>0.76060000000000005</v>
      </c>
      <c r="D20" s="12">
        <v>1.49E-2</v>
      </c>
      <c r="E20" s="12">
        <v>0.74570000000000003</v>
      </c>
      <c r="F20" s="12">
        <v>0.73175000000000001</v>
      </c>
      <c r="G20" s="12">
        <v>0.73175000000000001</v>
      </c>
      <c r="H20" s="12">
        <v>0.40978822186159641</v>
      </c>
      <c r="I20" s="12">
        <v>2.5691426677638458</v>
      </c>
      <c r="J20" s="12">
        <v>2.5289999999999999</v>
      </c>
      <c r="K20" s="13">
        <f t="shared" si="0"/>
        <v>101.58729409900538</v>
      </c>
      <c r="L20">
        <f t="shared" si="1"/>
        <v>25.691426677638457</v>
      </c>
      <c r="M20">
        <f t="shared" si="2"/>
        <v>25.691426677638457</v>
      </c>
    </row>
    <row r="21" spans="1:13" x14ac:dyDescent="0.25">
      <c r="A21" s="14">
        <v>20</v>
      </c>
      <c r="B21" s="15" t="s">
        <v>60</v>
      </c>
      <c r="C21" s="15">
        <v>0.57489999999999997</v>
      </c>
      <c r="D21" s="15">
        <v>1.17E-2</v>
      </c>
      <c r="E21" s="15">
        <v>0.56319999999999992</v>
      </c>
      <c r="F21" s="15">
        <v>0.54705000000000004</v>
      </c>
      <c r="G21" s="15">
        <v>0.54705000000000004</v>
      </c>
      <c r="H21" s="15">
        <v>0.28850594147468411</v>
      </c>
      <c r="I21" s="15">
        <v>1.9431482753743685</v>
      </c>
      <c r="J21" s="15">
        <v>1.903</v>
      </c>
      <c r="K21" s="13">
        <f t="shared" si="0"/>
        <v>102.10973596292006</v>
      </c>
      <c r="L21">
        <f t="shared" si="1"/>
        <v>19.431482753743687</v>
      </c>
      <c r="M21">
        <f t="shared" si="2"/>
        <v>19.431482753743687</v>
      </c>
    </row>
    <row r="22" spans="1:13" x14ac:dyDescent="0.25">
      <c r="A22" s="11">
        <v>21</v>
      </c>
      <c r="B22" s="12" t="s">
        <v>72</v>
      </c>
      <c r="C22" s="12">
        <v>0.55220000000000002</v>
      </c>
      <c r="D22" s="12">
        <v>0.01</v>
      </c>
      <c r="E22" s="12">
        <v>0.54220000000000002</v>
      </c>
      <c r="F22" s="12">
        <v>0.54125000000000001</v>
      </c>
      <c r="G22" s="12">
        <v>0.54125000000000001</v>
      </c>
      <c r="H22" s="12">
        <v>0.284061992986965</v>
      </c>
      <c r="I22" s="12">
        <v>1.9233662585546849</v>
      </c>
      <c r="J22" s="12">
        <v>1.8779999999999999</v>
      </c>
      <c r="K22" s="13">
        <f t="shared" si="0"/>
        <v>102.4156687196318</v>
      </c>
      <c r="L22">
        <f t="shared" si="1"/>
        <v>19.233662585546849</v>
      </c>
      <c r="M22">
        <f t="shared" si="2"/>
        <v>19.233662585546849</v>
      </c>
    </row>
    <row r="23" spans="1:13" x14ac:dyDescent="0.25">
      <c r="A23" s="14">
        <v>22</v>
      </c>
      <c r="B23" s="15" t="s">
        <v>84</v>
      </c>
      <c r="C23" s="15">
        <v>0.8488</v>
      </c>
      <c r="D23" s="15">
        <v>1.2800000000000001E-2</v>
      </c>
      <c r="E23" s="15">
        <v>0.83599999999999997</v>
      </c>
      <c r="F23" s="15">
        <v>0.8023499999999999</v>
      </c>
      <c r="G23" s="15">
        <v>0.8023499999999999</v>
      </c>
      <c r="H23" s="15">
        <v>0.44818930267267032</v>
      </c>
      <c r="I23" s="15">
        <v>2.806656752379372</v>
      </c>
      <c r="J23" s="15">
        <v>2.75</v>
      </c>
      <c r="K23" s="13">
        <f t="shared" si="0"/>
        <v>102.06024554106807</v>
      </c>
      <c r="L23">
        <f t="shared" si="1"/>
        <v>28.066567523793719</v>
      </c>
      <c r="M23">
        <f t="shared" si="2"/>
        <v>28.066567523793719</v>
      </c>
    </row>
    <row r="24" spans="1:13" x14ac:dyDescent="0.25">
      <c r="A24" s="11">
        <v>23</v>
      </c>
      <c r="B24" s="12" t="s">
        <v>96</v>
      </c>
      <c r="C24" s="12">
        <v>0.40949999999999998</v>
      </c>
      <c r="D24" s="12">
        <v>5.7999999999999996E-3</v>
      </c>
      <c r="E24" s="12">
        <v>0.40369999999999995</v>
      </c>
      <c r="F24" s="12">
        <v>0.39944999999999997</v>
      </c>
      <c r="G24" s="12">
        <v>0.39944999999999997</v>
      </c>
      <c r="H24" s="12">
        <v>0.15740392847483758</v>
      </c>
      <c r="I24" s="12">
        <v>1.4368251739896836</v>
      </c>
      <c r="J24" s="12">
        <v>1.403</v>
      </c>
      <c r="K24" s="13">
        <f t="shared" si="0"/>
        <v>102.41091760439656</v>
      </c>
      <c r="L24">
        <f t="shared" si="1"/>
        <v>14.368251739896836</v>
      </c>
      <c r="M24">
        <f t="shared" si="2"/>
        <v>14.368251739896836</v>
      </c>
    </row>
    <row r="25" spans="1:13" x14ac:dyDescent="0.25">
      <c r="A25" s="14">
        <v>24</v>
      </c>
      <c r="B25" s="15" t="s">
        <v>108</v>
      </c>
      <c r="C25" s="15">
        <v>0.34399999999999997</v>
      </c>
      <c r="D25" s="15">
        <v>5.1999999999999998E-3</v>
      </c>
      <c r="E25" s="15">
        <v>0.33879999999999999</v>
      </c>
      <c r="F25" s="15">
        <v>0.3296</v>
      </c>
      <c r="G25" s="15">
        <v>0.3296</v>
      </c>
      <c r="H25" s="15">
        <v>7.726771490407508E-2</v>
      </c>
      <c r="I25" s="15">
        <v>1.1947243490307451</v>
      </c>
      <c r="J25" s="15">
        <v>1.1970000000000001</v>
      </c>
      <c r="K25" s="13">
        <f t="shared" si="0"/>
        <v>99.809887137071428</v>
      </c>
      <c r="L25">
        <f t="shared" si="1"/>
        <v>11.94724349030745</v>
      </c>
      <c r="M25">
        <f t="shared" si="2"/>
        <v>11.94724349030745</v>
      </c>
    </row>
    <row r="26" spans="1:13" x14ac:dyDescent="0.25">
      <c r="A26" s="11">
        <v>25</v>
      </c>
      <c r="B26" s="12" t="s">
        <v>26</v>
      </c>
      <c r="C26" s="12">
        <v>0.33910000000000001</v>
      </c>
      <c r="D26" s="12">
        <v>9.4999999999999894E-3</v>
      </c>
      <c r="E26" s="12">
        <v>0.3296</v>
      </c>
      <c r="F26" s="12">
        <v>0.32215000000000005</v>
      </c>
      <c r="G26" s="12">
        <v>0.32215000000000005</v>
      </c>
      <c r="H26" s="12">
        <v>6.7735810255070583E-2</v>
      </c>
      <c r="I26" s="12">
        <v>1.1687881782331746</v>
      </c>
      <c r="J26" s="12">
        <v>1.1479999999999999</v>
      </c>
      <c r="K26" s="13">
        <f t="shared" si="0"/>
        <v>101.81081691926607</v>
      </c>
      <c r="L26">
        <f t="shared" si="1"/>
        <v>11.687881782331747</v>
      </c>
      <c r="M26">
        <f t="shared" si="2"/>
        <v>11.687881782331747</v>
      </c>
    </row>
    <row r="27" spans="1:13" x14ac:dyDescent="0.25">
      <c r="A27" s="14">
        <v>26</v>
      </c>
      <c r="B27" s="15" t="s">
        <v>38</v>
      </c>
      <c r="C27" s="15">
        <v>0.1368</v>
      </c>
      <c r="D27" s="15">
        <v>8.6E-3</v>
      </c>
      <c r="E27" s="15">
        <v>0.12820000000000001</v>
      </c>
      <c r="F27" s="15">
        <v>0.12809999999999999</v>
      </c>
      <c r="G27" s="15">
        <v>0.12809999999999999</v>
      </c>
      <c r="H27" s="15">
        <v>-0.31675283544510113</v>
      </c>
      <c r="I27" s="15">
        <v>0.48222216057706868</v>
      </c>
      <c r="J27" s="12">
        <v>0.47599999999999998</v>
      </c>
      <c r="K27" s="13">
        <f t="shared" si="0"/>
        <v>101.30717659182116</v>
      </c>
      <c r="L27">
        <f t="shared" si="1"/>
        <v>4.8222216057706868</v>
      </c>
      <c r="M27">
        <f t="shared" si="2"/>
        <v>4.8222216057706868</v>
      </c>
    </row>
    <row r="28" spans="1:13" x14ac:dyDescent="0.25">
      <c r="A28" s="11">
        <v>27</v>
      </c>
      <c r="B28" s="12" t="s">
        <v>50</v>
      </c>
      <c r="C28" s="12">
        <v>0.107</v>
      </c>
      <c r="D28" s="12">
        <v>4.7000000000000002E-3</v>
      </c>
      <c r="E28" s="12">
        <v>0.1023</v>
      </c>
      <c r="F28" s="12">
        <v>0.10425000000000001</v>
      </c>
      <c r="G28" s="12">
        <v>0.10425000000000001</v>
      </c>
      <c r="H28" s="12">
        <v>-0.40264697890003653</v>
      </c>
      <c r="I28" s="12">
        <v>0.39568812887593402</v>
      </c>
      <c r="J28" s="12">
        <v>0.36399999999999999</v>
      </c>
      <c r="K28" s="13">
        <f t="shared" si="0"/>
        <v>108.70552991097088</v>
      </c>
      <c r="L28">
        <f t="shared" si="1"/>
        <v>3.9568812887593401</v>
      </c>
      <c r="M28">
        <f t="shared" si="2"/>
        <v>3.9568812887593401</v>
      </c>
    </row>
    <row r="29" spans="1:13" x14ac:dyDescent="0.25">
      <c r="A29" s="14">
        <v>28</v>
      </c>
      <c r="B29" s="15" t="s">
        <v>62</v>
      </c>
      <c r="C29" s="15">
        <v>0.35149999999999998</v>
      </c>
      <c r="D29" s="15">
        <v>8.0999999999999996E-3</v>
      </c>
      <c r="E29" s="15">
        <v>0.34339999999999998</v>
      </c>
      <c r="F29" s="15">
        <v>0.35639999999999999</v>
      </c>
      <c r="G29" s="15">
        <v>0.35639999999999999</v>
      </c>
      <c r="H29" s="15">
        <v>0.10986018755024374</v>
      </c>
      <c r="I29" s="15">
        <v>1.2878348921835445</v>
      </c>
      <c r="J29" s="12">
        <v>1.254</v>
      </c>
      <c r="K29" s="13">
        <f t="shared" si="0"/>
        <v>102.69815727141503</v>
      </c>
      <c r="L29">
        <f t="shared" si="1"/>
        <v>12.878348921835446</v>
      </c>
      <c r="M29">
        <f t="shared" si="2"/>
        <v>12.878348921835446</v>
      </c>
    </row>
    <row r="30" spans="1:13" x14ac:dyDescent="0.25">
      <c r="A30" s="11">
        <v>29</v>
      </c>
      <c r="B30" s="12" t="s">
        <v>74</v>
      </c>
      <c r="C30" s="12">
        <v>0.4753</v>
      </c>
      <c r="D30" s="12">
        <v>9.4000000000000004E-3</v>
      </c>
      <c r="E30" s="12">
        <v>0.46589999999999998</v>
      </c>
      <c r="F30" s="12">
        <v>0.46150000000000002</v>
      </c>
      <c r="G30" s="12">
        <v>0.46150000000000002</v>
      </c>
      <c r="H30" s="12">
        <v>0.21760483714745371</v>
      </c>
      <c r="I30" s="12">
        <v>1.6504593682732966</v>
      </c>
      <c r="J30" s="12">
        <v>1.607</v>
      </c>
      <c r="K30" s="13">
        <f t="shared" si="0"/>
        <v>102.70437885957043</v>
      </c>
      <c r="L30">
        <f t="shared" si="1"/>
        <v>16.504593682732967</v>
      </c>
      <c r="M30">
        <f t="shared" si="2"/>
        <v>16.504593682732967</v>
      </c>
    </row>
    <row r="31" spans="1:13" x14ac:dyDescent="0.25">
      <c r="A31" s="14">
        <v>30</v>
      </c>
      <c r="B31" s="15" t="s">
        <v>86</v>
      </c>
      <c r="C31" s="15">
        <v>0.41799999999999998</v>
      </c>
      <c r="D31" s="15">
        <v>7.0000000000000001E-3</v>
      </c>
      <c r="E31" s="15">
        <v>0.41099999999999998</v>
      </c>
      <c r="F31" s="15">
        <v>0.40605000000000002</v>
      </c>
      <c r="G31" s="15">
        <v>0.40605000000000002</v>
      </c>
      <c r="H31" s="15">
        <v>0.16423633423314021</v>
      </c>
      <c r="I31" s="15">
        <v>1.4596083333955168</v>
      </c>
      <c r="J31" s="15">
        <v>1.421</v>
      </c>
      <c r="K31" s="13">
        <f t="shared" si="0"/>
        <v>102.71698334943819</v>
      </c>
      <c r="L31">
        <f t="shared" si="1"/>
        <v>14.596083333955168</v>
      </c>
      <c r="M31">
        <f t="shared" si="2"/>
        <v>14.596083333955168</v>
      </c>
    </row>
    <row r="32" spans="1:13" x14ac:dyDescent="0.25">
      <c r="A32" s="11">
        <v>31</v>
      </c>
      <c r="B32" s="12" t="s">
        <v>98</v>
      </c>
      <c r="C32" s="12">
        <v>0.23369999999999999</v>
      </c>
      <c r="D32" s="12">
        <v>4.1000000000000003E-3</v>
      </c>
      <c r="E32" s="12">
        <v>0.2296</v>
      </c>
      <c r="F32" s="12">
        <v>0.22425</v>
      </c>
      <c r="G32" s="12">
        <v>0.22425</v>
      </c>
      <c r="H32" s="12">
        <v>-8.3296846352515441E-2</v>
      </c>
      <c r="I32" s="12">
        <v>0.82547353400044554</v>
      </c>
      <c r="J32" s="12">
        <v>0.80200000000000005</v>
      </c>
      <c r="K32" s="13">
        <f t="shared" si="0"/>
        <v>102.92687456364658</v>
      </c>
      <c r="L32">
        <f t="shared" si="1"/>
        <v>8.254735340004455</v>
      </c>
      <c r="M32">
        <f t="shared" si="2"/>
        <v>8.254735340004455</v>
      </c>
    </row>
    <row r="33" spans="1:13" x14ac:dyDescent="0.25">
      <c r="A33" s="14">
        <v>32</v>
      </c>
      <c r="B33" s="15" t="s">
        <v>110</v>
      </c>
      <c r="C33" s="15">
        <v>0.39989999999999998</v>
      </c>
      <c r="D33" s="15">
        <v>6.4000000000000003E-3</v>
      </c>
      <c r="E33" s="15">
        <v>0.39349999999999996</v>
      </c>
      <c r="F33" s="15">
        <v>0.38554999999999995</v>
      </c>
      <c r="G33" s="15">
        <v>0.38554999999999995</v>
      </c>
      <c r="H33" s="15">
        <v>0.14263747916246644</v>
      </c>
      <c r="I33" s="15">
        <v>1.3887928731102648</v>
      </c>
      <c r="J33" s="12">
        <v>1.369</v>
      </c>
      <c r="K33" s="13">
        <f t="shared" si="0"/>
        <v>101.44579058511796</v>
      </c>
      <c r="L33">
        <f t="shared" si="1"/>
        <v>13.887928731102647</v>
      </c>
      <c r="M33">
        <f t="shared" si="2"/>
        <v>13.887928731102647</v>
      </c>
    </row>
    <row r="34" spans="1:13" x14ac:dyDescent="0.25">
      <c r="A34" s="11">
        <v>33</v>
      </c>
      <c r="B34" s="12" t="s">
        <v>28</v>
      </c>
      <c r="C34" s="12">
        <v>8.8599999999999998E-2</v>
      </c>
      <c r="D34" s="12">
        <v>3.8999999999999998E-3</v>
      </c>
      <c r="E34" s="12">
        <v>8.4699999999999998E-2</v>
      </c>
      <c r="F34" s="12">
        <v>8.7749999999999995E-2</v>
      </c>
      <c r="G34" s="12">
        <v>8.7749999999999995E-2</v>
      </c>
      <c r="H34" s="12">
        <v>-0.47448275986765287</v>
      </c>
      <c r="I34" s="12">
        <v>0.33536461711251631</v>
      </c>
      <c r="J34" s="12">
        <v>0.32400000000000001</v>
      </c>
      <c r="K34" s="13">
        <f t="shared" si="0"/>
        <v>103.50759787423343</v>
      </c>
      <c r="L34">
        <f t="shared" si="1"/>
        <v>3.3536461711251633</v>
      </c>
      <c r="M34">
        <f t="shared" si="2"/>
        <v>3.3536461711251633</v>
      </c>
    </row>
    <row r="35" spans="1:13" x14ac:dyDescent="0.25">
      <c r="A35" s="14">
        <v>34</v>
      </c>
      <c r="B35" s="15" t="s">
        <v>40</v>
      </c>
      <c r="C35" s="15">
        <v>0.31009999999999999</v>
      </c>
      <c r="D35" s="15">
        <v>1.0200000000000001E-2</v>
      </c>
      <c r="E35" s="15">
        <v>0.2999</v>
      </c>
      <c r="F35" s="15">
        <v>0.28449999999999998</v>
      </c>
      <c r="G35" s="15">
        <v>0.28449999999999998</v>
      </c>
      <c r="H35" s="15">
        <v>1.5918979901846431E-2</v>
      </c>
      <c r="I35" s="15">
        <v>1.0373348770624427</v>
      </c>
      <c r="J35" s="15">
        <v>1.044</v>
      </c>
      <c r="K35" s="13">
        <f t="shared" si="0"/>
        <v>99.361578262686081</v>
      </c>
      <c r="L35">
        <f t="shared" si="1"/>
        <v>10.373348770624427</v>
      </c>
      <c r="M35">
        <f t="shared" si="2"/>
        <v>10.373348770624427</v>
      </c>
    </row>
    <row r="36" spans="1:13" x14ac:dyDescent="0.25">
      <c r="A36" s="11">
        <v>35</v>
      </c>
      <c r="B36" s="12" t="s">
        <v>52</v>
      </c>
      <c r="C36" s="12">
        <v>0.30230000000000001</v>
      </c>
      <c r="D36" s="12">
        <v>7.4999999999999997E-3</v>
      </c>
      <c r="E36" s="12">
        <v>0.29480000000000001</v>
      </c>
      <c r="F36" s="12">
        <v>0.3024</v>
      </c>
      <c r="G36" s="12">
        <v>0.3024</v>
      </c>
      <c r="H36" s="12">
        <v>4.1358515356002268E-2</v>
      </c>
      <c r="I36" s="12">
        <v>1.0999134566396602</v>
      </c>
      <c r="J36" s="12">
        <v>1.079</v>
      </c>
      <c r="K36" s="13">
        <f t="shared" si="0"/>
        <v>101.93822582387955</v>
      </c>
      <c r="L36">
        <f t="shared" si="1"/>
        <v>10.999134566396602</v>
      </c>
      <c r="M36">
        <f t="shared" si="2"/>
        <v>10.999134566396602</v>
      </c>
    </row>
    <row r="37" spans="1:13" x14ac:dyDescent="0.25">
      <c r="A37" s="14">
        <v>36</v>
      </c>
      <c r="B37" s="15" t="s">
        <v>64</v>
      </c>
      <c r="C37" s="15">
        <v>0.20749999999999999</v>
      </c>
      <c r="D37" s="15">
        <v>4.3999999999999899E-3</v>
      </c>
      <c r="E37" s="15">
        <v>0.2031</v>
      </c>
      <c r="F37" s="15">
        <v>0.21029999999999999</v>
      </c>
      <c r="G37" s="15">
        <v>0.21029999999999999</v>
      </c>
      <c r="H37" s="15">
        <v>-0.11007429822113168</v>
      </c>
      <c r="I37" s="15">
        <v>0.77611432920160783</v>
      </c>
      <c r="J37" s="12">
        <v>0.72899999999999998</v>
      </c>
      <c r="K37" s="13">
        <f t="shared" si="0"/>
        <v>106.46287094672262</v>
      </c>
      <c r="L37">
        <f t="shared" si="1"/>
        <v>7.7611432920160786</v>
      </c>
      <c r="M37">
        <f t="shared" si="2"/>
        <v>7.7611432920160786</v>
      </c>
    </row>
    <row r="38" spans="1:13" x14ac:dyDescent="0.25">
      <c r="A38" s="11">
        <v>37</v>
      </c>
      <c r="B38" s="12" t="s">
        <v>76</v>
      </c>
      <c r="C38" s="12">
        <v>0.67589999999999995</v>
      </c>
      <c r="D38" s="12">
        <v>1.0500000000000001E-2</v>
      </c>
      <c r="E38" s="12">
        <v>0.66539999999999999</v>
      </c>
      <c r="F38" s="12">
        <v>0.64900000000000002</v>
      </c>
      <c r="G38" s="12">
        <v>0.64900000000000002</v>
      </c>
      <c r="H38" s="12">
        <v>0.35975490892835454</v>
      </c>
      <c r="I38" s="12">
        <v>2.2895751822667267</v>
      </c>
      <c r="J38" s="12">
        <v>2.238</v>
      </c>
      <c r="K38" s="13">
        <f t="shared" si="0"/>
        <v>102.30452110217725</v>
      </c>
      <c r="L38">
        <f t="shared" si="1"/>
        <v>22.895751822667268</v>
      </c>
      <c r="M38">
        <f t="shared" si="2"/>
        <v>22.895751822667268</v>
      </c>
    </row>
    <row r="39" spans="1:13" x14ac:dyDescent="0.25">
      <c r="A39" s="14">
        <v>38</v>
      </c>
      <c r="B39" s="15" t="s">
        <v>88</v>
      </c>
      <c r="C39" s="15">
        <v>0.5484</v>
      </c>
      <c r="D39" s="15">
        <v>6.7000000000000002E-3</v>
      </c>
      <c r="E39" s="15">
        <v>0.54169999999999996</v>
      </c>
      <c r="F39" s="15">
        <v>0.5484</v>
      </c>
      <c r="G39" s="15">
        <v>0.5484</v>
      </c>
      <c r="H39" s="15">
        <v>0.28953354827277611</v>
      </c>
      <c r="I39" s="15">
        <v>1.9477515035578872</v>
      </c>
      <c r="J39" s="15">
        <v>1.9079999999999999</v>
      </c>
      <c r="K39" s="13">
        <f t="shared" si="0"/>
        <v>102.08341213615762</v>
      </c>
      <c r="L39">
        <f t="shared" si="1"/>
        <v>19.477515035578872</v>
      </c>
      <c r="M39">
        <f t="shared" si="2"/>
        <v>19.477515035578872</v>
      </c>
    </row>
    <row r="40" spans="1:13" x14ac:dyDescent="0.25">
      <c r="A40" s="11">
        <v>39</v>
      </c>
      <c r="B40" s="12" t="s">
        <v>100</v>
      </c>
      <c r="C40" s="12">
        <v>0.1973</v>
      </c>
      <c r="D40" s="12">
        <v>3.3E-3</v>
      </c>
      <c r="E40" s="12">
        <v>0.19400000000000001</v>
      </c>
      <c r="F40" s="12">
        <v>0.18730000000000002</v>
      </c>
      <c r="G40" s="12">
        <v>0.18730000000000002</v>
      </c>
      <c r="H40" s="12">
        <v>-0.15836373371977197</v>
      </c>
      <c r="I40" s="12">
        <v>0.69444245906803503</v>
      </c>
      <c r="J40" s="12">
        <v>0.67600000000000005</v>
      </c>
      <c r="K40" s="13">
        <f t="shared" si="0"/>
        <v>102.72817441834836</v>
      </c>
      <c r="L40">
        <f t="shared" si="1"/>
        <v>6.9444245906803506</v>
      </c>
      <c r="M40">
        <f t="shared" si="2"/>
        <v>6.9444245906803506</v>
      </c>
    </row>
    <row r="41" spans="1:13" x14ac:dyDescent="0.25">
      <c r="A41" s="5">
        <v>40</v>
      </c>
      <c r="B41" s="6" t="s">
        <v>112</v>
      </c>
      <c r="C41" s="6">
        <v>0.49669999999999997</v>
      </c>
      <c r="D41" s="6">
        <v>6.1999999999999998E-3</v>
      </c>
      <c r="E41" s="6">
        <v>0.49049999999999999</v>
      </c>
      <c r="F41" s="6">
        <v>0.48624999999999996</v>
      </c>
      <c r="G41" s="6">
        <v>0.48624999999999996</v>
      </c>
      <c r="H41" s="6">
        <v>0.2393852297604136</v>
      </c>
      <c r="I41" s="6">
        <v>1.7353426063287254</v>
      </c>
      <c r="J41" s="3">
        <v>1.6990000000000001</v>
      </c>
      <c r="K41" s="13">
        <f t="shared" si="0"/>
        <v>102.1390586420674</v>
      </c>
      <c r="L41">
        <f t="shared" si="1"/>
        <v>17.353426063287255</v>
      </c>
      <c r="M41">
        <f t="shared" si="2"/>
        <v>17.353426063287255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
  <sheetViews>
    <sheetView zoomScale="68" zoomScaleNormal="68" workbookViewId="0">
      <selection activeCell="W32" sqref="W32"/>
    </sheetView>
  </sheetViews>
  <sheetFormatPr defaultColWidth="9.140625" defaultRowHeight="15" x14ac:dyDescent="0.25"/>
  <cols>
    <col min="13" max="13" width="25.28515625" bestFit="1" customWidth="1"/>
  </cols>
  <sheetData>
    <row r="1" spans="1:21" ht="15.75" thickBot="1" x14ac:dyDescent="0.3">
      <c r="A1" s="8" t="s">
        <v>176</v>
      </c>
      <c r="B1" s="9" t="s">
        <v>175</v>
      </c>
      <c r="C1" s="9" t="s">
        <v>161</v>
      </c>
      <c r="D1" s="9" t="s">
        <v>162</v>
      </c>
      <c r="E1" s="9" t="s">
        <v>163</v>
      </c>
      <c r="F1" s="9" t="s">
        <v>164</v>
      </c>
      <c r="G1" s="9" t="s">
        <v>165</v>
      </c>
      <c r="H1" s="9" t="s">
        <v>173</v>
      </c>
      <c r="I1" s="9" t="s">
        <v>174</v>
      </c>
      <c r="J1" s="9" t="s">
        <v>177</v>
      </c>
      <c r="K1" s="10" t="s">
        <v>178</v>
      </c>
      <c r="L1" s="16" t="s">
        <v>179</v>
      </c>
      <c r="M1" s="9" t="s">
        <v>180</v>
      </c>
      <c r="N1" s="17" t="s">
        <v>181</v>
      </c>
      <c r="O1" s="18" t="s">
        <v>182</v>
      </c>
      <c r="P1" s="19" t="s">
        <v>183</v>
      </c>
      <c r="Q1" s="20" t="s">
        <v>184</v>
      </c>
      <c r="R1" s="20" t="s">
        <v>185</v>
      </c>
      <c r="S1" s="20" t="s">
        <v>186</v>
      </c>
      <c r="T1" s="21" t="s">
        <v>187</v>
      </c>
      <c r="U1" s="22" t="s">
        <v>188</v>
      </c>
    </row>
    <row r="2" spans="1:21" ht="15.75" thickTop="1" x14ac:dyDescent="0.25">
      <c r="A2" s="11">
        <v>1</v>
      </c>
      <c r="B2" s="12" t="s">
        <v>20</v>
      </c>
      <c r="C2" s="12">
        <v>0.52259999999999995</v>
      </c>
      <c r="D2" s="12">
        <v>1.2699999999999999E-2</v>
      </c>
      <c r="E2" s="12">
        <v>0.50989999999999991</v>
      </c>
      <c r="F2" s="12">
        <v>0.46559999999999996</v>
      </c>
      <c r="G2" s="12">
        <v>0.46559999999999996</v>
      </c>
      <c r="H2" s="12">
        <v>0.22129245277615883</v>
      </c>
      <c r="I2" s="12">
        <v>1.6645331653622935</v>
      </c>
      <c r="J2" s="12">
        <v>1.641</v>
      </c>
      <c r="K2" s="13">
        <v>101.4340746716815</v>
      </c>
      <c r="L2">
        <v>16.645331653622936</v>
      </c>
      <c r="M2">
        <v>16.645331653622936</v>
      </c>
      <c r="N2" s="23">
        <v>33188</v>
      </c>
      <c r="O2" s="24">
        <v>44026</v>
      </c>
      <c r="P2" s="25">
        <v>33188</v>
      </c>
      <c r="Q2" s="26">
        <v>217</v>
      </c>
      <c r="R2" s="27">
        <v>14</v>
      </c>
      <c r="S2" s="27">
        <v>1.9</v>
      </c>
      <c r="T2" s="28">
        <v>44026</v>
      </c>
      <c r="U2" s="29"/>
    </row>
    <row r="3" spans="1:21" ht="15.75" x14ac:dyDescent="0.25">
      <c r="A3" s="14">
        <v>2</v>
      </c>
      <c r="B3" s="15" t="s">
        <v>32</v>
      </c>
      <c r="C3" s="15">
        <v>0.61929999999999996</v>
      </c>
      <c r="D3" s="15">
        <v>1.38E-2</v>
      </c>
      <c r="E3" s="15">
        <v>0.60549999999999993</v>
      </c>
      <c r="F3" s="15">
        <v>0.58834999999999993</v>
      </c>
      <c r="G3" s="15">
        <v>0.58834999999999993</v>
      </c>
      <c r="H3" s="15">
        <v>0.31885032747815678</v>
      </c>
      <c r="I3" s="15">
        <v>2.08377262103066</v>
      </c>
      <c r="J3" s="15">
        <v>2.0720000000000001</v>
      </c>
      <c r="K3" s="13">
        <v>100.56817669066891</v>
      </c>
      <c r="L3">
        <v>20.837726210306599</v>
      </c>
      <c r="M3">
        <v>20.837726210306599</v>
      </c>
      <c r="N3" s="30">
        <v>42537</v>
      </c>
      <c r="O3" s="31">
        <v>44062</v>
      </c>
      <c r="P3" s="32">
        <v>42537</v>
      </c>
      <c r="Q3" s="33"/>
      <c r="R3" s="33">
        <v>5.41</v>
      </c>
      <c r="S3" s="33" t="s">
        <v>189</v>
      </c>
      <c r="T3" s="34">
        <v>44062</v>
      </c>
      <c r="U3" s="35" t="s">
        <v>189</v>
      </c>
    </row>
    <row r="4" spans="1:21" ht="15.75" x14ac:dyDescent="0.25">
      <c r="A4" s="11">
        <v>3</v>
      </c>
      <c r="B4" s="12" t="s">
        <v>44</v>
      </c>
      <c r="C4" s="12">
        <v>0.2823</v>
      </c>
      <c r="D4" s="12">
        <v>6.09999999999999E-3</v>
      </c>
      <c r="E4" s="12">
        <v>0.2762</v>
      </c>
      <c r="F4" s="12">
        <v>0.26434999999999997</v>
      </c>
      <c r="G4" s="12">
        <v>0.26434999999999997</v>
      </c>
      <c r="H4" s="12">
        <v>-1.4707857848514916E-2</v>
      </c>
      <c r="I4" s="12">
        <v>0.96670094280335683</v>
      </c>
      <c r="J4" s="12">
        <v>0.93500000000000005</v>
      </c>
      <c r="K4" s="13">
        <v>103.39047516613442</v>
      </c>
      <c r="L4">
        <v>9.6670094280335679</v>
      </c>
      <c r="M4">
        <v>9.6670094280335679</v>
      </c>
      <c r="N4" s="23">
        <v>41543</v>
      </c>
      <c r="O4" s="24">
        <v>44062</v>
      </c>
      <c r="P4" s="36">
        <v>41543</v>
      </c>
      <c r="Q4" s="37"/>
      <c r="R4" s="37">
        <v>14.8</v>
      </c>
      <c r="S4" s="37" t="s">
        <v>189</v>
      </c>
      <c r="T4" s="38">
        <v>44062</v>
      </c>
      <c r="U4" s="29" t="s">
        <v>189</v>
      </c>
    </row>
    <row r="5" spans="1:21" ht="15.75" x14ac:dyDescent="0.25">
      <c r="A5" s="14">
        <v>4</v>
      </c>
      <c r="B5" s="15" t="s">
        <v>56</v>
      </c>
      <c r="C5" s="15">
        <v>0.18129999999999999</v>
      </c>
      <c r="D5" s="15">
        <v>5.0000000000000001E-3</v>
      </c>
      <c r="E5" s="15">
        <v>0.17629999999999998</v>
      </c>
      <c r="F5" s="15">
        <v>0.1734</v>
      </c>
      <c r="G5" s="15">
        <v>0.1734</v>
      </c>
      <c r="H5" s="15">
        <v>-0.19051287058541611</v>
      </c>
      <c r="I5" s="15">
        <v>0.64489220780571077</v>
      </c>
      <c r="J5" s="12">
        <v>0.61299999999999999</v>
      </c>
      <c r="K5" s="13">
        <v>105.20264401398218</v>
      </c>
      <c r="L5">
        <v>6.4489220780571079</v>
      </c>
      <c r="M5">
        <v>6.4489220780571079</v>
      </c>
      <c r="N5" s="23">
        <v>44084</v>
      </c>
      <c r="O5" s="24">
        <v>44096</v>
      </c>
      <c r="P5" s="36">
        <v>44084</v>
      </c>
      <c r="Q5" s="37"/>
      <c r="R5" s="37">
        <v>3.83</v>
      </c>
      <c r="S5" s="37" t="s">
        <v>189</v>
      </c>
      <c r="T5" s="38">
        <v>44096</v>
      </c>
      <c r="U5" s="29" t="s">
        <v>189</v>
      </c>
    </row>
    <row r="6" spans="1:21" ht="15.75" x14ac:dyDescent="0.25">
      <c r="A6" s="11">
        <v>5</v>
      </c>
      <c r="B6" s="12" t="s">
        <v>68</v>
      </c>
      <c r="C6" s="12">
        <v>0.2482</v>
      </c>
      <c r="D6" s="12">
        <v>5.0000000000000001E-3</v>
      </c>
      <c r="E6" s="12">
        <v>0.2432</v>
      </c>
      <c r="F6" s="12">
        <v>0.23219999999999999</v>
      </c>
      <c r="G6" s="12">
        <v>0.23219999999999999</v>
      </c>
      <c r="H6" s="12">
        <v>-6.8772273213547064E-2</v>
      </c>
      <c r="I6" s="12">
        <v>0.8535475631545455</v>
      </c>
      <c r="J6" s="12">
        <v>0.84399999999999997</v>
      </c>
      <c r="K6" s="13">
        <v>101.13122786191298</v>
      </c>
      <c r="L6">
        <v>8.5354756315454559</v>
      </c>
      <c r="M6">
        <v>8.5354756315454559</v>
      </c>
      <c r="N6" s="23">
        <v>44087</v>
      </c>
      <c r="O6" s="24">
        <v>44096</v>
      </c>
      <c r="P6" s="36">
        <v>44087</v>
      </c>
      <c r="Q6" s="37"/>
      <c r="R6" s="37">
        <v>15.5</v>
      </c>
      <c r="S6" s="37" t="s">
        <v>189</v>
      </c>
      <c r="T6" s="38">
        <v>44096</v>
      </c>
      <c r="U6" s="29" t="s">
        <v>189</v>
      </c>
    </row>
    <row r="7" spans="1:21" x14ac:dyDescent="0.25">
      <c r="A7" s="14">
        <v>6</v>
      </c>
      <c r="B7" s="15" t="s">
        <v>80</v>
      </c>
      <c r="C7" s="15">
        <v>0.40089999999999998</v>
      </c>
      <c r="D7" s="15">
        <v>6.4999999999999997E-3</v>
      </c>
      <c r="E7" s="15">
        <v>0.39439999999999997</v>
      </c>
      <c r="F7" s="15">
        <v>0.40064999999999995</v>
      </c>
      <c r="G7" s="15">
        <v>0.40064999999999995</v>
      </c>
      <c r="H7" s="15">
        <v>0.15865454119397193</v>
      </c>
      <c r="I7" s="15">
        <v>1.4409686794440542</v>
      </c>
      <c r="J7" s="12">
        <v>1.407</v>
      </c>
      <c r="K7" s="13">
        <v>102.41426293134712</v>
      </c>
      <c r="L7">
        <v>14.409686794440542</v>
      </c>
      <c r="M7">
        <v>14.409686794440542</v>
      </c>
      <c r="N7" s="23">
        <v>33188</v>
      </c>
      <c r="O7" s="24">
        <v>44110</v>
      </c>
      <c r="P7" s="39">
        <v>33188</v>
      </c>
      <c r="Q7" s="40">
        <v>301</v>
      </c>
      <c r="R7" s="41">
        <v>13.3</v>
      </c>
      <c r="S7" s="41">
        <v>1.9</v>
      </c>
      <c r="T7" s="42">
        <v>44110</v>
      </c>
      <c r="U7" s="29"/>
    </row>
    <row r="8" spans="1:21" x14ac:dyDescent="0.25">
      <c r="A8" s="11">
        <v>7</v>
      </c>
      <c r="B8" s="12" t="s">
        <v>92</v>
      </c>
      <c r="C8" s="12">
        <v>1.2593000000000001</v>
      </c>
      <c r="D8" s="12">
        <v>1.8100000000000002E-2</v>
      </c>
      <c r="E8" s="12">
        <v>1.2412000000000001</v>
      </c>
      <c r="F8" s="12">
        <v>1.2484000000000002</v>
      </c>
      <c r="G8" s="12">
        <v>1.2484000000000002</v>
      </c>
      <c r="H8" s="12">
        <v>0.63249960959356333</v>
      </c>
      <c r="I8" s="12">
        <v>4.2904180355413937</v>
      </c>
      <c r="J8" s="12">
        <v>4.1920000000000002</v>
      </c>
      <c r="K8" s="13">
        <v>102.34775848142637</v>
      </c>
      <c r="L8">
        <v>42.904180355413935</v>
      </c>
      <c r="M8">
        <v>42.904180355413935</v>
      </c>
      <c r="N8" s="43">
        <v>34719</v>
      </c>
      <c r="O8" s="44">
        <v>44110</v>
      </c>
      <c r="P8" s="45">
        <v>34719</v>
      </c>
      <c r="Q8" s="37">
        <v>301</v>
      </c>
      <c r="R8" s="41">
        <v>36.700000000000003</v>
      </c>
      <c r="S8" s="41">
        <v>1.9</v>
      </c>
      <c r="T8" s="38">
        <v>44110</v>
      </c>
      <c r="U8" s="29"/>
    </row>
    <row r="9" spans="1:21" x14ac:dyDescent="0.25">
      <c r="A9" s="14">
        <v>8</v>
      </c>
      <c r="B9" s="15" t="s">
        <v>104</v>
      </c>
      <c r="C9" s="15">
        <v>1.1589</v>
      </c>
      <c r="D9" s="15">
        <v>1.5599999999999999E-2</v>
      </c>
      <c r="E9" s="15">
        <v>1.1433</v>
      </c>
      <c r="F9" s="15">
        <v>1.1496</v>
      </c>
      <c r="G9" s="15">
        <v>1.1496</v>
      </c>
      <c r="H9" s="15">
        <v>0.59812488492112248</v>
      </c>
      <c r="I9" s="15">
        <v>3.963920036225387</v>
      </c>
      <c r="J9" s="12">
        <v>3.89</v>
      </c>
      <c r="K9" s="13">
        <v>101.90025800065261</v>
      </c>
      <c r="L9">
        <v>39.639200362253874</v>
      </c>
      <c r="M9">
        <v>39.639200362253874</v>
      </c>
      <c r="N9" s="46">
        <v>35889</v>
      </c>
      <c r="O9" s="47">
        <v>44110</v>
      </c>
      <c r="P9" s="39">
        <v>35889</v>
      </c>
      <c r="Q9" s="40">
        <v>301</v>
      </c>
      <c r="R9" s="41">
        <v>13</v>
      </c>
      <c r="S9" s="41">
        <v>1.9</v>
      </c>
      <c r="T9" s="42">
        <v>44110</v>
      </c>
      <c r="U9" s="29"/>
    </row>
    <row r="10" spans="1:21" x14ac:dyDescent="0.25">
      <c r="A10" s="11">
        <v>9</v>
      </c>
      <c r="B10" s="12" t="s">
        <v>22</v>
      </c>
      <c r="C10" s="12">
        <v>0.31369999999999998</v>
      </c>
      <c r="D10" s="12">
        <v>9.7000000000000003E-3</v>
      </c>
      <c r="E10" s="12">
        <v>0.30399999999999999</v>
      </c>
      <c r="F10" s="12">
        <v>0.29874999999999996</v>
      </c>
      <c r="G10" s="12">
        <v>0.29874999999999996</v>
      </c>
      <c r="H10" s="12">
        <v>3.6295597397946411E-2</v>
      </c>
      <c r="I10" s="12">
        <v>1.0871653380671011</v>
      </c>
      <c r="J10" s="12">
        <v>1.0429999999999999</v>
      </c>
      <c r="K10" s="13">
        <v>104.23445235542677</v>
      </c>
      <c r="L10">
        <v>10.871653380671011</v>
      </c>
      <c r="M10">
        <v>10.871653380671011</v>
      </c>
      <c r="N10" s="46">
        <v>33188</v>
      </c>
      <c r="O10" s="47">
        <v>44153</v>
      </c>
      <c r="P10" s="45">
        <v>33188</v>
      </c>
      <c r="Q10" s="37">
        <v>344</v>
      </c>
      <c r="R10" s="41">
        <v>4.16</v>
      </c>
      <c r="S10" s="41">
        <v>1.9</v>
      </c>
      <c r="T10" s="38">
        <v>44153</v>
      </c>
      <c r="U10" s="29"/>
    </row>
    <row r="11" spans="1:21" x14ac:dyDescent="0.25">
      <c r="A11" s="14">
        <v>10</v>
      </c>
      <c r="B11" s="15" t="s">
        <v>34</v>
      </c>
      <c r="C11" s="15">
        <v>1.0445</v>
      </c>
      <c r="D11" s="15">
        <v>2.4299999999999999E-2</v>
      </c>
      <c r="E11" s="15">
        <v>1.0202</v>
      </c>
      <c r="F11" s="15">
        <v>0.97019999999999995</v>
      </c>
      <c r="G11" s="15">
        <v>0.97019999999999995</v>
      </c>
      <c r="H11" s="15">
        <v>0.52738681947844301</v>
      </c>
      <c r="I11" s="15">
        <v>3.3681142862370144</v>
      </c>
      <c r="J11" s="15">
        <v>3.3079999999999998</v>
      </c>
      <c r="K11" s="13">
        <v>101.81723960813225</v>
      </c>
      <c r="L11">
        <v>33.681142862370145</v>
      </c>
      <c r="M11">
        <v>33.681142862370145</v>
      </c>
      <c r="N11" s="48">
        <v>34719</v>
      </c>
      <c r="O11" s="49">
        <v>44153</v>
      </c>
      <c r="P11" s="39">
        <v>34719</v>
      </c>
      <c r="Q11" s="40">
        <v>344</v>
      </c>
      <c r="R11" s="41">
        <v>18.7</v>
      </c>
      <c r="S11" s="41">
        <v>1.9</v>
      </c>
      <c r="T11" s="42">
        <v>44153</v>
      </c>
      <c r="U11" s="35"/>
    </row>
    <row r="12" spans="1:21" x14ac:dyDescent="0.25">
      <c r="A12" s="11">
        <v>11</v>
      </c>
      <c r="B12" s="12" t="s">
        <v>46</v>
      </c>
      <c r="C12" s="12">
        <v>0.84</v>
      </c>
      <c r="D12" s="12">
        <v>1.52E-2</v>
      </c>
      <c r="E12" s="12">
        <v>0.82479999999999998</v>
      </c>
      <c r="F12" s="12">
        <v>0.72324999999999995</v>
      </c>
      <c r="G12" s="12">
        <v>0.72324999999999995</v>
      </c>
      <c r="H12" s="12">
        <v>0.40491690462721974</v>
      </c>
      <c r="I12" s="12">
        <v>2.5404865771621497</v>
      </c>
      <c r="J12" s="12">
        <v>2.4900000000000002</v>
      </c>
      <c r="K12" s="13">
        <v>102.027573380006</v>
      </c>
      <c r="L12">
        <v>25.404865771621495</v>
      </c>
      <c r="M12">
        <v>25.404865771621495</v>
      </c>
      <c r="N12" s="46">
        <v>35889</v>
      </c>
      <c r="O12" s="47">
        <v>44153</v>
      </c>
      <c r="P12" s="45">
        <v>35889</v>
      </c>
      <c r="Q12" s="37">
        <v>344</v>
      </c>
      <c r="R12" s="41">
        <v>5.78</v>
      </c>
      <c r="S12" s="41">
        <v>1.9</v>
      </c>
      <c r="T12" s="38">
        <v>44153</v>
      </c>
      <c r="U12" s="29"/>
    </row>
    <row r="13" spans="1:21" x14ac:dyDescent="0.25">
      <c r="A13" s="14">
        <v>12</v>
      </c>
      <c r="B13" s="15" t="s">
        <v>58</v>
      </c>
      <c r="C13" s="15">
        <v>0.35370000000000001</v>
      </c>
      <c r="D13" s="15">
        <v>7.7999999999999901E-3</v>
      </c>
      <c r="E13" s="15">
        <v>0.34590000000000004</v>
      </c>
      <c r="F13" s="15">
        <v>0.36550000000000005</v>
      </c>
      <c r="G13" s="15">
        <v>0.36550000000000005</v>
      </c>
      <c r="H13" s="15">
        <v>0.12037188604212423</v>
      </c>
      <c r="I13" s="15">
        <v>1.3193860442648346</v>
      </c>
      <c r="J13" s="12">
        <v>1.2869999999999999</v>
      </c>
      <c r="K13" s="13">
        <v>102.51639815577582</v>
      </c>
      <c r="L13">
        <v>13.193860442648347</v>
      </c>
      <c r="M13">
        <v>13.193860442648347</v>
      </c>
      <c r="N13" s="46">
        <v>33188</v>
      </c>
      <c r="O13" s="47">
        <v>44173</v>
      </c>
      <c r="P13" s="39">
        <v>33188</v>
      </c>
      <c r="Q13" s="40">
        <v>364</v>
      </c>
      <c r="R13" s="41">
        <v>59.9</v>
      </c>
      <c r="S13" s="41">
        <v>1.9</v>
      </c>
      <c r="T13" s="42">
        <v>44173</v>
      </c>
      <c r="U13" s="29"/>
    </row>
    <row r="14" spans="1:21" x14ac:dyDescent="0.25">
      <c r="A14" s="11">
        <v>13</v>
      </c>
      <c r="B14" s="12" t="s">
        <v>70</v>
      </c>
      <c r="C14" s="12">
        <v>0.88770000000000004</v>
      </c>
      <c r="D14" s="12">
        <v>1.52E-2</v>
      </c>
      <c r="E14" s="12">
        <v>0.87250000000000005</v>
      </c>
      <c r="F14" s="12">
        <v>0.91694999999999993</v>
      </c>
      <c r="G14" s="12">
        <v>0.91694999999999993</v>
      </c>
      <c r="H14" s="12">
        <v>0.50385182865164302</v>
      </c>
      <c r="I14" s="12">
        <v>3.1904491610790608</v>
      </c>
      <c r="J14" s="12">
        <v>3.1190000000000002</v>
      </c>
      <c r="K14" s="13">
        <v>102.29077143568645</v>
      </c>
      <c r="L14">
        <v>31.904491610790608</v>
      </c>
      <c r="M14">
        <v>31.904491610790608</v>
      </c>
      <c r="N14" s="46">
        <v>34719</v>
      </c>
      <c r="O14" s="47">
        <v>44173</v>
      </c>
      <c r="P14" s="45">
        <v>34719</v>
      </c>
      <c r="Q14" s="37">
        <v>364</v>
      </c>
      <c r="R14" s="41">
        <v>30.8</v>
      </c>
      <c r="S14" s="41">
        <v>1.9</v>
      </c>
      <c r="T14" s="38">
        <v>44173</v>
      </c>
      <c r="U14" s="29"/>
    </row>
    <row r="15" spans="1:21" x14ac:dyDescent="0.25">
      <c r="A15" s="14">
        <v>14</v>
      </c>
      <c r="B15" s="15" t="s">
        <v>82</v>
      </c>
      <c r="C15" s="15">
        <v>1.1775</v>
      </c>
      <c r="D15" s="15">
        <v>1.9300000000000001E-2</v>
      </c>
      <c r="E15" s="15">
        <v>1.1581999999999999</v>
      </c>
      <c r="F15" s="15">
        <v>1.1688999999999998</v>
      </c>
      <c r="G15" s="15">
        <v>1.1688999999999998</v>
      </c>
      <c r="H15" s="15">
        <v>0.60506626428798449</v>
      </c>
      <c r="I15" s="15">
        <v>4.0277848524090869</v>
      </c>
      <c r="J15" s="12">
        <v>3.9449999999999998</v>
      </c>
      <c r="K15" s="13">
        <v>102.09847534623795</v>
      </c>
      <c r="L15">
        <v>40.277848524090871</v>
      </c>
      <c r="M15">
        <v>40.277848524090871</v>
      </c>
      <c r="N15" s="23">
        <v>35889</v>
      </c>
      <c r="O15" s="24">
        <v>44173</v>
      </c>
      <c r="P15" s="39">
        <v>35889</v>
      </c>
      <c r="Q15" s="40">
        <v>364</v>
      </c>
      <c r="R15" s="41">
        <v>7.57</v>
      </c>
      <c r="S15" s="41">
        <v>1.9</v>
      </c>
      <c r="T15" s="42">
        <v>44173</v>
      </c>
      <c r="U15" s="29"/>
    </row>
    <row r="16" spans="1:21" x14ac:dyDescent="0.25">
      <c r="A16" s="11">
        <v>15</v>
      </c>
      <c r="B16" s="12" t="s">
        <v>94</v>
      </c>
      <c r="C16" s="12">
        <v>0.36730000000000002</v>
      </c>
      <c r="D16" s="12">
        <v>5.8999999999999999E-3</v>
      </c>
      <c r="E16" s="12">
        <v>0.3614</v>
      </c>
      <c r="F16" s="12">
        <v>0.36260000000000003</v>
      </c>
      <c r="G16" s="12">
        <v>0.36260000000000003</v>
      </c>
      <c r="H16" s="12">
        <v>0.11705068776911037</v>
      </c>
      <c r="I16" s="12">
        <v>1.3093347303374185</v>
      </c>
      <c r="J16" s="12">
        <v>1.278</v>
      </c>
      <c r="K16" s="13">
        <v>102.45185683391381</v>
      </c>
      <c r="L16">
        <v>13.093347303374186</v>
      </c>
      <c r="M16">
        <v>13.093347303374186</v>
      </c>
      <c r="N16" s="43">
        <v>33188</v>
      </c>
      <c r="O16" s="44">
        <v>44211</v>
      </c>
      <c r="P16" s="45">
        <v>33188</v>
      </c>
      <c r="Q16" s="37">
        <v>402</v>
      </c>
      <c r="R16" s="41">
        <v>13.9</v>
      </c>
      <c r="S16" s="41">
        <v>2.5</v>
      </c>
      <c r="T16" s="38">
        <v>44211</v>
      </c>
      <c r="U16" s="29"/>
    </row>
    <row r="17" spans="1:21" x14ac:dyDescent="0.25">
      <c r="A17" s="14">
        <v>16</v>
      </c>
      <c r="B17" s="15" t="s">
        <v>106</v>
      </c>
      <c r="C17" s="15">
        <v>0.50509999999999999</v>
      </c>
      <c r="D17" s="15">
        <v>6.8999999999999999E-3</v>
      </c>
      <c r="E17" s="15">
        <v>0.49819999999999998</v>
      </c>
      <c r="F17" s="15">
        <v>0.47739999999999999</v>
      </c>
      <c r="G17" s="15">
        <v>0.47739999999999999</v>
      </c>
      <c r="H17" s="15">
        <v>0.23172711808390634</v>
      </c>
      <c r="I17" s="15">
        <v>1.7050107364307276</v>
      </c>
      <c r="J17" s="15">
        <v>1.6679999999999999</v>
      </c>
      <c r="K17" s="13">
        <v>102.2188690905712</v>
      </c>
      <c r="L17">
        <v>17.050107364307276</v>
      </c>
      <c r="M17">
        <v>17.050107364307276</v>
      </c>
      <c r="N17" s="48">
        <v>34186</v>
      </c>
      <c r="O17" s="49">
        <v>44211</v>
      </c>
      <c r="P17" s="39">
        <v>34186</v>
      </c>
      <c r="Q17" s="40">
        <v>402</v>
      </c>
      <c r="R17" s="41">
        <v>29.8</v>
      </c>
      <c r="S17" s="41">
        <v>2.5</v>
      </c>
      <c r="T17" s="50">
        <v>44211</v>
      </c>
      <c r="U17" s="7"/>
    </row>
    <row r="18" spans="1:21" x14ac:dyDescent="0.25">
      <c r="A18" s="11">
        <v>17</v>
      </c>
      <c r="B18" s="12" t="s">
        <v>24</v>
      </c>
      <c r="C18" s="12">
        <v>0.64890000000000003</v>
      </c>
      <c r="D18" s="12">
        <v>1.72E-2</v>
      </c>
      <c r="E18" s="12">
        <v>0.63170000000000004</v>
      </c>
      <c r="F18" s="12">
        <v>0.69840000000000002</v>
      </c>
      <c r="G18" s="12">
        <v>0.69840000000000002</v>
      </c>
      <c r="H18" s="12">
        <v>0.39034006146961286</v>
      </c>
      <c r="I18" s="12">
        <v>2.4566317557287691</v>
      </c>
      <c r="J18" s="12">
        <v>2.411</v>
      </c>
      <c r="K18" s="13">
        <v>101.8926485163322</v>
      </c>
      <c r="L18">
        <v>24.56631755728769</v>
      </c>
      <c r="M18">
        <v>24.56631755728769</v>
      </c>
      <c r="N18" s="46">
        <v>34719</v>
      </c>
      <c r="O18" s="47">
        <v>44211</v>
      </c>
      <c r="P18" s="45">
        <v>34719</v>
      </c>
      <c r="Q18" s="37">
        <v>402</v>
      </c>
      <c r="R18" s="41">
        <v>35.5</v>
      </c>
      <c r="S18" s="41">
        <v>1.9</v>
      </c>
      <c r="T18" s="51">
        <v>44211</v>
      </c>
      <c r="U18" s="29"/>
    </row>
    <row r="19" spans="1:21" x14ac:dyDescent="0.25">
      <c r="A19" s="14">
        <v>18</v>
      </c>
      <c r="B19" s="15" t="s">
        <v>36</v>
      </c>
      <c r="C19" s="15">
        <v>0.78059999999999996</v>
      </c>
      <c r="D19" s="15">
        <v>1.44E-2</v>
      </c>
      <c r="E19" s="15">
        <v>0.76619999999999999</v>
      </c>
      <c r="F19" s="15">
        <v>0.72845000000000004</v>
      </c>
      <c r="G19" s="15">
        <v>0.72845000000000004</v>
      </c>
      <c r="H19" s="15">
        <v>0.40790375773199128</v>
      </c>
      <c r="I19" s="15">
        <v>2.5580189517122722</v>
      </c>
      <c r="J19" s="12">
        <v>2.54</v>
      </c>
      <c r="K19" s="13">
        <v>100.70940754772725</v>
      </c>
      <c r="L19">
        <v>25.580189517122722</v>
      </c>
      <c r="M19">
        <v>25.580189517122722</v>
      </c>
      <c r="N19" s="46">
        <v>34719</v>
      </c>
      <c r="O19" s="47">
        <v>44237</v>
      </c>
      <c r="P19" s="39">
        <v>34719</v>
      </c>
      <c r="Q19" s="40">
        <v>428</v>
      </c>
      <c r="R19" s="41">
        <v>28</v>
      </c>
      <c r="S19" s="41">
        <v>1.9</v>
      </c>
      <c r="T19" s="42">
        <v>44237</v>
      </c>
      <c r="U19" s="29"/>
    </row>
    <row r="20" spans="1:21" x14ac:dyDescent="0.25">
      <c r="A20" s="11">
        <v>19</v>
      </c>
      <c r="B20" s="12" t="s">
        <v>48</v>
      </c>
      <c r="C20" s="12">
        <v>0.76060000000000005</v>
      </c>
      <c r="D20" s="12">
        <v>1.49E-2</v>
      </c>
      <c r="E20" s="12">
        <v>0.74570000000000003</v>
      </c>
      <c r="F20" s="12">
        <v>0.73175000000000001</v>
      </c>
      <c r="G20" s="12">
        <v>0.73175000000000001</v>
      </c>
      <c r="H20" s="12">
        <v>0.40978822186159641</v>
      </c>
      <c r="I20" s="12">
        <v>2.5691426677638458</v>
      </c>
      <c r="J20" s="12">
        <v>2.5289999999999999</v>
      </c>
      <c r="K20" s="13">
        <v>101.58729409900538</v>
      </c>
      <c r="L20">
        <v>25.691426677638457</v>
      </c>
      <c r="M20">
        <v>25.691426677638457</v>
      </c>
      <c r="N20" s="46">
        <v>34186</v>
      </c>
      <c r="O20" s="47">
        <v>44266</v>
      </c>
      <c r="P20" s="45">
        <v>34186</v>
      </c>
      <c r="Q20" s="37">
        <v>457</v>
      </c>
      <c r="R20" s="41">
        <v>33.1</v>
      </c>
      <c r="S20" s="41">
        <v>2.9</v>
      </c>
      <c r="T20" s="38">
        <v>44266</v>
      </c>
      <c r="U20" s="29"/>
    </row>
    <row r="21" spans="1:21" x14ac:dyDescent="0.25">
      <c r="A21" s="14">
        <v>20</v>
      </c>
      <c r="B21" s="15" t="s">
        <v>60</v>
      </c>
      <c r="C21" s="15">
        <v>0.57489999999999997</v>
      </c>
      <c r="D21" s="15">
        <v>1.17E-2</v>
      </c>
      <c r="E21" s="15">
        <v>0.56319999999999992</v>
      </c>
      <c r="F21" s="15">
        <v>0.54705000000000004</v>
      </c>
      <c r="G21" s="15">
        <v>0.54705000000000004</v>
      </c>
      <c r="H21" s="15">
        <v>0.28850594147468411</v>
      </c>
      <c r="I21" s="15">
        <v>1.9431482753743685</v>
      </c>
      <c r="J21" s="15">
        <v>1.903</v>
      </c>
      <c r="K21" s="13">
        <v>102.10973596292006</v>
      </c>
      <c r="L21">
        <v>19.431482753743687</v>
      </c>
      <c r="M21">
        <v>19.431482753743687</v>
      </c>
      <c r="N21" s="52">
        <v>34186</v>
      </c>
      <c r="O21" s="53">
        <v>44285</v>
      </c>
      <c r="P21" s="39">
        <v>34186</v>
      </c>
      <c r="Q21" s="40">
        <v>476</v>
      </c>
      <c r="R21" s="41">
        <v>9.51</v>
      </c>
      <c r="S21" s="41">
        <v>2.5</v>
      </c>
      <c r="T21" s="42">
        <v>44285</v>
      </c>
      <c r="U21" s="35"/>
    </row>
    <row r="22" spans="1:21" x14ac:dyDescent="0.25">
      <c r="A22" s="11">
        <v>21</v>
      </c>
      <c r="B22" s="12" t="s">
        <v>72</v>
      </c>
      <c r="C22" s="12">
        <v>0.55220000000000002</v>
      </c>
      <c r="D22" s="12">
        <v>0.01</v>
      </c>
      <c r="E22" s="12">
        <v>0.54220000000000002</v>
      </c>
      <c r="F22" s="12">
        <v>0.54125000000000001</v>
      </c>
      <c r="G22" s="12">
        <v>0.54125000000000001</v>
      </c>
      <c r="H22" s="12">
        <v>0.284061992986965</v>
      </c>
      <c r="I22" s="12">
        <v>1.9233662585546849</v>
      </c>
      <c r="J22" s="12">
        <v>1.8779999999999999</v>
      </c>
      <c r="K22" s="13">
        <v>102.4156687196318</v>
      </c>
      <c r="L22">
        <v>19.233662585546849</v>
      </c>
      <c r="M22">
        <v>19.233662585546849</v>
      </c>
      <c r="N22" s="23">
        <v>34186</v>
      </c>
      <c r="O22" s="24">
        <v>44320</v>
      </c>
      <c r="P22" s="54">
        <v>34186</v>
      </c>
      <c r="Q22" s="55">
        <v>511</v>
      </c>
      <c r="R22" s="56">
        <v>21</v>
      </c>
      <c r="S22" s="57">
        <v>1.9</v>
      </c>
      <c r="T22" s="58">
        <v>44320</v>
      </c>
      <c r="U22" s="4"/>
    </row>
    <row r="23" spans="1:21" x14ac:dyDescent="0.25">
      <c r="A23" s="14">
        <v>22</v>
      </c>
      <c r="B23" s="15" t="s">
        <v>84</v>
      </c>
      <c r="C23" s="15">
        <v>0.8488</v>
      </c>
      <c r="D23" s="15">
        <v>1.2800000000000001E-2</v>
      </c>
      <c r="E23" s="15">
        <v>0.83599999999999997</v>
      </c>
      <c r="F23" s="15">
        <v>0.8023499999999999</v>
      </c>
      <c r="G23" s="15">
        <v>0.8023499999999999</v>
      </c>
      <c r="H23" s="15">
        <v>0.44818930267267032</v>
      </c>
      <c r="I23" s="15">
        <v>2.806656752379372</v>
      </c>
      <c r="J23" s="15">
        <v>2.75</v>
      </c>
      <c r="K23" s="13">
        <v>102.06024554106807</v>
      </c>
      <c r="L23">
        <v>28.066567523793719</v>
      </c>
      <c r="M23">
        <v>28.066567523793719</v>
      </c>
      <c r="N23" s="52">
        <v>34719</v>
      </c>
      <c r="O23" s="53">
        <v>44320</v>
      </c>
      <c r="P23" s="59">
        <v>34719</v>
      </c>
      <c r="Q23" s="60">
        <v>511</v>
      </c>
      <c r="R23" s="56">
        <v>37.1</v>
      </c>
      <c r="S23" s="57">
        <v>2.6</v>
      </c>
      <c r="T23" s="61">
        <v>44320</v>
      </c>
      <c r="U23" s="7"/>
    </row>
    <row r="24" spans="1:21" x14ac:dyDescent="0.25">
      <c r="A24" s="11">
        <v>23</v>
      </c>
      <c r="B24" s="12" t="s">
        <v>96</v>
      </c>
      <c r="C24" s="12">
        <v>0.40949999999999998</v>
      </c>
      <c r="D24" s="12">
        <v>5.7999999999999996E-3</v>
      </c>
      <c r="E24" s="12">
        <v>0.40369999999999995</v>
      </c>
      <c r="F24" s="12">
        <v>0.39944999999999997</v>
      </c>
      <c r="G24" s="12">
        <v>0.39944999999999997</v>
      </c>
      <c r="H24" s="12">
        <v>0.15740392847483758</v>
      </c>
      <c r="I24" s="12">
        <v>1.4368251739896836</v>
      </c>
      <c r="J24" s="12">
        <v>1.403</v>
      </c>
      <c r="K24" s="13">
        <v>102.41091760439656</v>
      </c>
      <c r="L24">
        <v>14.368251739896836</v>
      </c>
      <c r="M24">
        <v>14.368251739896836</v>
      </c>
      <c r="N24" s="23">
        <v>35889</v>
      </c>
      <c r="O24" s="24">
        <v>44320</v>
      </c>
      <c r="P24" s="62">
        <v>35889</v>
      </c>
      <c r="Q24" s="55">
        <v>511</v>
      </c>
      <c r="R24" s="56">
        <v>30.3</v>
      </c>
      <c r="S24" s="57">
        <v>1.9</v>
      </c>
      <c r="T24" s="58">
        <v>44320</v>
      </c>
      <c r="U24" s="4"/>
    </row>
    <row r="25" spans="1:21" ht="15.75" x14ac:dyDescent="0.25">
      <c r="A25" s="14">
        <v>24</v>
      </c>
      <c r="B25" s="15" t="s">
        <v>108</v>
      </c>
      <c r="C25" s="15">
        <v>0.34399999999999997</v>
      </c>
      <c r="D25" s="15">
        <v>5.1999999999999998E-3</v>
      </c>
      <c r="E25" s="15">
        <v>0.33879999999999999</v>
      </c>
      <c r="F25" s="15">
        <v>0.3296</v>
      </c>
      <c r="G25" s="15">
        <v>0.3296</v>
      </c>
      <c r="H25" s="15">
        <v>7.726771490407508E-2</v>
      </c>
      <c r="I25" s="15">
        <v>1.1947243490307451</v>
      </c>
      <c r="J25" s="15">
        <v>1.1970000000000001</v>
      </c>
      <c r="K25" s="13">
        <v>99.809887137071428</v>
      </c>
      <c r="L25">
        <v>11.94724349030745</v>
      </c>
      <c r="M25">
        <v>11.94724349030745</v>
      </c>
      <c r="N25" s="23">
        <v>34719</v>
      </c>
      <c r="O25" s="24">
        <v>43664</v>
      </c>
      <c r="P25" s="63">
        <v>34719</v>
      </c>
      <c r="Q25" s="64"/>
      <c r="R25" s="65">
        <v>9.98</v>
      </c>
      <c r="S25" s="64" t="s">
        <v>189</v>
      </c>
      <c r="T25" s="66">
        <v>43664</v>
      </c>
      <c r="U25" s="7" t="s">
        <v>189</v>
      </c>
    </row>
    <row r="26" spans="1:21" ht="15.75" x14ac:dyDescent="0.25">
      <c r="A26" s="11">
        <v>25</v>
      </c>
      <c r="B26" s="12" t="s">
        <v>26</v>
      </c>
      <c r="C26" s="12">
        <v>0.33910000000000001</v>
      </c>
      <c r="D26" s="12">
        <v>9.4999999999999894E-3</v>
      </c>
      <c r="E26" s="12">
        <v>0.3296</v>
      </c>
      <c r="F26" s="12">
        <v>0.32215000000000005</v>
      </c>
      <c r="G26" s="12">
        <v>0.32215000000000005</v>
      </c>
      <c r="H26" s="12">
        <v>6.7735810255070583E-2</v>
      </c>
      <c r="I26" s="12">
        <v>1.1687881782331746</v>
      </c>
      <c r="J26" s="12">
        <v>1.1479999999999999</v>
      </c>
      <c r="K26" s="13">
        <v>101.81081691926607</v>
      </c>
      <c r="L26">
        <v>11.687881782331747</v>
      </c>
      <c r="M26">
        <v>11.687881782331747</v>
      </c>
      <c r="N26" s="23">
        <v>33063</v>
      </c>
      <c r="O26" s="24">
        <v>43664</v>
      </c>
      <c r="P26" s="67">
        <v>33063</v>
      </c>
      <c r="Q26" s="55"/>
      <c r="R26" s="62">
        <v>10.029999999999999</v>
      </c>
      <c r="S26" s="55" t="s">
        <v>189</v>
      </c>
      <c r="T26" s="58">
        <v>43664</v>
      </c>
      <c r="U26" s="4" t="s">
        <v>189</v>
      </c>
    </row>
    <row r="27" spans="1:21" ht="15.75" x14ac:dyDescent="0.25">
      <c r="A27" s="14">
        <v>26</v>
      </c>
      <c r="B27" s="15" t="s">
        <v>38</v>
      </c>
      <c r="C27" s="15">
        <v>0.1368</v>
      </c>
      <c r="D27" s="15">
        <v>8.6E-3</v>
      </c>
      <c r="E27" s="15">
        <v>0.12820000000000001</v>
      </c>
      <c r="F27" s="15">
        <v>0.12809999999999999</v>
      </c>
      <c r="G27" s="15">
        <v>0.12809999999999999</v>
      </c>
      <c r="H27" s="15">
        <v>-0.31675283544510113</v>
      </c>
      <c r="I27" s="15">
        <v>0.48222216057706868</v>
      </c>
      <c r="J27" s="12">
        <v>0.47599999999999998</v>
      </c>
      <c r="K27" s="13">
        <v>101.30717659182116</v>
      </c>
      <c r="L27">
        <v>4.8222216057706868</v>
      </c>
      <c r="M27">
        <v>4.8222216057706868</v>
      </c>
      <c r="N27" s="23">
        <v>32079</v>
      </c>
      <c r="O27" s="24">
        <v>43669</v>
      </c>
      <c r="P27" s="67">
        <v>32079</v>
      </c>
      <c r="Q27" s="55"/>
      <c r="R27" s="62">
        <v>2.62</v>
      </c>
      <c r="S27" s="55" t="s">
        <v>189</v>
      </c>
      <c r="T27" s="58">
        <v>43669</v>
      </c>
      <c r="U27" s="4" t="s">
        <v>190</v>
      </c>
    </row>
    <row r="28" spans="1:21" ht="15.75" x14ac:dyDescent="0.25">
      <c r="A28" s="11">
        <v>27</v>
      </c>
      <c r="B28" s="12" t="s">
        <v>50</v>
      </c>
      <c r="C28" s="12">
        <v>0.107</v>
      </c>
      <c r="D28" s="12">
        <v>4.7000000000000002E-3</v>
      </c>
      <c r="E28" s="12">
        <v>0.1023</v>
      </c>
      <c r="F28" s="12">
        <v>0.10425000000000001</v>
      </c>
      <c r="G28" s="12">
        <v>0.10425000000000001</v>
      </c>
      <c r="H28" s="12">
        <v>-0.40264697890003653</v>
      </c>
      <c r="I28" s="12">
        <v>0.39568812887593402</v>
      </c>
      <c r="J28" s="12">
        <v>0.36399999999999999</v>
      </c>
      <c r="K28" s="13">
        <v>108.70552991097088</v>
      </c>
      <c r="L28">
        <v>3.9568812887593401</v>
      </c>
      <c r="M28">
        <v>3.9568812887593401</v>
      </c>
      <c r="N28" s="23">
        <v>34138</v>
      </c>
      <c r="O28" s="24">
        <v>43669</v>
      </c>
      <c r="P28" s="67">
        <v>34138</v>
      </c>
      <c r="Q28" s="55"/>
      <c r="R28" s="62">
        <v>4.22</v>
      </c>
      <c r="S28" s="55" t="s">
        <v>189</v>
      </c>
      <c r="T28" s="58">
        <v>43669</v>
      </c>
      <c r="U28" s="4" t="s">
        <v>190</v>
      </c>
    </row>
    <row r="29" spans="1:21" ht="15.75" x14ac:dyDescent="0.25">
      <c r="A29" s="14">
        <v>28</v>
      </c>
      <c r="B29" s="15" t="s">
        <v>62</v>
      </c>
      <c r="C29" s="15">
        <v>0.35149999999999998</v>
      </c>
      <c r="D29" s="15">
        <v>8.0999999999999996E-3</v>
      </c>
      <c r="E29" s="15">
        <v>0.34339999999999998</v>
      </c>
      <c r="F29" s="15">
        <v>0.35639999999999999</v>
      </c>
      <c r="G29" s="15">
        <v>0.35639999999999999</v>
      </c>
      <c r="H29" s="15">
        <v>0.10986018755024374</v>
      </c>
      <c r="I29" s="15">
        <v>1.2878348921835445</v>
      </c>
      <c r="J29" s="12">
        <v>1.254</v>
      </c>
      <c r="K29" s="13">
        <v>102.69815727141503</v>
      </c>
      <c r="L29">
        <v>12.878348921835446</v>
      </c>
      <c r="M29">
        <v>12.878348921835446</v>
      </c>
      <c r="N29" s="23">
        <v>33063</v>
      </c>
      <c r="O29" s="24">
        <v>43685</v>
      </c>
      <c r="P29" s="67">
        <v>33063</v>
      </c>
      <c r="Q29" s="55"/>
      <c r="R29" s="62">
        <v>13.3</v>
      </c>
      <c r="S29" s="55" t="s">
        <v>189</v>
      </c>
      <c r="T29" s="58">
        <v>43685</v>
      </c>
      <c r="U29" s="4" t="s">
        <v>189</v>
      </c>
    </row>
    <row r="30" spans="1:21" ht="15.75" x14ac:dyDescent="0.25">
      <c r="A30" s="11">
        <v>29</v>
      </c>
      <c r="B30" s="12" t="s">
        <v>74</v>
      </c>
      <c r="C30" s="12">
        <v>0.4753</v>
      </c>
      <c r="D30" s="12">
        <v>9.4000000000000004E-3</v>
      </c>
      <c r="E30" s="12">
        <v>0.46589999999999998</v>
      </c>
      <c r="F30" s="12">
        <v>0.46150000000000002</v>
      </c>
      <c r="G30" s="12">
        <v>0.46150000000000002</v>
      </c>
      <c r="H30" s="12">
        <v>0.21760483714745371</v>
      </c>
      <c r="I30" s="12">
        <v>1.6504593682732966</v>
      </c>
      <c r="J30" s="12">
        <v>1.607</v>
      </c>
      <c r="K30" s="13">
        <v>102.70437885957043</v>
      </c>
      <c r="L30">
        <v>16.504593682732967</v>
      </c>
      <c r="M30">
        <v>16.504593682732967</v>
      </c>
      <c r="N30" s="23">
        <v>34719</v>
      </c>
      <c r="O30" s="24">
        <v>43685</v>
      </c>
      <c r="P30" s="67">
        <v>34719</v>
      </c>
      <c r="Q30" s="55"/>
      <c r="R30" s="62">
        <v>15.4</v>
      </c>
      <c r="S30" s="55" t="s">
        <v>189</v>
      </c>
      <c r="T30" s="58">
        <v>43685</v>
      </c>
      <c r="U30" s="4" t="s">
        <v>189</v>
      </c>
    </row>
    <row r="31" spans="1:21" ht="15.75" x14ac:dyDescent="0.25">
      <c r="A31" s="14">
        <v>30</v>
      </c>
      <c r="B31" s="15" t="s">
        <v>86</v>
      </c>
      <c r="C31" s="15">
        <v>0.41799999999999998</v>
      </c>
      <c r="D31" s="15">
        <v>7.0000000000000001E-3</v>
      </c>
      <c r="E31" s="15">
        <v>0.41099999999999998</v>
      </c>
      <c r="F31" s="15">
        <v>0.40605000000000002</v>
      </c>
      <c r="G31" s="15">
        <v>0.40605000000000002</v>
      </c>
      <c r="H31" s="15">
        <v>0.16423633423314021</v>
      </c>
      <c r="I31" s="15">
        <v>1.4596083333955168</v>
      </c>
      <c r="J31" s="15">
        <v>1.421</v>
      </c>
      <c r="K31" s="13">
        <v>102.71698334943819</v>
      </c>
      <c r="L31">
        <v>14.596083333955168</v>
      </c>
      <c r="M31">
        <v>14.596083333955168</v>
      </c>
      <c r="N31" s="23">
        <v>32848</v>
      </c>
      <c r="O31" s="24">
        <v>43690</v>
      </c>
      <c r="P31" s="63">
        <v>32848</v>
      </c>
      <c r="Q31" s="64"/>
      <c r="R31" s="65">
        <v>2.19</v>
      </c>
      <c r="S31" s="64" t="s">
        <v>189</v>
      </c>
      <c r="T31" s="66">
        <v>43690</v>
      </c>
      <c r="U31" s="7" t="s">
        <v>189</v>
      </c>
    </row>
    <row r="32" spans="1:21" ht="15.75" x14ac:dyDescent="0.25">
      <c r="A32" s="11">
        <v>31</v>
      </c>
      <c r="B32" s="12" t="s">
        <v>98</v>
      </c>
      <c r="C32" s="12">
        <v>0.23369999999999999</v>
      </c>
      <c r="D32" s="12">
        <v>4.1000000000000003E-3</v>
      </c>
      <c r="E32" s="12">
        <v>0.2296</v>
      </c>
      <c r="F32" s="12">
        <v>0.22425</v>
      </c>
      <c r="G32" s="12">
        <v>0.22425</v>
      </c>
      <c r="H32" s="12">
        <v>-8.3296846352515441E-2</v>
      </c>
      <c r="I32" s="12">
        <v>0.82547353400044554</v>
      </c>
      <c r="J32" s="12">
        <v>0.80200000000000005</v>
      </c>
      <c r="K32" s="13">
        <v>102.92687456364658</v>
      </c>
      <c r="L32">
        <v>8.254735340004455</v>
      </c>
      <c r="M32">
        <v>8.254735340004455</v>
      </c>
      <c r="N32" s="23">
        <v>32079</v>
      </c>
      <c r="O32" s="24">
        <v>43690</v>
      </c>
      <c r="P32" s="67">
        <v>32079</v>
      </c>
      <c r="Q32" s="55"/>
      <c r="R32" s="62">
        <v>12.91</v>
      </c>
      <c r="S32" s="55" t="s">
        <v>189</v>
      </c>
      <c r="T32" s="58">
        <v>43690</v>
      </c>
      <c r="U32" s="4" t="s">
        <v>190</v>
      </c>
    </row>
    <row r="33" spans="1:21" ht="15.75" x14ac:dyDescent="0.25">
      <c r="A33" s="14">
        <v>32</v>
      </c>
      <c r="B33" s="15" t="s">
        <v>110</v>
      </c>
      <c r="C33" s="15">
        <v>0.39989999999999998</v>
      </c>
      <c r="D33" s="15">
        <v>6.4000000000000003E-3</v>
      </c>
      <c r="E33" s="15">
        <v>0.39349999999999996</v>
      </c>
      <c r="F33" s="15">
        <v>0.38554999999999995</v>
      </c>
      <c r="G33" s="15">
        <v>0.38554999999999995</v>
      </c>
      <c r="H33" s="15">
        <v>0.14263747916246644</v>
      </c>
      <c r="I33" s="15">
        <v>1.3887928731102648</v>
      </c>
      <c r="J33" s="12">
        <v>1.369</v>
      </c>
      <c r="K33" s="13">
        <v>101.44579058511796</v>
      </c>
      <c r="L33">
        <v>13.887928731102647</v>
      </c>
      <c r="M33">
        <v>13.887928731102647</v>
      </c>
      <c r="N33" s="43">
        <v>33465</v>
      </c>
      <c r="O33" s="24">
        <v>43714</v>
      </c>
      <c r="P33" s="67">
        <v>33465</v>
      </c>
      <c r="Q33" s="55"/>
      <c r="R33" s="62">
        <v>3.45</v>
      </c>
      <c r="S33" s="55" t="s">
        <v>189</v>
      </c>
      <c r="T33" s="68">
        <v>43714</v>
      </c>
      <c r="U33" s="4" t="s">
        <v>189</v>
      </c>
    </row>
    <row r="34" spans="1:21" ht="15.75" x14ac:dyDescent="0.25">
      <c r="A34" s="11">
        <v>33</v>
      </c>
      <c r="B34" s="12" t="s">
        <v>28</v>
      </c>
      <c r="C34" s="12">
        <v>8.8599999999999998E-2</v>
      </c>
      <c r="D34" s="12">
        <v>3.8999999999999998E-3</v>
      </c>
      <c r="E34" s="12">
        <v>8.4699999999999998E-2</v>
      </c>
      <c r="F34" s="12">
        <v>8.7749999999999995E-2</v>
      </c>
      <c r="G34" s="12">
        <v>8.7749999999999995E-2</v>
      </c>
      <c r="H34" s="12">
        <v>-0.47448275986765287</v>
      </c>
      <c r="I34" s="12">
        <v>0.33536461711251631</v>
      </c>
      <c r="J34" s="12">
        <v>0.32400000000000001</v>
      </c>
      <c r="K34" s="13">
        <v>103.50759787423343</v>
      </c>
      <c r="L34">
        <v>3.3536461711251633</v>
      </c>
      <c r="M34">
        <v>3.3536461711251633</v>
      </c>
      <c r="N34" s="43">
        <v>34138</v>
      </c>
      <c r="O34" s="44">
        <v>43714</v>
      </c>
      <c r="P34" s="67">
        <v>34138</v>
      </c>
      <c r="Q34" s="55"/>
      <c r="R34" s="62">
        <v>1.02</v>
      </c>
      <c r="S34" s="55" t="s">
        <v>189</v>
      </c>
      <c r="T34" s="58">
        <v>43714</v>
      </c>
      <c r="U34" s="4" t="s">
        <v>190</v>
      </c>
    </row>
    <row r="35" spans="1:21" ht="15.75" x14ac:dyDescent="0.25">
      <c r="A35" s="14">
        <v>34</v>
      </c>
      <c r="B35" s="15" t="s">
        <v>40</v>
      </c>
      <c r="C35" s="15">
        <v>0.31009999999999999</v>
      </c>
      <c r="D35" s="15">
        <v>1.0200000000000001E-2</v>
      </c>
      <c r="E35" s="15">
        <v>0.2999</v>
      </c>
      <c r="F35" s="15">
        <v>0.28449999999999998</v>
      </c>
      <c r="G35" s="15">
        <v>0.28449999999999998</v>
      </c>
      <c r="H35" s="15">
        <v>1.5918979901846431E-2</v>
      </c>
      <c r="I35" s="15">
        <v>1.0373348770624427</v>
      </c>
      <c r="J35" s="15">
        <v>1.044</v>
      </c>
      <c r="K35" s="13">
        <v>99.361578262686081</v>
      </c>
      <c r="L35">
        <v>10.373348770624427</v>
      </c>
      <c r="M35">
        <v>10.373348770624427</v>
      </c>
      <c r="N35" s="46">
        <v>34719</v>
      </c>
      <c r="O35" s="47">
        <v>43728</v>
      </c>
      <c r="P35" s="63">
        <v>34719</v>
      </c>
      <c r="Q35" s="64"/>
      <c r="R35" s="65">
        <v>14.3</v>
      </c>
      <c r="S35" s="64" t="s">
        <v>189</v>
      </c>
      <c r="T35" s="66">
        <v>43728</v>
      </c>
      <c r="U35" s="7" t="s">
        <v>189</v>
      </c>
    </row>
    <row r="36" spans="1:21" ht="15.75" x14ac:dyDescent="0.25">
      <c r="A36" s="11">
        <v>35</v>
      </c>
      <c r="B36" s="12" t="s">
        <v>52</v>
      </c>
      <c r="C36" s="12">
        <v>0.30230000000000001</v>
      </c>
      <c r="D36" s="12">
        <v>7.4999999999999997E-3</v>
      </c>
      <c r="E36" s="12">
        <v>0.29480000000000001</v>
      </c>
      <c r="F36" s="12">
        <v>0.3024</v>
      </c>
      <c r="G36" s="12">
        <v>0.3024</v>
      </c>
      <c r="H36" s="12">
        <v>4.1358515356002268E-2</v>
      </c>
      <c r="I36" s="12">
        <v>1.0999134566396602</v>
      </c>
      <c r="J36" s="12">
        <v>1.079</v>
      </c>
      <c r="K36" s="13">
        <v>101.93822582387955</v>
      </c>
      <c r="L36">
        <v>10.999134566396602</v>
      </c>
      <c r="M36">
        <v>10.999134566396602</v>
      </c>
      <c r="N36" s="46">
        <v>33063</v>
      </c>
      <c r="O36" s="47">
        <v>43739</v>
      </c>
      <c r="P36" s="67">
        <v>33063</v>
      </c>
      <c r="Q36" s="55"/>
      <c r="R36" s="62">
        <v>5.29</v>
      </c>
      <c r="S36" s="55" t="s">
        <v>189</v>
      </c>
      <c r="T36" s="58">
        <v>43739</v>
      </c>
      <c r="U36" s="4" t="s">
        <v>189</v>
      </c>
    </row>
    <row r="37" spans="1:21" ht="15.75" x14ac:dyDescent="0.25">
      <c r="A37" s="14">
        <v>36</v>
      </c>
      <c r="B37" s="15" t="s">
        <v>64</v>
      </c>
      <c r="C37" s="15">
        <v>0.20749999999999999</v>
      </c>
      <c r="D37" s="15">
        <v>4.3999999999999899E-3</v>
      </c>
      <c r="E37" s="15">
        <v>0.2031</v>
      </c>
      <c r="F37" s="15">
        <v>0.21029999999999999</v>
      </c>
      <c r="G37" s="15">
        <v>0.21029999999999999</v>
      </c>
      <c r="H37" s="15">
        <v>-0.11007429822113168</v>
      </c>
      <c r="I37" s="15">
        <v>0.77611432920160783</v>
      </c>
      <c r="J37" s="12">
        <v>0.72899999999999998</v>
      </c>
      <c r="K37" s="13">
        <v>106.46287094672262</v>
      </c>
      <c r="L37">
        <v>7.7611432920160786</v>
      </c>
      <c r="M37">
        <v>7.7611432920160786</v>
      </c>
      <c r="N37" s="46">
        <v>32079</v>
      </c>
      <c r="O37" s="47">
        <v>43753</v>
      </c>
      <c r="P37" s="67">
        <v>32079</v>
      </c>
      <c r="Q37" s="55"/>
      <c r="R37" s="62">
        <v>12.3</v>
      </c>
      <c r="S37" s="55" t="s">
        <v>189</v>
      </c>
      <c r="T37" s="58">
        <v>43753</v>
      </c>
      <c r="U37" s="4" t="s">
        <v>190</v>
      </c>
    </row>
    <row r="38" spans="1:21" ht="15.75" x14ac:dyDescent="0.25">
      <c r="A38" s="11">
        <v>37</v>
      </c>
      <c r="B38" s="12" t="s">
        <v>76</v>
      </c>
      <c r="C38" s="12">
        <v>0.67589999999999995</v>
      </c>
      <c r="D38" s="12">
        <v>1.0500000000000001E-2</v>
      </c>
      <c r="E38" s="12">
        <v>0.66539999999999999</v>
      </c>
      <c r="F38" s="12">
        <v>0.64900000000000002</v>
      </c>
      <c r="G38" s="12">
        <v>0.64900000000000002</v>
      </c>
      <c r="H38" s="12">
        <v>0.35975490892835454</v>
      </c>
      <c r="I38" s="12">
        <v>2.2895751822667267</v>
      </c>
      <c r="J38" s="12">
        <v>2.238</v>
      </c>
      <c r="K38" s="13">
        <v>102.30452110217725</v>
      </c>
      <c r="L38">
        <v>22.895751822667268</v>
      </c>
      <c r="M38">
        <v>22.895751822667268</v>
      </c>
      <c r="N38" s="46">
        <v>32848</v>
      </c>
      <c r="O38" s="47">
        <v>43753</v>
      </c>
      <c r="P38" s="67">
        <v>32848</v>
      </c>
      <c r="Q38" s="55"/>
      <c r="R38" s="62">
        <v>15.25</v>
      </c>
      <c r="S38" s="55" t="s">
        <v>189</v>
      </c>
      <c r="T38" s="58">
        <v>43753</v>
      </c>
      <c r="U38" s="4" t="s">
        <v>189</v>
      </c>
    </row>
    <row r="39" spans="1:21" ht="15.75" x14ac:dyDescent="0.25">
      <c r="A39" s="14">
        <v>38</v>
      </c>
      <c r="B39" s="15" t="s">
        <v>88</v>
      </c>
      <c r="C39" s="15">
        <v>0.5484</v>
      </c>
      <c r="D39" s="15">
        <v>6.7000000000000002E-3</v>
      </c>
      <c r="E39" s="15">
        <v>0.54169999999999996</v>
      </c>
      <c r="F39" s="15">
        <v>0.5484</v>
      </c>
      <c r="G39" s="15">
        <v>0.5484</v>
      </c>
      <c r="H39" s="15">
        <v>0.28953354827277611</v>
      </c>
      <c r="I39" s="15">
        <v>1.9477515035578872</v>
      </c>
      <c r="J39" s="15">
        <v>1.9079999999999999</v>
      </c>
      <c r="K39" s="13">
        <v>102.08341213615762</v>
      </c>
      <c r="L39">
        <v>19.477515035578872</v>
      </c>
      <c r="M39">
        <v>19.477515035578872</v>
      </c>
      <c r="N39" s="23">
        <v>33465</v>
      </c>
      <c r="O39" s="24">
        <v>43788</v>
      </c>
      <c r="P39" s="63">
        <v>33465</v>
      </c>
      <c r="Q39" s="64"/>
      <c r="R39" s="65">
        <v>7.35</v>
      </c>
      <c r="S39" s="64" t="s">
        <v>189</v>
      </c>
      <c r="T39" s="66">
        <v>43788</v>
      </c>
      <c r="U39" s="7" t="s">
        <v>189</v>
      </c>
    </row>
    <row r="40" spans="1:21" ht="15.75" x14ac:dyDescent="0.25">
      <c r="A40" s="11">
        <v>39</v>
      </c>
      <c r="B40" s="12" t="s">
        <v>100</v>
      </c>
      <c r="C40" s="12">
        <v>0.1973</v>
      </c>
      <c r="D40" s="12">
        <v>3.3E-3</v>
      </c>
      <c r="E40" s="12">
        <v>0.19400000000000001</v>
      </c>
      <c r="F40" s="12">
        <v>0.18730000000000002</v>
      </c>
      <c r="G40" s="12">
        <v>0.18730000000000002</v>
      </c>
      <c r="H40" s="12">
        <v>-0.15836373371977197</v>
      </c>
      <c r="I40" s="12">
        <v>0.69444245906803503</v>
      </c>
      <c r="J40" s="12">
        <v>0.67600000000000005</v>
      </c>
      <c r="K40" s="13">
        <v>102.72817441834836</v>
      </c>
      <c r="L40">
        <v>6.9444245906803506</v>
      </c>
      <c r="M40">
        <v>6.9444245906803506</v>
      </c>
      <c r="N40" s="23">
        <v>34138</v>
      </c>
      <c r="O40" s="24">
        <v>43788</v>
      </c>
      <c r="P40" s="67">
        <v>34138</v>
      </c>
      <c r="Q40" s="55"/>
      <c r="R40" s="62">
        <v>28.5</v>
      </c>
      <c r="S40" s="55" t="s">
        <v>189</v>
      </c>
      <c r="T40" s="58">
        <v>43788</v>
      </c>
      <c r="U40" s="4" t="s">
        <v>190</v>
      </c>
    </row>
    <row r="41" spans="1:21" x14ac:dyDescent="0.25">
      <c r="A41" s="5">
        <v>40</v>
      </c>
      <c r="B41" s="6" t="s">
        <v>112</v>
      </c>
      <c r="C41" s="6">
        <v>0.49669999999999997</v>
      </c>
      <c r="D41" s="6">
        <v>6.1999999999999998E-3</v>
      </c>
      <c r="E41" s="6">
        <v>0.49049999999999999</v>
      </c>
      <c r="F41" s="6">
        <v>0.48624999999999996</v>
      </c>
      <c r="G41" s="6">
        <v>0.48624999999999996</v>
      </c>
      <c r="H41" s="6">
        <v>0.2393852297604136</v>
      </c>
      <c r="I41" s="6">
        <v>1.7353426063287254</v>
      </c>
      <c r="J41" s="3">
        <v>1.6990000000000001</v>
      </c>
      <c r="K41" s="13">
        <v>102.1390586420674</v>
      </c>
      <c r="L41">
        <v>17.353426063287255</v>
      </c>
      <c r="M41">
        <v>17.353426063287255</v>
      </c>
      <c r="N41" s="69">
        <v>33188</v>
      </c>
      <c r="O41" s="70">
        <v>44005</v>
      </c>
      <c r="P41" s="71">
        <v>33188</v>
      </c>
      <c r="Q41" s="60">
        <v>196</v>
      </c>
      <c r="R41" s="72">
        <v>7.7</v>
      </c>
      <c r="S41" s="57">
        <v>1.9</v>
      </c>
      <c r="T41" s="61">
        <v>44005</v>
      </c>
      <c r="U41" s="4"/>
    </row>
    <row r="45" spans="1:21" ht="15.75" thickBot="1" x14ac:dyDescent="0.3">
      <c r="A45" s="8" t="s">
        <v>176</v>
      </c>
      <c r="B45" s="9" t="s">
        <v>175</v>
      </c>
      <c r="C45" s="9" t="s">
        <v>161</v>
      </c>
      <c r="D45" s="9" t="s">
        <v>162</v>
      </c>
      <c r="E45" s="9" t="s">
        <v>163</v>
      </c>
      <c r="F45" s="9" t="s">
        <v>164</v>
      </c>
      <c r="G45" s="9" t="s">
        <v>165</v>
      </c>
      <c r="H45" s="9" t="s">
        <v>173</v>
      </c>
      <c r="I45" s="9" t="s">
        <v>174</v>
      </c>
      <c r="J45" s="9" t="s">
        <v>177</v>
      </c>
      <c r="K45" s="10" t="s">
        <v>178</v>
      </c>
      <c r="L45" s="16" t="s">
        <v>179</v>
      </c>
      <c r="M45" s="9" t="s">
        <v>180</v>
      </c>
      <c r="N45" s="17" t="s">
        <v>181</v>
      </c>
      <c r="O45" s="18" t="s">
        <v>182</v>
      </c>
      <c r="P45" s="19" t="s">
        <v>183</v>
      </c>
      <c r="Q45" s="20" t="s">
        <v>184</v>
      </c>
      <c r="R45" s="20" t="s">
        <v>185</v>
      </c>
      <c r="S45" s="20" t="s">
        <v>186</v>
      </c>
      <c r="T45" s="21" t="s">
        <v>187</v>
      </c>
      <c r="U45" s="22" t="s">
        <v>188</v>
      </c>
    </row>
    <row r="46" spans="1:21" ht="15.75" thickTop="1" x14ac:dyDescent="0.25">
      <c r="A46" s="11">
        <v>1</v>
      </c>
      <c r="B46" s="12" t="s">
        <v>20</v>
      </c>
      <c r="C46" s="12">
        <v>0.52259999999999995</v>
      </c>
      <c r="D46" s="12">
        <v>1.2699999999999999E-2</v>
      </c>
      <c r="E46" s="12">
        <v>0.50989999999999991</v>
      </c>
      <c r="F46" s="12">
        <v>0.46559999999999996</v>
      </c>
      <c r="G46" s="12">
        <v>0.46559999999999996</v>
      </c>
      <c r="H46" s="12">
        <v>0.22129245277615883</v>
      </c>
      <c r="I46" s="12">
        <v>1.6645331653622935</v>
      </c>
      <c r="J46" s="12">
        <v>1.641</v>
      </c>
      <c r="K46" s="13">
        <v>101.4340746716815</v>
      </c>
      <c r="L46">
        <v>16.645331653622936</v>
      </c>
      <c r="M46">
        <v>16.645331653622936</v>
      </c>
      <c r="N46" s="23">
        <v>33188</v>
      </c>
      <c r="O46" s="24">
        <v>44026</v>
      </c>
      <c r="P46" s="25">
        <v>33188</v>
      </c>
      <c r="Q46" s="26">
        <v>217</v>
      </c>
      <c r="R46" s="27">
        <v>14</v>
      </c>
      <c r="S46" s="27">
        <v>1.9</v>
      </c>
      <c r="T46" s="28">
        <v>44026</v>
      </c>
      <c r="U46" s="29"/>
    </row>
    <row r="47" spans="1:21" x14ac:dyDescent="0.25">
      <c r="A47" s="14">
        <v>6</v>
      </c>
      <c r="B47" s="15" t="s">
        <v>80</v>
      </c>
      <c r="C47" s="15">
        <v>0.40089999999999998</v>
      </c>
      <c r="D47" s="15">
        <v>6.4999999999999997E-3</v>
      </c>
      <c r="E47" s="15">
        <v>0.39439999999999997</v>
      </c>
      <c r="F47" s="15">
        <v>0.40064999999999995</v>
      </c>
      <c r="G47" s="15">
        <v>0.40064999999999995</v>
      </c>
      <c r="H47" s="15">
        <v>0.15865454119397193</v>
      </c>
      <c r="I47" s="15">
        <v>1.4409686794440542</v>
      </c>
      <c r="J47" s="12">
        <v>1.407</v>
      </c>
      <c r="K47" s="13">
        <v>102.41426293134712</v>
      </c>
      <c r="L47">
        <v>14.409686794440542</v>
      </c>
      <c r="M47">
        <v>14.409686794440542</v>
      </c>
      <c r="N47" s="23">
        <v>33188</v>
      </c>
      <c r="O47" s="24">
        <v>44110</v>
      </c>
      <c r="P47" s="39">
        <v>33188</v>
      </c>
      <c r="Q47" s="40">
        <v>301</v>
      </c>
      <c r="R47" s="41">
        <v>13.3</v>
      </c>
      <c r="S47" s="41">
        <v>1.9</v>
      </c>
      <c r="T47" s="42">
        <v>44110</v>
      </c>
      <c r="U47" s="29"/>
    </row>
    <row r="48" spans="1:21" x14ac:dyDescent="0.25">
      <c r="A48" s="11">
        <v>7</v>
      </c>
      <c r="B48" s="12" t="s">
        <v>92</v>
      </c>
      <c r="C48" s="12">
        <v>1.2593000000000001</v>
      </c>
      <c r="D48" s="12">
        <v>1.8100000000000002E-2</v>
      </c>
      <c r="E48" s="12">
        <v>1.2412000000000001</v>
      </c>
      <c r="F48" s="12">
        <v>1.2484000000000002</v>
      </c>
      <c r="G48" s="12">
        <v>1.2484000000000002</v>
      </c>
      <c r="H48" s="12">
        <v>0.63249960959356333</v>
      </c>
      <c r="I48" s="12">
        <v>4.2904180355413937</v>
      </c>
      <c r="J48" s="12">
        <v>4.1920000000000002</v>
      </c>
      <c r="K48" s="13">
        <v>102.34775848142637</v>
      </c>
      <c r="L48">
        <v>42.904180355413935</v>
      </c>
      <c r="M48">
        <v>42.904180355413935</v>
      </c>
      <c r="N48" s="43">
        <v>34719</v>
      </c>
      <c r="O48" s="44">
        <v>44110</v>
      </c>
      <c r="P48" s="45">
        <v>34719</v>
      </c>
      <c r="Q48" s="37">
        <v>301</v>
      </c>
      <c r="R48" s="41">
        <v>36.700000000000003</v>
      </c>
      <c r="S48" s="41">
        <v>1.9</v>
      </c>
      <c r="T48" s="38">
        <v>44110</v>
      </c>
      <c r="U48" s="29"/>
    </row>
    <row r="49" spans="1:21" x14ac:dyDescent="0.25">
      <c r="A49" s="14">
        <v>8</v>
      </c>
      <c r="B49" s="15" t="s">
        <v>104</v>
      </c>
      <c r="C49" s="15">
        <v>1.1589</v>
      </c>
      <c r="D49" s="15">
        <v>1.5599999999999999E-2</v>
      </c>
      <c r="E49" s="15">
        <v>1.1433</v>
      </c>
      <c r="F49" s="15">
        <v>1.1496</v>
      </c>
      <c r="G49" s="15">
        <v>1.1496</v>
      </c>
      <c r="H49" s="15">
        <v>0.59812488492112248</v>
      </c>
      <c r="I49" s="15">
        <v>3.963920036225387</v>
      </c>
      <c r="J49" s="12">
        <v>3.89</v>
      </c>
      <c r="K49" s="13">
        <v>101.90025800065261</v>
      </c>
      <c r="L49">
        <v>39.639200362253874</v>
      </c>
      <c r="M49">
        <v>39.639200362253874</v>
      </c>
      <c r="N49" s="46">
        <v>35889</v>
      </c>
      <c r="O49" s="47">
        <v>44110</v>
      </c>
      <c r="P49" s="39">
        <v>35889</v>
      </c>
      <c r="Q49" s="40">
        <v>301</v>
      </c>
      <c r="R49" s="41">
        <v>13</v>
      </c>
      <c r="S49" s="41">
        <v>1.9</v>
      </c>
      <c r="T49" s="42">
        <v>44110</v>
      </c>
      <c r="U49" s="29"/>
    </row>
    <row r="50" spans="1:21" x14ac:dyDescent="0.25">
      <c r="A50" s="11">
        <v>9</v>
      </c>
      <c r="B50" s="12" t="s">
        <v>22</v>
      </c>
      <c r="C50" s="12">
        <v>0.31369999999999998</v>
      </c>
      <c r="D50" s="12">
        <v>9.7000000000000003E-3</v>
      </c>
      <c r="E50" s="12">
        <v>0.30399999999999999</v>
      </c>
      <c r="F50" s="12">
        <v>0.29874999999999996</v>
      </c>
      <c r="G50" s="12">
        <v>0.29874999999999996</v>
      </c>
      <c r="H50" s="12">
        <v>3.6295597397946411E-2</v>
      </c>
      <c r="I50" s="12">
        <v>1.0871653380671011</v>
      </c>
      <c r="J50" s="12">
        <v>1.0429999999999999</v>
      </c>
      <c r="K50" s="13">
        <v>104.23445235542677</v>
      </c>
      <c r="L50">
        <v>10.871653380671011</v>
      </c>
      <c r="M50">
        <v>10.871653380671011</v>
      </c>
      <c r="N50" s="46">
        <v>33188</v>
      </c>
      <c r="O50" s="47">
        <v>44153</v>
      </c>
      <c r="P50" s="45">
        <v>33188</v>
      </c>
      <c r="Q50" s="37">
        <v>344</v>
      </c>
      <c r="R50" s="41">
        <v>4.16</v>
      </c>
      <c r="S50" s="41">
        <v>1.9</v>
      </c>
      <c r="T50" s="38">
        <v>44153</v>
      </c>
      <c r="U50" s="29"/>
    </row>
    <row r="51" spans="1:21" x14ac:dyDescent="0.25">
      <c r="A51" s="14">
        <v>10</v>
      </c>
      <c r="B51" s="15" t="s">
        <v>34</v>
      </c>
      <c r="C51" s="15">
        <v>1.0445</v>
      </c>
      <c r="D51" s="15">
        <v>2.4299999999999999E-2</v>
      </c>
      <c r="E51" s="15">
        <v>1.0202</v>
      </c>
      <c r="F51" s="15">
        <v>0.97019999999999995</v>
      </c>
      <c r="G51" s="15">
        <v>0.97019999999999995</v>
      </c>
      <c r="H51" s="15">
        <v>0.52738681947844301</v>
      </c>
      <c r="I51" s="15">
        <v>3.3681142862370144</v>
      </c>
      <c r="J51" s="15">
        <v>3.3079999999999998</v>
      </c>
      <c r="K51" s="13">
        <v>101.81723960813225</v>
      </c>
      <c r="L51">
        <v>33.681142862370145</v>
      </c>
      <c r="M51">
        <v>33.681142862370145</v>
      </c>
      <c r="N51" s="48">
        <v>34719</v>
      </c>
      <c r="O51" s="49">
        <v>44153</v>
      </c>
      <c r="P51" s="39">
        <v>34719</v>
      </c>
      <c r="Q51" s="40">
        <v>344</v>
      </c>
      <c r="R51" s="41">
        <v>18.7</v>
      </c>
      <c r="S51" s="41">
        <v>1.9</v>
      </c>
      <c r="T51" s="42">
        <v>44153</v>
      </c>
      <c r="U51" s="35"/>
    </row>
    <row r="52" spans="1:21" x14ac:dyDescent="0.25">
      <c r="A52" s="11">
        <v>11</v>
      </c>
      <c r="B52" s="12" t="s">
        <v>46</v>
      </c>
      <c r="C52" s="12">
        <v>0.84</v>
      </c>
      <c r="D52" s="12">
        <v>1.52E-2</v>
      </c>
      <c r="E52" s="12">
        <v>0.82479999999999998</v>
      </c>
      <c r="F52" s="12">
        <v>0.72324999999999995</v>
      </c>
      <c r="G52" s="12">
        <v>0.72324999999999995</v>
      </c>
      <c r="H52" s="12">
        <v>0.40491690462721974</v>
      </c>
      <c r="I52" s="12">
        <v>2.5404865771621497</v>
      </c>
      <c r="J52" s="12">
        <v>2.4900000000000002</v>
      </c>
      <c r="K52" s="13">
        <v>102.027573380006</v>
      </c>
      <c r="L52">
        <v>25.404865771621495</v>
      </c>
      <c r="M52">
        <v>25.404865771621495</v>
      </c>
      <c r="N52" s="46">
        <v>35889</v>
      </c>
      <c r="O52" s="47">
        <v>44153</v>
      </c>
      <c r="P52" s="45">
        <v>35889</v>
      </c>
      <c r="Q52" s="37">
        <v>344</v>
      </c>
      <c r="R52" s="41">
        <v>5.78</v>
      </c>
      <c r="S52" s="41">
        <v>1.9</v>
      </c>
      <c r="T52" s="38">
        <v>44153</v>
      </c>
      <c r="U52" s="29"/>
    </row>
    <row r="53" spans="1:21" x14ac:dyDescent="0.25">
      <c r="A53" s="14">
        <v>12</v>
      </c>
      <c r="B53" s="15" t="s">
        <v>58</v>
      </c>
      <c r="C53" s="15">
        <v>0.35370000000000001</v>
      </c>
      <c r="D53" s="15">
        <v>7.7999999999999901E-3</v>
      </c>
      <c r="E53" s="15">
        <v>0.34590000000000004</v>
      </c>
      <c r="F53" s="15">
        <v>0.36550000000000005</v>
      </c>
      <c r="G53" s="15">
        <v>0.36550000000000005</v>
      </c>
      <c r="H53" s="15">
        <v>0.12037188604212423</v>
      </c>
      <c r="I53" s="15">
        <v>1.3193860442648346</v>
      </c>
      <c r="J53" s="12">
        <v>1.2869999999999999</v>
      </c>
      <c r="K53" s="13">
        <v>102.51639815577582</v>
      </c>
      <c r="L53">
        <v>13.193860442648347</v>
      </c>
      <c r="M53">
        <v>13.193860442648347</v>
      </c>
      <c r="N53" s="46">
        <v>33188</v>
      </c>
      <c r="O53" s="47">
        <v>44173</v>
      </c>
      <c r="P53" s="39">
        <v>33188</v>
      </c>
      <c r="Q53" s="40">
        <v>364</v>
      </c>
      <c r="R53" s="41">
        <v>59.9</v>
      </c>
      <c r="S53" s="41">
        <v>1.9</v>
      </c>
      <c r="T53" s="42">
        <v>44173</v>
      </c>
      <c r="U53" s="29"/>
    </row>
    <row r="54" spans="1:21" x14ac:dyDescent="0.25">
      <c r="A54" s="11">
        <v>13</v>
      </c>
      <c r="B54" s="12" t="s">
        <v>70</v>
      </c>
      <c r="C54" s="12">
        <v>0.88770000000000004</v>
      </c>
      <c r="D54" s="12">
        <v>1.52E-2</v>
      </c>
      <c r="E54" s="12">
        <v>0.87250000000000005</v>
      </c>
      <c r="F54" s="12">
        <v>0.91694999999999993</v>
      </c>
      <c r="G54" s="12">
        <v>0.91694999999999993</v>
      </c>
      <c r="H54" s="12">
        <v>0.50385182865164302</v>
      </c>
      <c r="I54" s="12">
        <v>3.1904491610790608</v>
      </c>
      <c r="J54" s="12">
        <v>3.1190000000000002</v>
      </c>
      <c r="K54" s="13">
        <v>102.29077143568645</v>
      </c>
      <c r="L54">
        <v>31.904491610790608</v>
      </c>
      <c r="M54">
        <v>31.904491610790608</v>
      </c>
      <c r="N54" s="46">
        <v>34719</v>
      </c>
      <c r="O54" s="47">
        <v>44173</v>
      </c>
      <c r="P54" s="45">
        <v>34719</v>
      </c>
      <c r="Q54" s="37">
        <v>364</v>
      </c>
      <c r="R54" s="41">
        <v>30.8</v>
      </c>
      <c r="S54" s="41">
        <v>1.9</v>
      </c>
      <c r="T54" s="38">
        <v>44173</v>
      </c>
      <c r="U54" s="29"/>
    </row>
    <row r="55" spans="1:21" x14ac:dyDescent="0.25">
      <c r="A55" s="14">
        <v>14</v>
      </c>
      <c r="B55" s="15" t="s">
        <v>82</v>
      </c>
      <c r="C55" s="15">
        <v>1.1775</v>
      </c>
      <c r="D55" s="15">
        <v>1.9300000000000001E-2</v>
      </c>
      <c r="E55" s="15">
        <v>1.1581999999999999</v>
      </c>
      <c r="F55" s="15">
        <v>1.1688999999999998</v>
      </c>
      <c r="G55" s="15">
        <v>1.1688999999999998</v>
      </c>
      <c r="H55" s="15">
        <v>0.60506626428798449</v>
      </c>
      <c r="I55" s="15">
        <v>4.0277848524090869</v>
      </c>
      <c r="J55" s="12">
        <v>3.9449999999999998</v>
      </c>
      <c r="K55" s="13">
        <v>102.09847534623795</v>
      </c>
      <c r="L55">
        <v>40.277848524090871</v>
      </c>
      <c r="M55">
        <v>40.277848524090871</v>
      </c>
      <c r="N55" s="23">
        <v>35889</v>
      </c>
      <c r="O55" s="24">
        <v>44173</v>
      </c>
      <c r="P55" s="39">
        <v>35889</v>
      </c>
      <c r="Q55" s="40">
        <v>364</v>
      </c>
      <c r="R55" s="41">
        <v>7.57</v>
      </c>
      <c r="S55" s="41">
        <v>1.9</v>
      </c>
      <c r="T55" s="42">
        <v>44173</v>
      </c>
      <c r="U55" s="29"/>
    </row>
    <row r="56" spans="1:21" x14ac:dyDescent="0.25">
      <c r="A56" s="11">
        <v>15</v>
      </c>
      <c r="B56" s="12" t="s">
        <v>94</v>
      </c>
      <c r="C56" s="12">
        <v>0.36730000000000002</v>
      </c>
      <c r="D56" s="12">
        <v>5.8999999999999999E-3</v>
      </c>
      <c r="E56" s="12">
        <v>0.3614</v>
      </c>
      <c r="F56" s="12">
        <v>0.36260000000000003</v>
      </c>
      <c r="G56" s="12">
        <v>0.36260000000000003</v>
      </c>
      <c r="H56" s="12">
        <v>0.11705068776911037</v>
      </c>
      <c r="I56" s="12">
        <v>1.3093347303374185</v>
      </c>
      <c r="J56" s="12">
        <v>1.278</v>
      </c>
      <c r="K56" s="13">
        <v>102.45185683391381</v>
      </c>
      <c r="L56">
        <v>13.093347303374186</v>
      </c>
      <c r="M56">
        <v>13.093347303374186</v>
      </c>
      <c r="N56" s="43">
        <v>33188</v>
      </c>
      <c r="O56" s="44">
        <v>44211</v>
      </c>
      <c r="P56" s="45">
        <v>33188</v>
      </c>
      <c r="Q56" s="37">
        <v>402</v>
      </c>
      <c r="R56" s="41">
        <v>13.9</v>
      </c>
      <c r="S56" s="41">
        <v>2.5</v>
      </c>
      <c r="T56" s="38">
        <v>44211</v>
      </c>
      <c r="U56" s="29"/>
    </row>
    <row r="57" spans="1:21" x14ac:dyDescent="0.25">
      <c r="A57" s="14">
        <v>16</v>
      </c>
      <c r="B57" s="15" t="s">
        <v>106</v>
      </c>
      <c r="C57" s="15">
        <v>0.50509999999999999</v>
      </c>
      <c r="D57" s="15">
        <v>6.8999999999999999E-3</v>
      </c>
      <c r="E57" s="15">
        <v>0.49819999999999998</v>
      </c>
      <c r="F57" s="15">
        <v>0.47739999999999999</v>
      </c>
      <c r="G57" s="15">
        <v>0.47739999999999999</v>
      </c>
      <c r="H57" s="15">
        <v>0.23172711808390634</v>
      </c>
      <c r="I57" s="15">
        <v>1.7050107364307276</v>
      </c>
      <c r="J57" s="15">
        <v>1.6679999999999999</v>
      </c>
      <c r="K57" s="13">
        <v>102.2188690905712</v>
      </c>
      <c r="L57">
        <v>17.050107364307276</v>
      </c>
      <c r="M57">
        <v>17.050107364307276</v>
      </c>
      <c r="N57" s="48">
        <v>34186</v>
      </c>
      <c r="O57" s="49">
        <v>44211</v>
      </c>
      <c r="P57" s="39">
        <v>34186</v>
      </c>
      <c r="Q57" s="40">
        <v>402</v>
      </c>
      <c r="R57" s="41">
        <v>29.8</v>
      </c>
      <c r="S57" s="41">
        <v>2.5</v>
      </c>
      <c r="T57" s="50">
        <v>44211</v>
      </c>
      <c r="U57" s="7"/>
    </row>
    <row r="58" spans="1:21" x14ac:dyDescent="0.25">
      <c r="A58" s="11">
        <v>17</v>
      </c>
      <c r="B58" s="12" t="s">
        <v>24</v>
      </c>
      <c r="C58" s="12">
        <v>0.64890000000000003</v>
      </c>
      <c r="D58" s="12">
        <v>1.72E-2</v>
      </c>
      <c r="E58" s="12">
        <v>0.63170000000000004</v>
      </c>
      <c r="F58" s="12">
        <v>0.69840000000000002</v>
      </c>
      <c r="G58" s="12">
        <v>0.69840000000000002</v>
      </c>
      <c r="H58" s="12">
        <v>0.39034006146961286</v>
      </c>
      <c r="I58" s="12">
        <v>2.4566317557287691</v>
      </c>
      <c r="J58" s="12">
        <v>2.411</v>
      </c>
      <c r="K58" s="13">
        <v>101.8926485163322</v>
      </c>
      <c r="L58">
        <v>24.56631755728769</v>
      </c>
      <c r="M58">
        <v>24.56631755728769</v>
      </c>
      <c r="N58" s="46">
        <v>34719</v>
      </c>
      <c r="O58" s="47">
        <v>44211</v>
      </c>
      <c r="P58" s="45">
        <v>34719</v>
      </c>
      <c r="Q58" s="37">
        <v>402</v>
      </c>
      <c r="R58" s="41">
        <v>35.5</v>
      </c>
      <c r="S58" s="41">
        <v>1.9</v>
      </c>
      <c r="T58" s="51">
        <v>44211</v>
      </c>
      <c r="U58" s="29"/>
    </row>
    <row r="59" spans="1:21" x14ac:dyDescent="0.25">
      <c r="A59" s="14">
        <v>18</v>
      </c>
      <c r="B59" s="15" t="s">
        <v>36</v>
      </c>
      <c r="C59" s="15">
        <v>0.78059999999999996</v>
      </c>
      <c r="D59" s="15">
        <v>1.44E-2</v>
      </c>
      <c r="E59" s="15">
        <v>0.76619999999999999</v>
      </c>
      <c r="F59" s="15">
        <v>0.72845000000000004</v>
      </c>
      <c r="G59" s="15">
        <v>0.72845000000000004</v>
      </c>
      <c r="H59" s="15">
        <v>0.40790375773199128</v>
      </c>
      <c r="I59" s="15">
        <v>2.5580189517122722</v>
      </c>
      <c r="J59" s="12">
        <v>2.54</v>
      </c>
      <c r="K59" s="13">
        <v>100.70940754772725</v>
      </c>
      <c r="L59">
        <v>25.580189517122722</v>
      </c>
      <c r="M59">
        <v>25.580189517122722</v>
      </c>
      <c r="N59" s="46">
        <v>34719</v>
      </c>
      <c r="O59" s="47">
        <v>44237</v>
      </c>
      <c r="P59" s="39">
        <v>34719</v>
      </c>
      <c r="Q59" s="40">
        <v>428</v>
      </c>
      <c r="R59" s="41">
        <v>28</v>
      </c>
      <c r="S59" s="41">
        <v>1.9</v>
      </c>
      <c r="T59" s="42">
        <v>44237</v>
      </c>
      <c r="U59" s="29"/>
    </row>
    <row r="60" spans="1:21" x14ac:dyDescent="0.25">
      <c r="A60" s="11">
        <v>19</v>
      </c>
      <c r="B60" s="12" t="s">
        <v>48</v>
      </c>
      <c r="C60" s="12">
        <v>0.76060000000000005</v>
      </c>
      <c r="D60" s="12">
        <v>1.49E-2</v>
      </c>
      <c r="E60" s="12">
        <v>0.74570000000000003</v>
      </c>
      <c r="F60" s="12">
        <v>0.73175000000000001</v>
      </c>
      <c r="G60" s="12">
        <v>0.73175000000000001</v>
      </c>
      <c r="H60" s="12">
        <v>0.40978822186159641</v>
      </c>
      <c r="I60" s="12">
        <v>2.5691426677638458</v>
      </c>
      <c r="J60" s="12">
        <v>2.5289999999999999</v>
      </c>
      <c r="K60" s="13">
        <v>101.58729409900538</v>
      </c>
      <c r="L60">
        <v>25.691426677638457</v>
      </c>
      <c r="M60">
        <v>25.691426677638457</v>
      </c>
      <c r="N60" s="46">
        <v>34186</v>
      </c>
      <c r="O60" s="47">
        <v>44266</v>
      </c>
      <c r="P60" s="45">
        <v>34186</v>
      </c>
      <c r="Q60" s="37">
        <v>457</v>
      </c>
      <c r="R60" s="41">
        <v>33.1</v>
      </c>
      <c r="S60" s="41">
        <v>2.9</v>
      </c>
      <c r="T60" s="38">
        <v>44266</v>
      </c>
      <c r="U60" s="29"/>
    </row>
    <row r="61" spans="1:21" x14ac:dyDescent="0.25">
      <c r="A61" s="14">
        <v>20</v>
      </c>
      <c r="B61" s="15" t="s">
        <v>60</v>
      </c>
      <c r="C61" s="15">
        <v>0.57489999999999997</v>
      </c>
      <c r="D61" s="15">
        <v>1.17E-2</v>
      </c>
      <c r="E61" s="15">
        <v>0.56319999999999992</v>
      </c>
      <c r="F61" s="15">
        <v>0.54705000000000004</v>
      </c>
      <c r="G61" s="15">
        <v>0.54705000000000004</v>
      </c>
      <c r="H61" s="15">
        <v>0.28850594147468411</v>
      </c>
      <c r="I61" s="15">
        <v>1.9431482753743685</v>
      </c>
      <c r="J61" s="15">
        <v>1.903</v>
      </c>
      <c r="K61" s="13">
        <v>102.10973596292006</v>
      </c>
      <c r="L61">
        <v>19.431482753743687</v>
      </c>
      <c r="M61">
        <v>19.431482753743687</v>
      </c>
      <c r="N61" s="52">
        <v>34186</v>
      </c>
      <c r="O61" s="53">
        <v>44285</v>
      </c>
      <c r="P61" s="39">
        <v>34186</v>
      </c>
      <c r="Q61" s="40">
        <v>476</v>
      </c>
      <c r="R61" s="41">
        <v>9.51</v>
      </c>
      <c r="S61" s="41">
        <v>2.5</v>
      </c>
      <c r="T61" s="42">
        <v>44285</v>
      </c>
      <c r="U61" s="35"/>
    </row>
    <row r="62" spans="1:21" x14ac:dyDescent="0.25">
      <c r="A62" s="11">
        <v>21</v>
      </c>
      <c r="B62" s="12" t="s">
        <v>72</v>
      </c>
      <c r="C62" s="12">
        <v>0.55220000000000002</v>
      </c>
      <c r="D62" s="12">
        <v>0.01</v>
      </c>
      <c r="E62" s="12">
        <v>0.54220000000000002</v>
      </c>
      <c r="F62" s="12">
        <v>0.54125000000000001</v>
      </c>
      <c r="G62" s="12">
        <v>0.54125000000000001</v>
      </c>
      <c r="H62" s="12">
        <v>0.284061992986965</v>
      </c>
      <c r="I62" s="12">
        <v>1.9233662585546849</v>
      </c>
      <c r="J62" s="12">
        <v>1.8779999999999999</v>
      </c>
      <c r="K62" s="13">
        <v>102.4156687196318</v>
      </c>
      <c r="L62">
        <v>19.233662585546849</v>
      </c>
      <c r="M62">
        <v>19.233662585546849</v>
      </c>
      <c r="N62" s="23">
        <v>34186</v>
      </c>
      <c r="O62" s="24">
        <v>44320</v>
      </c>
      <c r="P62" s="54">
        <v>34186</v>
      </c>
      <c r="Q62" s="55">
        <v>511</v>
      </c>
      <c r="R62" s="56">
        <v>21</v>
      </c>
      <c r="S62" s="57">
        <v>1.9</v>
      </c>
      <c r="T62" s="58">
        <v>44320</v>
      </c>
      <c r="U62" s="4"/>
    </row>
    <row r="63" spans="1:21" x14ac:dyDescent="0.25">
      <c r="A63" s="14">
        <v>22</v>
      </c>
      <c r="B63" s="15" t="s">
        <v>84</v>
      </c>
      <c r="C63" s="15">
        <v>0.8488</v>
      </c>
      <c r="D63" s="15">
        <v>1.2800000000000001E-2</v>
      </c>
      <c r="E63" s="15">
        <v>0.83599999999999997</v>
      </c>
      <c r="F63" s="15">
        <v>0.8023499999999999</v>
      </c>
      <c r="G63" s="15">
        <v>0.8023499999999999</v>
      </c>
      <c r="H63" s="15">
        <v>0.44818930267267032</v>
      </c>
      <c r="I63" s="15">
        <v>2.806656752379372</v>
      </c>
      <c r="J63" s="15">
        <v>2.75</v>
      </c>
      <c r="K63" s="13">
        <v>102.06024554106807</v>
      </c>
      <c r="L63">
        <v>28.066567523793719</v>
      </c>
      <c r="M63">
        <v>28.066567523793719</v>
      </c>
      <c r="N63" s="52">
        <v>34719</v>
      </c>
      <c r="O63" s="53">
        <v>44320</v>
      </c>
      <c r="P63" s="59">
        <v>34719</v>
      </c>
      <c r="Q63" s="60">
        <v>511</v>
      </c>
      <c r="R63" s="56">
        <v>37.1</v>
      </c>
      <c r="S63" s="57">
        <v>2.6</v>
      </c>
      <c r="T63" s="61">
        <v>44320</v>
      </c>
      <c r="U63" s="7"/>
    </row>
    <row r="64" spans="1:21" x14ac:dyDescent="0.25">
      <c r="A64" s="11">
        <v>23</v>
      </c>
      <c r="B64" s="12" t="s">
        <v>96</v>
      </c>
      <c r="C64" s="12">
        <v>0.40949999999999998</v>
      </c>
      <c r="D64" s="12">
        <v>5.7999999999999996E-3</v>
      </c>
      <c r="E64" s="12">
        <v>0.40369999999999995</v>
      </c>
      <c r="F64" s="12">
        <v>0.39944999999999997</v>
      </c>
      <c r="G64" s="12">
        <v>0.39944999999999997</v>
      </c>
      <c r="H64" s="12">
        <v>0.15740392847483758</v>
      </c>
      <c r="I64" s="12">
        <v>1.4368251739896836</v>
      </c>
      <c r="J64" s="12">
        <v>1.403</v>
      </c>
      <c r="K64" s="13">
        <v>102.41091760439656</v>
      </c>
      <c r="L64">
        <v>14.368251739896836</v>
      </c>
      <c r="M64">
        <v>14.368251739896836</v>
      </c>
      <c r="N64" s="23">
        <v>35889</v>
      </c>
      <c r="O64" s="24">
        <v>44320</v>
      </c>
      <c r="P64" s="62">
        <v>35889</v>
      </c>
      <c r="Q64" s="55">
        <v>511</v>
      </c>
      <c r="R64" s="56">
        <v>30.3</v>
      </c>
      <c r="S64" s="57">
        <v>1.9</v>
      </c>
      <c r="T64" s="58">
        <v>44320</v>
      </c>
      <c r="U64" s="4"/>
    </row>
    <row r="65" spans="1:21" x14ac:dyDescent="0.25">
      <c r="A65" s="5">
        <v>40</v>
      </c>
      <c r="B65" s="6" t="s">
        <v>112</v>
      </c>
      <c r="C65" s="6">
        <v>0.49669999999999997</v>
      </c>
      <c r="D65" s="6">
        <v>6.1999999999999998E-3</v>
      </c>
      <c r="E65" s="6">
        <v>0.49049999999999999</v>
      </c>
      <c r="F65" s="6">
        <v>0.48624999999999996</v>
      </c>
      <c r="G65" s="6">
        <v>0.48624999999999996</v>
      </c>
      <c r="H65" s="6">
        <v>0.2393852297604136</v>
      </c>
      <c r="I65" s="6">
        <v>1.7353426063287254</v>
      </c>
      <c r="J65" s="3">
        <v>1.6990000000000001</v>
      </c>
      <c r="K65" s="13">
        <v>102.1390586420674</v>
      </c>
      <c r="L65">
        <v>17.353426063287255</v>
      </c>
      <c r="M65">
        <v>17.353426063287255</v>
      </c>
      <c r="N65" s="69">
        <v>33188</v>
      </c>
      <c r="O65" s="70">
        <v>44005</v>
      </c>
      <c r="P65" s="71">
        <v>33188</v>
      </c>
      <c r="Q65" s="60">
        <v>196</v>
      </c>
      <c r="R65" s="72">
        <v>7.7</v>
      </c>
      <c r="S65" s="57">
        <v>1.9</v>
      </c>
      <c r="T65" s="61">
        <v>44005</v>
      </c>
      <c r="U65" s="4"/>
    </row>
    <row r="69" spans="1:21" x14ac:dyDescent="0.25">
      <c r="A69" s="8" t="s">
        <v>176</v>
      </c>
      <c r="B69" s="9" t="s">
        <v>175</v>
      </c>
      <c r="C69" s="9" t="s">
        <v>161</v>
      </c>
      <c r="D69" s="9" t="s">
        <v>162</v>
      </c>
      <c r="E69" s="9" t="s">
        <v>163</v>
      </c>
      <c r="F69" s="9" t="s">
        <v>164</v>
      </c>
      <c r="G69" s="9" t="s">
        <v>165</v>
      </c>
      <c r="H69" s="9" t="s">
        <v>173</v>
      </c>
      <c r="I69" s="9" t="s">
        <v>174</v>
      </c>
      <c r="J69" s="9" t="s">
        <v>177</v>
      </c>
      <c r="K69" s="10" t="s">
        <v>178</v>
      </c>
      <c r="L69" s="16" t="s">
        <v>179</v>
      </c>
      <c r="M69" s="9" t="s">
        <v>180</v>
      </c>
      <c r="N69" s="17" t="s">
        <v>181</v>
      </c>
      <c r="O69" s="18" t="s">
        <v>182</v>
      </c>
      <c r="P69" s="19" t="s">
        <v>183</v>
      </c>
      <c r="Q69" s="20" t="s">
        <v>184</v>
      </c>
      <c r="R69" s="20" t="s">
        <v>185</v>
      </c>
      <c r="S69" s="20" t="s">
        <v>186</v>
      </c>
      <c r="T69" s="21" t="s">
        <v>187</v>
      </c>
      <c r="U69" s="22" t="s">
        <v>188</v>
      </c>
    </row>
    <row r="70" spans="1:21" ht="15.75" x14ac:dyDescent="0.25">
      <c r="A70" s="14">
        <v>2</v>
      </c>
      <c r="B70" s="15" t="s">
        <v>32</v>
      </c>
      <c r="C70" s="15">
        <v>0.61929999999999996</v>
      </c>
      <c r="D70" s="15">
        <v>1.38E-2</v>
      </c>
      <c r="E70" s="15">
        <v>0.60549999999999993</v>
      </c>
      <c r="F70" s="15">
        <v>0.58834999999999993</v>
      </c>
      <c r="G70" s="15">
        <v>0.58834999999999993</v>
      </c>
      <c r="H70" s="15">
        <v>0.31885032747815678</v>
      </c>
      <c r="I70" s="15">
        <v>2.08377262103066</v>
      </c>
      <c r="J70" s="15">
        <v>2.0720000000000001</v>
      </c>
      <c r="K70" s="13">
        <v>100.56817669066891</v>
      </c>
      <c r="L70">
        <v>20.837726210306599</v>
      </c>
      <c r="M70">
        <v>20.837726210306599</v>
      </c>
      <c r="N70" s="30">
        <v>42537</v>
      </c>
      <c r="O70" s="31">
        <v>44062</v>
      </c>
      <c r="P70" s="32">
        <v>42537</v>
      </c>
      <c r="Q70" s="33"/>
      <c r="R70" s="33">
        <v>5.41</v>
      </c>
      <c r="S70" s="33" t="s">
        <v>189</v>
      </c>
      <c r="T70" s="34">
        <v>44062</v>
      </c>
      <c r="U70" s="35" t="s">
        <v>189</v>
      </c>
    </row>
    <row r="71" spans="1:21" ht="15.75" x14ac:dyDescent="0.25">
      <c r="A71" s="11">
        <v>3</v>
      </c>
      <c r="B71" s="12" t="s">
        <v>44</v>
      </c>
      <c r="C71" s="12">
        <v>0.2823</v>
      </c>
      <c r="D71" s="12">
        <v>6.09999999999999E-3</v>
      </c>
      <c r="E71" s="12">
        <v>0.2762</v>
      </c>
      <c r="F71" s="12">
        <v>0.26434999999999997</v>
      </c>
      <c r="G71" s="12">
        <v>0.26434999999999997</v>
      </c>
      <c r="H71" s="12">
        <v>-1.4707857848514916E-2</v>
      </c>
      <c r="I71" s="12">
        <v>0.96670094280335683</v>
      </c>
      <c r="J71" s="12">
        <v>0.93500000000000005</v>
      </c>
      <c r="K71" s="13">
        <v>103.39047516613442</v>
      </c>
      <c r="L71">
        <v>9.6670094280335679</v>
      </c>
      <c r="M71">
        <v>9.6670094280335679</v>
      </c>
      <c r="N71" s="23">
        <v>41543</v>
      </c>
      <c r="O71" s="24">
        <v>44062</v>
      </c>
      <c r="P71" s="36">
        <v>41543</v>
      </c>
      <c r="Q71" s="37"/>
      <c r="R71" s="37">
        <v>14.8</v>
      </c>
      <c r="S71" s="37" t="s">
        <v>189</v>
      </c>
      <c r="T71" s="38">
        <v>44062</v>
      </c>
      <c r="U71" s="29" t="s">
        <v>189</v>
      </c>
    </row>
    <row r="72" spans="1:21" ht="15.75" x14ac:dyDescent="0.25">
      <c r="A72" s="14">
        <v>4</v>
      </c>
      <c r="B72" s="15" t="s">
        <v>56</v>
      </c>
      <c r="C72" s="15">
        <v>0.18129999999999999</v>
      </c>
      <c r="D72" s="15">
        <v>5.0000000000000001E-3</v>
      </c>
      <c r="E72" s="15">
        <v>0.17629999999999998</v>
      </c>
      <c r="F72" s="15">
        <v>0.1734</v>
      </c>
      <c r="G72" s="15">
        <v>0.1734</v>
      </c>
      <c r="H72" s="15">
        <v>-0.19051287058541611</v>
      </c>
      <c r="I72" s="15">
        <v>0.64489220780571077</v>
      </c>
      <c r="J72" s="12">
        <v>0.61299999999999999</v>
      </c>
      <c r="K72" s="13">
        <v>105.20264401398218</v>
      </c>
      <c r="L72">
        <v>6.4489220780571079</v>
      </c>
      <c r="M72">
        <v>6.4489220780571079</v>
      </c>
      <c r="N72" s="23">
        <v>44084</v>
      </c>
      <c r="O72" s="24">
        <v>44096</v>
      </c>
      <c r="P72" s="36">
        <v>44084</v>
      </c>
      <c r="Q72" s="37"/>
      <c r="R72" s="37">
        <v>3.83</v>
      </c>
      <c r="S72" s="37" t="s">
        <v>189</v>
      </c>
      <c r="T72" s="38">
        <v>44096</v>
      </c>
      <c r="U72" s="29" t="s">
        <v>189</v>
      </c>
    </row>
    <row r="73" spans="1:21" ht="15.75" x14ac:dyDescent="0.25">
      <c r="A73" s="11">
        <v>5</v>
      </c>
      <c r="B73" s="12" t="s">
        <v>68</v>
      </c>
      <c r="C73" s="12">
        <v>0.2482</v>
      </c>
      <c r="D73" s="12">
        <v>5.0000000000000001E-3</v>
      </c>
      <c r="E73" s="12">
        <v>0.2432</v>
      </c>
      <c r="F73" s="12">
        <v>0.23219999999999999</v>
      </c>
      <c r="G73" s="12">
        <v>0.23219999999999999</v>
      </c>
      <c r="H73" s="12">
        <v>-6.8772273213547064E-2</v>
      </c>
      <c r="I73" s="12">
        <v>0.8535475631545455</v>
      </c>
      <c r="J73" s="12">
        <v>0.84399999999999997</v>
      </c>
      <c r="K73" s="13">
        <v>101.13122786191298</v>
      </c>
      <c r="L73">
        <v>8.5354756315454559</v>
      </c>
      <c r="M73">
        <v>8.5354756315454559</v>
      </c>
      <c r="N73" s="23">
        <v>44087</v>
      </c>
      <c r="O73" s="24">
        <v>44096</v>
      </c>
      <c r="P73" s="36">
        <v>44087</v>
      </c>
      <c r="Q73" s="37"/>
      <c r="R73" s="37">
        <v>15.5</v>
      </c>
      <c r="S73" s="37" t="s">
        <v>189</v>
      </c>
      <c r="T73" s="38">
        <v>44096</v>
      </c>
      <c r="U73" s="29" t="s">
        <v>189</v>
      </c>
    </row>
    <row r="74" spans="1:21" ht="15.75" x14ac:dyDescent="0.25">
      <c r="A74" s="14">
        <v>24</v>
      </c>
      <c r="B74" s="15" t="s">
        <v>108</v>
      </c>
      <c r="C74" s="15">
        <v>0.34399999999999997</v>
      </c>
      <c r="D74" s="15">
        <v>5.1999999999999998E-3</v>
      </c>
      <c r="E74" s="15">
        <v>0.33879999999999999</v>
      </c>
      <c r="F74" s="15">
        <v>0.3296</v>
      </c>
      <c r="G74" s="15">
        <v>0.3296</v>
      </c>
      <c r="H74" s="15">
        <v>7.726771490407508E-2</v>
      </c>
      <c r="I74" s="15">
        <v>1.1947243490307451</v>
      </c>
      <c r="J74" s="15">
        <v>1.1970000000000001</v>
      </c>
      <c r="K74" s="13">
        <v>99.809887137071428</v>
      </c>
      <c r="L74">
        <v>11.94724349030745</v>
      </c>
      <c r="M74">
        <v>11.94724349030745</v>
      </c>
      <c r="N74" s="23">
        <v>34719</v>
      </c>
      <c r="O74" s="24">
        <v>43664</v>
      </c>
      <c r="P74" s="63">
        <v>34719</v>
      </c>
      <c r="Q74" s="64"/>
      <c r="R74" s="65">
        <v>9.98</v>
      </c>
      <c r="S74" s="64" t="s">
        <v>189</v>
      </c>
      <c r="T74" s="66">
        <v>43664</v>
      </c>
      <c r="U74" s="7" t="s">
        <v>189</v>
      </c>
    </row>
    <row r="75" spans="1:21" ht="15.75" x14ac:dyDescent="0.25">
      <c r="A75" s="11">
        <v>25</v>
      </c>
      <c r="B75" s="12" t="s">
        <v>26</v>
      </c>
      <c r="C75" s="12">
        <v>0.33910000000000001</v>
      </c>
      <c r="D75" s="12">
        <v>9.4999999999999894E-3</v>
      </c>
      <c r="E75" s="12">
        <v>0.3296</v>
      </c>
      <c r="F75" s="12">
        <v>0.32215000000000005</v>
      </c>
      <c r="G75" s="12">
        <v>0.32215000000000005</v>
      </c>
      <c r="H75" s="12">
        <v>6.7735810255070583E-2</v>
      </c>
      <c r="I75" s="12">
        <v>1.1687881782331746</v>
      </c>
      <c r="J75" s="12">
        <v>1.1479999999999999</v>
      </c>
      <c r="K75" s="13">
        <v>101.81081691926607</v>
      </c>
      <c r="L75">
        <v>11.687881782331747</v>
      </c>
      <c r="M75">
        <v>11.687881782331747</v>
      </c>
      <c r="N75" s="23">
        <v>33063</v>
      </c>
      <c r="O75" s="24">
        <v>43664</v>
      </c>
      <c r="P75" s="67">
        <v>33063</v>
      </c>
      <c r="Q75" s="55"/>
      <c r="R75" s="62">
        <v>10.029999999999999</v>
      </c>
      <c r="S75" s="55" t="s">
        <v>189</v>
      </c>
      <c r="T75" s="58">
        <v>43664</v>
      </c>
      <c r="U75" s="4" t="s">
        <v>189</v>
      </c>
    </row>
    <row r="76" spans="1:21" ht="15.75" x14ac:dyDescent="0.25">
      <c r="A76" s="14">
        <v>26</v>
      </c>
      <c r="B76" s="15" t="s">
        <v>38</v>
      </c>
      <c r="C76" s="15">
        <v>0.1368</v>
      </c>
      <c r="D76" s="15">
        <v>8.6E-3</v>
      </c>
      <c r="E76" s="15">
        <v>0.12820000000000001</v>
      </c>
      <c r="F76" s="15">
        <v>0.12809999999999999</v>
      </c>
      <c r="G76" s="15">
        <v>0.12809999999999999</v>
      </c>
      <c r="H76" s="15">
        <v>-0.31675283544510113</v>
      </c>
      <c r="I76" s="15">
        <v>0.48222216057706868</v>
      </c>
      <c r="J76" s="12">
        <v>0.47599999999999998</v>
      </c>
      <c r="K76" s="13">
        <v>101.30717659182116</v>
      </c>
      <c r="L76">
        <v>4.8222216057706868</v>
      </c>
      <c r="M76">
        <v>4.8222216057706868</v>
      </c>
      <c r="N76" s="23">
        <v>32079</v>
      </c>
      <c r="O76" s="24">
        <v>43669</v>
      </c>
      <c r="P76" s="67">
        <v>32079</v>
      </c>
      <c r="Q76" s="55"/>
      <c r="R76" s="62">
        <v>2.62</v>
      </c>
      <c r="S76" s="55" t="s">
        <v>189</v>
      </c>
      <c r="T76" s="58">
        <v>43669</v>
      </c>
      <c r="U76" s="4" t="s">
        <v>190</v>
      </c>
    </row>
    <row r="77" spans="1:21" ht="15.75" x14ac:dyDescent="0.25">
      <c r="A77" s="11">
        <v>27</v>
      </c>
      <c r="B77" s="12" t="s">
        <v>50</v>
      </c>
      <c r="C77" s="12">
        <v>0.107</v>
      </c>
      <c r="D77" s="12">
        <v>4.7000000000000002E-3</v>
      </c>
      <c r="E77" s="12">
        <v>0.1023</v>
      </c>
      <c r="F77" s="12">
        <v>0.10425000000000001</v>
      </c>
      <c r="G77" s="12">
        <v>0.10425000000000001</v>
      </c>
      <c r="H77" s="12">
        <v>-0.40264697890003653</v>
      </c>
      <c r="I77" s="12">
        <v>0.39568812887593402</v>
      </c>
      <c r="J77" s="12">
        <v>0.36399999999999999</v>
      </c>
      <c r="K77" s="13">
        <v>108.70552991097088</v>
      </c>
      <c r="L77">
        <v>3.9568812887593401</v>
      </c>
      <c r="M77">
        <v>3.9568812887593401</v>
      </c>
      <c r="N77" s="23">
        <v>34138</v>
      </c>
      <c r="O77" s="24">
        <v>43669</v>
      </c>
      <c r="P77" s="67">
        <v>34138</v>
      </c>
      <c r="Q77" s="55"/>
      <c r="R77" s="62">
        <v>4.22</v>
      </c>
      <c r="S77" s="55" t="s">
        <v>189</v>
      </c>
      <c r="T77" s="58">
        <v>43669</v>
      </c>
      <c r="U77" s="4" t="s">
        <v>190</v>
      </c>
    </row>
    <row r="78" spans="1:21" ht="15.75" x14ac:dyDescent="0.25">
      <c r="A78" s="14">
        <v>28</v>
      </c>
      <c r="B78" s="15" t="s">
        <v>62</v>
      </c>
      <c r="C78" s="15">
        <v>0.35149999999999998</v>
      </c>
      <c r="D78" s="15">
        <v>8.0999999999999996E-3</v>
      </c>
      <c r="E78" s="15">
        <v>0.34339999999999998</v>
      </c>
      <c r="F78" s="15">
        <v>0.35639999999999999</v>
      </c>
      <c r="G78" s="15">
        <v>0.35639999999999999</v>
      </c>
      <c r="H78" s="15">
        <v>0.10986018755024374</v>
      </c>
      <c r="I78" s="15">
        <v>1.2878348921835445</v>
      </c>
      <c r="J78" s="12">
        <v>1.254</v>
      </c>
      <c r="K78" s="13">
        <v>102.69815727141503</v>
      </c>
      <c r="L78">
        <v>12.878348921835446</v>
      </c>
      <c r="M78">
        <v>12.878348921835446</v>
      </c>
      <c r="N78" s="23">
        <v>33063</v>
      </c>
      <c r="O78" s="24">
        <v>43685</v>
      </c>
      <c r="P78" s="67">
        <v>33063</v>
      </c>
      <c r="Q78" s="55"/>
      <c r="R78" s="62">
        <v>13.3</v>
      </c>
      <c r="S78" s="55" t="s">
        <v>189</v>
      </c>
      <c r="T78" s="58">
        <v>43685</v>
      </c>
      <c r="U78" s="4" t="s">
        <v>189</v>
      </c>
    </row>
    <row r="79" spans="1:21" ht="15.75" x14ac:dyDescent="0.25">
      <c r="A79" s="11">
        <v>29</v>
      </c>
      <c r="B79" s="12" t="s">
        <v>74</v>
      </c>
      <c r="C79" s="12">
        <v>0.4753</v>
      </c>
      <c r="D79" s="12">
        <v>9.4000000000000004E-3</v>
      </c>
      <c r="E79" s="12">
        <v>0.46589999999999998</v>
      </c>
      <c r="F79" s="12">
        <v>0.46150000000000002</v>
      </c>
      <c r="G79" s="12">
        <v>0.46150000000000002</v>
      </c>
      <c r="H79" s="12">
        <v>0.21760483714745371</v>
      </c>
      <c r="I79" s="12">
        <v>1.6504593682732966</v>
      </c>
      <c r="J79" s="12">
        <v>1.607</v>
      </c>
      <c r="K79" s="13">
        <v>102.70437885957043</v>
      </c>
      <c r="L79">
        <v>16.504593682732967</v>
      </c>
      <c r="M79">
        <v>16.504593682732967</v>
      </c>
      <c r="N79" s="23">
        <v>34719</v>
      </c>
      <c r="O79" s="24">
        <v>43685</v>
      </c>
      <c r="P79" s="67">
        <v>34719</v>
      </c>
      <c r="Q79" s="55"/>
      <c r="R79" s="62">
        <v>15.4</v>
      </c>
      <c r="S79" s="55" t="s">
        <v>189</v>
      </c>
      <c r="T79" s="58">
        <v>43685</v>
      </c>
      <c r="U79" s="4" t="s">
        <v>189</v>
      </c>
    </row>
    <row r="80" spans="1:21" ht="15.75" x14ac:dyDescent="0.25">
      <c r="A80" s="14">
        <v>30</v>
      </c>
      <c r="B80" s="15" t="s">
        <v>86</v>
      </c>
      <c r="C80" s="15">
        <v>0.41799999999999998</v>
      </c>
      <c r="D80" s="15">
        <v>7.0000000000000001E-3</v>
      </c>
      <c r="E80" s="15">
        <v>0.41099999999999998</v>
      </c>
      <c r="F80" s="15">
        <v>0.40605000000000002</v>
      </c>
      <c r="G80" s="15">
        <v>0.40605000000000002</v>
      </c>
      <c r="H80" s="15">
        <v>0.16423633423314021</v>
      </c>
      <c r="I80" s="15">
        <v>1.4596083333955168</v>
      </c>
      <c r="J80" s="15">
        <v>1.421</v>
      </c>
      <c r="K80" s="13">
        <v>102.71698334943819</v>
      </c>
      <c r="L80">
        <v>14.596083333955168</v>
      </c>
      <c r="M80">
        <v>14.596083333955168</v>
      </c>
      <c r="N80" s="23">
        <v>32848</v>
      </c>
      <c r="O80" s="24">
        <v>43690</v>
      </c>
      <c r="P80" s="63">
        <v>32848</v>
      </c>
      <c r="Q80" s="64"/>
      <c r="R80" s="65">
        <v>2.19</v>
      </c>
      <c r="S80" s="64" t="s">
        <v>189</v>
      </c>
      <c r="T80" s="66">
        <v>43690</v>
      </c>
      <c r="U80" s="7" t="s">
        <v>189</v>
      </c>
    </row>
    <row r="81" spans="1:21" ht="15.75" x14ac:dyDescent="0.25">
      <c r="A81" s="11">
        <v>31</v>
      </c>
      <c r="B81" s="12" t="s">
        <v>98</v>
      </c>
      <c r="C81" s="12">
        <v>0.23369999999999999</v>
      </c>
      <c r="D81" s="12">
        <v>4.1000000000000003E-3</v>
      </c>
      <c r="E81" s="12">
        <v>0.2296</v>
      </c>
      <c r="F81" s="12">
        <v>0.22425</v>
      </c>
      <c r="G81" s="12">
        <v>0.22425</v>
      </c>
      <c r="H81" s="12">
        <v>-8.3296846352515441E-2</v>
      </c>
      <c r="I81" s="12">
        <v>0.82547353400044554</v>
      </c>
      <c r="J81" s="12">
        <v>0.80200000000000005</v>
      </c>
      <c r="K81" s="13">
        <v>102.92687456364658</v>
      </c>
      <c r="L81">
        <v>8.254735340004455</v>
      </c>
      <c r="M81">
        <v>8.254735340004455</v>
      </c>
      <c r="N81" s="23">
        <v>32079</v>
      </c>
      <c r="O81" s="24">
        <v>43690</v>
      </c>
      <c r="P81" s="67">
        <v>32079</v>
      </c>
      <c r="Q81" s="55"/>
      <c r="R81" s="62">
        <v>12.91</v>
      </c>
      <c r="S81" s="55" t="s">
        <v>189</v>
      </c>
      <c r="T81" s="58">
        <v>43690</v>
      </c>
      <c r="U81" s="4" t="s">
        <v>190</v>
      </c>
    </row>
    <row r="82" spans="1:21" ht="15.75" x14ac:dyDescent="0.25">
      <c r="A82" s="14">
        <v>32</v>
      </c>
      <c r="B82" s="15" t="s">
        <v>110</v>
      </c>
      <c r="C82" s="15">
        <v>0.39989999999999998</v>
      </c>
      <c r="D82" s="15">
        <v>6.4000000000000003E-3</v>
      </c>
      <c r="E82" s="15">
        <v>0.39349999999999996</v>
      </c>
      <c r="F82" s="15">
        <v>0.38554999999999995</v>
      </c>
      <c r="G82" s="15">
        <v>0.38554999999999995</v>
      </c>
      <c r="H82" s="15">
        <v>0.14263747916246644</v>
      </c>
      <c r="I82" s="15">
        <v>1.3887928731102648</v>
      </c>
      <c r="J82" s="12">
        <v>1.369</v>
      </c>
      <c r="K82" s="13">
        <v>101.44579058511796</v>
      </c>
      <c r="L82">
        <v>13.887928731102647</v>
      </c>
      <c r="M82">
        <v>13.887928731102647</v>
      </c>
      <c r="N82" s="43">
        <v>33465</v>
      </c>
      <c r="O82" s="24">
        <v>43714</v>
      </c>
      <c r="P82" s="67">
        <v>33465</v>
      </c>
      <c r="Q82" s="55"/>
      <c r="R82" s="62">
        <v>3.45</v>
      </c>
      <c r="S82" s="55" t="s">
        <v>189</v>
      </c>
      <c r="T82" s="68">
        <v>43714</v>
      </c>
      <c r="U82" s="4" t="s">
        <v>189</v>
      </c>
    </row>
    <row r="83" spans="1:21" ht="15.75" x14ac:dyDescent="0.25">
      <c r="A83" s="11">
        <v>33</v>
      </c>
      <c r="B83" s="12" t="s">
        <v>28</v>
      </c>
      <c r="C83" s="12">
        <v>8.8599999999999998E-2</v>
      </c>
      <c r="D83" s="12">
        <v>3.8999999999999998E-3</v>
      </c>
      <c r="E83" s="12">
        <v>8.4699999999999998E-2</v>
      </c>
      <c r="F83" s="12">
        <v>8.7749999999999995E-2</v>
      </c>
      <c r="G83" s="12">
        <v>8.7749999999999995E-2</v>
      </c>
      <c r="H83" s="12">
        <v>-0.47448275986765287</v>
      </c>
      <c r="I83" s="12">
        <v>0.33536461711251631</v>
      </c>
      <c r="J83" s="12">
        <v>0.32400000000000001</v>
      </c>
      <c r="K83" s="13">
        <v>103.50759787423343</v>
      </c>
      <c r="L83">
        <v>3.3536461711251633</v>
      </c>
      <c r="M83">
        <v>3.3536461711251633</v>
      </c>
      <c r="N83" s="43">
        <v>34138</v>
      </c>
      <c r="O83" s="44">
        <v>43714</v>
      </c>
      <c r="P83" s="67">
        <v>34138</v>
      </c>
      <c r="Q83" s="55"/>
      <c r="R83" s="62">
        <v>1.02</v>
      </c>
      <c r="S83" s="55" t="s">
        <v>189</v>
      </c>
      <c r="T83" s="58">
        <v>43714</v>
      </c>
      <c r="U83" s="4" t="s">
        <v>190</v>
      </c>
    </row>
    <row r="84" spans="1:21" ht="15.75" x14ac:dyDescent="0.25">
      <c r="A84" s="14">
        <v>34</v>
      </c>
      <c r="B84" s="15" t="s">
        <v>40</v>
      </c>
      <c r="C84" s="15">
        <v>0.31009999999999999</v>
      </c>
      <c r="D84" s="15">
        <v>1.0200000000000001E-2</v>
      </c>
      <c r="E84" s="15">
        <v>0.2999</v>
      </c>
      <c r="F84" s="15">
        <v>0.28449999999999998</v>
      </c>
      <c r="G84" s="15">
        <v>0.28449999999999998</v>
      </c>
      <c r="H84" s="15">
        <v>1.5918979901846431E-2</v>
      </c>
      <c r="I84" s="15">
        <v>1.0373348770624427</v>
      </c>
      <c r="J84" s="15">
        <v>1.044</v>
      </c>
      <c r="K84" s="13">
        <v>99.361578262686081</v>
      </c>
      <c r="L84">
        <v>10.373348770624427</v>
      </c>
      <c r="M84">
        <v>10.373348770624427</v>
      </c>
      <c r="N84" s="46">
        <v>34719</v>
      </c>
      <c r="O84" s="47">
        <v>43728</v>
      </c>
      <c r="P84" s="63">
        <v>34719</v>
      </c>
      <c r="Q84" s="64"/>
      <c r="R84" s="65">
        <v>14.3</v>
      </c>
      <c r="S84" s="64" t="s">
        <v>189</v>
      </c>
      <c r="T84" s="66">
        <v>43728</v>
      </c>
      <c r="U84" s="7" t="s">
        <v>189</v>
      </c>
    </row>
    <row r="85" spans="1:21" ht="15.75" x14ac:dyDescent="0.25">
      <c r="A85" s="11">
        <v>35</v>
      </c>
      <c r="B85" s="12" t="s">
        <v>52</v>
      </c>
      <c r="C85" s="12">
        <v>0.30230000000000001</v>
      </c>
      <c r="D85" s="12">
        <v>7.4999999999999997E-3</v>
      </c>
      <c r="E85" s="12">
        <v>0.29480000000000001</v>
      </c>
      <c r="F85" s="12">
        <v>0.3024</v>
      </c>
      <c r="G85" s="12">
        <v>0.3024</v>
      </c>
      <c r="H85" s="12">
        <v>4.1358515356002268E-2</v>
      </c>
      <c r="I85" s="12">
        <v>1.0999134566396602</v>
      </c>
      <c r="J85" s="12">
        <v>1.079</v>
      </c>
      <c r="K85" s="13">
        <v>101.93822582387955</v>
      </c>
      <c r="L85">
        <v>10.999134566396602</v>
      </c>
      <c r="M85">
        <v>10.999134566396602</v>
      </c>
      <c r="N85" s="46">
        <v>33063</v>
      </c>
      <c r="O85" s="47">
        <v>43739</v>
      </c>
      <c r="P85" s="67">
        <v>33063</v>
      </c>
      <c r="Q85" s="55"/>
      <c r="R85" s="62">
        <v>5.29</v>
      </c>
      <c r="S85" s="55" t="s">
        <v>189</v>
      </c>
      <c r="T85" s="58">
        <v>43739</v>
      </c>
      <c r="U85" s="4" t="s">
        <v>189</v>
      </c>
    </row>
    <row r="86" spans="1:21" ht="15.75" x14ac:dyDescent="0.25">
      <c r="A86" s="14">
        <v>36</v>
      </c>
      <c r="B86" s="15" t="s">
        <v>64</v>
      </c>
      <c r="C86" s="15">
        <v>0.20749999999999999</v>
      </c>
      <c r="D86" s="15">
        <v>4.3999999999999899E-3</v>
      </c>
      <c r="E86" s="15">
        <v>0.2031</v>
      </c>
      <c r="F86" s="15">
        <v>0.21029999999999999</v>
      </c>
      <c r="G86" s="15">
        <v>0.21029999999999999</v>
      </c>
      <c r="H86" s="15">
        <v>-0.11007429822113168</v>
      </c>
      <c r="I86" s="15">
        <v>0.77611432920160783</v>
      </c>
      <c r="J86" s="12">
        <v>0.72899999999999998</v>
      </c>
      <c r="K86" s="13">
        <v>106.46287094672262</v>
      </c>
      <c r="L86">
        <v>7.7611432920160786</v>
      </c>
      <c r="M86">
        <v>7.7611432920160786</v>
      </c>
      <c r="N86" s="46">
        <v>32079</v>
      </c>
      <c r="O86" s="47">
        <v>43753</v>
      </c>
      <c r="P86" s="67">
        <v>32079</v>
      </c>
      <c r="Q86" s="55"/>
      <c r="R86" s="62">
        <v>12.3</v>
      </c>
      <c r="S86" s="55" t="s">
        <v>189</v>
      </c>
      <c r="T86" s="58">
        <v>43753</v>
      </c>
      <c r="U86" s="4" t="s">
        <v>190</v>
      </c>
    </row>
    <row r="87" spans="1:21" ht="15.75" x14ac:dyDescent="0.25">
      <c r="A87" s="11">
        <v>37</v>
      </c>
      <c r="B87" s="12" t="s">
        <v>76</v>
      </c>
      <c r="C87" s="12">
        <v>0.67589999999999995</v>
      </c>
      <c r="D87" s="12">
        <v>1.0500000000000001E-2</v>
      </c>
      <c r="E87" s="12">
        <v>0.66539999999999999</v>
      </c>
      <c r="F87" s="12">
        <v>0.64900000000000002</v>
      </c>
      <c r="G87" s="12">
        <v>0.64900000000000002</v>
      </c>
      <c r="H87" s="12">
        <v>0.35975490892835454</v>
      </c>
      <c r="I87" s="12">
        <v>2.2895751822667267</v>
      </c>
      <c r="J87" s="12">
        <v>2.238</v>
      </c>
      <c r="K87" s="13">
        <v>102.30452110217725</v>
      </c>
      <c r="L87">
        <v>22.895751822667268</v>
      </c>
      <c r="M87">
        <v>22.895751822667268</v>
      </c>
      <c r="N87" s="46">
        <v>32848</v>
      </c>
      <c r="O87" s="47">
        <v>43753</v>
      </c>
      <c r="P87" s="67">
        <v>32848</v>
      </c>
      <c r="Q87" s="55"/>
      <c r="R87" s="62">
        <v>15.25</v>
      </c>
      <c r="S87" s="55" t="s">
        <v>189</v>
      </c>
      <c r="T87" s="58">
        <v>43753</v>
      </c>
      <c r="U87" s="4" t="s">
        <v>189</v>
      </c>
    </row>
    <row r="88" spans="1:21" ht="15.75" x14ac:dyDescent="0.25">
      <c r="A88" s="14">
        <v>38</v>
      </c>
      <c r="B88" s="15" t="s">
        <v>88</v>
      </c>
      <c r="C88" s="15">
        <v>0.5484</v>
      </c>
      <c r="D88" s="15">
        <v>6.7000000000000002E-3</v>
      </c>
      <c r="E88" s="15">
        <v>0.54169999999999996</v>
      </c>
      <c r="F88" s="15">
        <v>0.5484</v>
      </c>
      <c r="G88" s="15">
        <v>0.5484</v>
      </c>
      <c r="H88" s="15">
        <v>0.28953354827277611</v>
      </c>
      <c r="I88" s="15">
        <v>1.9477515035578872</v>
      </c>
      <c r="J88" s="15">
        <v>1.9079999999999999</v>
      </c>
      <c r="K88" s="13">
        <v>102.08341213615762</v>
      </c>
      <c r="L88">
        <v>19.477515035578872</v>
      </c>
      <c r="M88">
        <v>19.477515035578872</v>
      </c>
      <c r="N88" s="23">
        <v>33465</v>
      </c>
      <c r="O88" s="24">
        <v>43788</v>
      </c>
      <c r="P88" s="63">
        <v>33465</v>
      </c>
      <c r="Q88" s="64"/>
      <c r="R88" s="65">
        <v>7.35</v>
      </c>
      <c r="S88" s="64" t="s">
        <v>189</v>
      </c>
      <c r="T88" s="66">
        <v>43788</v>
      </c>
      <c r="U88" s="7" t="s">
        <v>189</v>
      </c>
    </row>
    <row r="89" spans="1:21" ht="15.75" x14ac:dyDescent="0.25">
      <c r="A89" s="11">
        <v>39</v>
      </c>
      <c r="B89" s="12" t="s">
        <v>100</v>
      </c>
      <c r="C89" s="12">
        <v>0.1973</v>
      </c>
      <c r="D89" s="12">
        <v>3.3E-3</v>
      </c>
      <c r="E89" s="12">
        <v>0.19400000000000001</v>
      </c>
      <c r="F89" s="12">
        <v>0.18730000000000002</v>
      </c>
      <c r="G89" s="12">
        <v>0.18730000000000002</v>
      </c>
      <c r="H89" s="12">
        <v>-0.15836373371977197</v>
      </c>
      <c r="I89" s="12">
        <v>0.69444245906803503</v>
      </c>
      <c r="J89" s="12">
        <v>0.67600000000000005</v>
      </c>
      <c r="K89" s="13">
        <v>102.72817441834836</v>
      </c>
      <c r="L89">
        <v>6.9444245906803506</v>
      </c>
      <c r="M89">
        <v>6.9444245906803506</v>
      </c>
      <c r="N89" s="23">
        <v>34138</v>
      </c>
      <c r="O89" s="24">
        <v>43788</v>
      </c>
      <c r="P89" s="67">
        <v>34138</v>
      </c>
      <c r="Q89" s="55"/>
      <c r="R89" s="62">
        <v>28.5</v>
      </c>
      <c r="S89" s="55" t="s">
        <v>189</v>
      </c>
      <c r="T89" s="58">
        <v>43788</v>
      </c>
      <c r="U89" s="4" t="s">
        <v>190</v>
      </c>
    </row>
  </sheetData>
  <conditionalFormatting sqref="S1:S21 S45:S61 S69:S73">
    <cfRule type="cellIs" dxfId="6" priority="9" operator="greaterThan">
      <formula>3</formula>
    </cfRule>
  </conditionalFormatting>
  <conditionalFormatting sqref="R24:R41 R64:R65 R74:R89">
    <cfRule type="cellIs" dxfId="5" priority="8" operator="greaterThan">
      <formula>10</formula>
    </cfRule>
  </conditionalFormatting>
  <conditionalFormatting sqref="R22:R23">
    <cfRule type="cellIs" dxfId="4" priority="7" operator="greaterThan">
      <formula>10</formula>
    </cfRule>
  </conditionalFormatting>
  <conditionalFormatting sqref="R62:R63">
    <cfRule type="cellIs" dxfId="3" priority="4" operator="greaterThan">
      <formula>10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errorStyle="warning" allowBlank="1" showErrorMessage="1" errorTitle="Animal number unknown" error="Hello,_x000a_This animal number is not in referenced in the sheet &quot;Current animals&quot;. Consider updating the list of current animals. If this is a one-time addition, and you double-checked the animal number, you are good to go.">
          <x14:formula1>
            <xm:f>'C:\Users\lzablock\Box\Kuroda Lab\UC Davis-Sample Inventory\-80C_CCM\Plasma _UCD\[UCD_Plasma.xlsx]Current animals'!#REF!</xm:f>
          </x14:formula1>
          <xm:sqref>N22:N24 N62:N64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workbookViewId="0">
      <selection activeCell="O7" sqref="O7"/>
    </sheetView>
  </sheetViews>
  <sheetFormatPr defaultColWidth="9.140625" defaultRowHeight="15" x14ac:dyDescent="0.25"/>
  <cols>
    <col min="1" max="1" width="27" customWidth="1"/>
    <col min="2" max="2" width="10.7109375" customWidth="1"/>
    <col min="3" max="3" width="7.42578125" customWidth="1"/>
    <col min="4" max="4" width="6.140625" customWidth="1"/>
    <col min="5" max="5" width="7.42578125" customWidth="1"/>
    <col min="6" max="6" width="11.42578125" customWidth="1"/>
    <col min="7" max="7" width="10.42578125" customWidth="1"/>
    <col min="8" max="8" width="9.5703125" bestFit="1" customWidth="1"/>
    <col min="9" max="9" width="24.140625" customWidth="1"/>
    <col min="10" max="10" width="23" customWidth="1"/>
    <col min="12" max="12" width="16.28515625" bestFit="1" customWidth="1"/>
  </cols>
  <sheetData>
    <row r="1" spans="1:12" ht="15.75" thickBot="1" x14ac:dyDescent="0.3">
      <c r="A1" s="8" t="s">
        <v>192</v>
      </c>
      <c r="B1" s="74" t="s">
        <v>193</v>
      </c>
      <c r="C1" s="75" t="s">
        <v>194</v>
      </c>
      <c r="D1" s="76" t="s">
        <v>184</v>
      </c>
      <c r="E1" s="77" t="s">
        <v>185</v>
      </c>
      <c r="F1" s="77" t="s">
        <v>186</v>
      </c>
      <c r="G1" s="78" t="s">
        <v>188</v>
      </c>
      <c r="H1" s="79" t="s">
        <v>191</v>
      </c>
      <c r="I1" s="79" t="s">
        <v>195</v>
      </c>
      <c r="J1" s="109" t="s">
        <v>201</v>
      </c>
      <c r="K1" s="79" t="s">
        <v>196</v>
      </c>
      <c r="L1" s="80" t="s">
        <v>200</v>
      </c>
    </row>
    <row r="2" spans="1:12" ht="16.5" thickTop="1" x14ac:dyDescent="0.25">
      <c r="A2" s="11">
        <v>4.8222216057706868</v>
      </c>
      <c r="B2" s="81">
        <v>32079</v>
      </c>
      <c r="C2" s="82">
        <v>43669</v>
      </c>
      <c r="D2" s="83"/>
      <c r="E2" s="84">
        <v>2.62</v>
      </c>
      <c r="F2" s="84">
        <v>0</v>
      </c>
      <c r="G2" s="85" t="s">
        <v>199</v>
      </c>
      <c r="H2" s="86">
        <v>36592</v>
      </c>
      <c r="I2" s="90" t="s">
        <v>189</v>
      </c>
      <c r="J2" s="11" t="s">
        <v>189</v>
      </c>
      <c r="K2" s="12" t="s">
        <v>197</v>
      </c>
      <c r="L2" s="13" t="str">
        <f t="shared" ref="L2:L41" si="0">CONCATENATE(K2,"_",G2,"_",I2)</f>
        <v>Old_Diab_No</v>
      </c>
    </row>
    <row r="3" spans="1:12" ht="15.75" x14ac:dyDescent="0.25">
      <c r="A3" s="14">
        <v>8.254735340004455</v>
      </c>
      <c r="B3" s="87">
        <v>32079</v>
      </c>
      <c r="C3" s="88">
        <v>43690</v>
      </c>
      <c r="D3" s="11"/>
      <c r="E3" s="85">
        <v>12.91</v>
      </c>
      <c r="F3" s="85">
        <v>0</v>
      </c>
      <c r="G3" s="85" t="s">
        <v>199</v>
      </c>
      <c r="H3" s="89">
        <v>36592</v>
      </c>
      <c r="I3" s="91" t="s">
        <v>189</v>
      </c>
      <c r="J3" s="11" t="s">
        <v>190</v>
      </c>
      <c r="K3" s="15" t="s">
        <v>197</v>
      </c>
      <c r="L3" s="110" t="str">
        <f t="shared" si="0"/>
        <v>Old_Diab_No</v>
      </c>
    </row>
    <row r="4" spans="1:12" ht="15.75" x14ac:dyDescent="0.25">
      <c r="A4" s="11">
        <v>7.7611432920160786</v>
      </c>
      <c r="B4" s="81">
        <v>32079</v>
      </c>
      <c r="C4" s="82">
        <v>43753</v>
      </c>
      <c r="D4" s="90"/>
      <c r="E4" s="85">
        <v>12.3</v>
      </c>
      <c r="F4" s="85">
        <v>0</v>
      </c>
      <c r="G4" s="85" t="s">
        <v>199</v>
      </c>
      <c r="H4" s="86">
        <v>36592</v>
      </c>
      <c r="I4" s="90" t="s">
        <v>190</v>
      </c>
      <c r="J4" s="11" t="s">
        <v>189</v>
      </c>
      <c r="K4" s="12" t="s">
        <v>197</v>
      </c>
      <c r="L4" s="13" t="str">
        <f t="shared" si="0"/>
        <v>Old_Diab_Yes</v>
      </c>
    </row>
    <row r="5" spans="1:12" ht="15.75" x14ac:dyDescent="0.25">
      <c r="A5" s="14">
        <v>14.596083333955168</v>
      </c>
      <c r="B5" s="81">
        <v>32848</v>
      </c>
      <c r="C5" s="82">
        <v>43690</v>
      </c>
      <c r="D5" s="91"/>
      <c r="E5" s="92">
        <v>2.19</v>
      </c>
      <c r="F5" s="92">
        <v>0</v>
      </c>
      <c r="G5" s="92" t="s">
        <v>189</v>
      </c>
      <c r="H5" s="89">
        <v>36949</v>
      </c>
      <c r="I5" s="91" t="s">
        <v>189</v>
      </c>
      <c r="J5" s="11" t="s">
        <v>190</v>
      </c>
      <c r="K5" s="15" t="s">
        <v>197</v>
      </c>
      <c r="L5" s="110" t="str">
        <f t="shared" si="0"/>
        <v>Old_No_No</v>
      </c>
    </row>
    <row r="6" spans="1:12" ht="15.75" x14ac:dyDescent="0.25">
      <c r="A6" s="11">
        <v>22.895751822667268</v>
      </c>
      <c r="B6" s="81">
        <v>32848</v>
      </c>
      <c r="C6" s="82">
        <v>43753</v>
      </c>
      <c r="D6" s="90"/>
      <c r="E6" s="85">
        <v>15.25</v>
      </c>
      <c r="F6" s="85">
        <v>0</v>
      </c>
      <c r="G6" s="85" t="s">
        <v>189</v>
      </c>
      <c r="H6" s="86">
        <v>36949</v>
      </c>
      <c r="I6" s="90" t="s">
        <v>190</v>
      </c>
      <c r="J6" s="11" t="s">
        <v>189</v>
      </c>
      <c r="K6" s="12" t="s">
        <v>197</v>
      </c>
      <c r="L6" s="13" t="str">
        <f t="shared" si="0"/>
        <v>Old_No_Yes</v>
      </c>
    </row>
    <row r="7" spans="1:12" ht="15.75" x14ac:dyDescent="0.25">
      <c r="A7" s="14">
        <v>11.687881782331747</v>
      </c>
      <c r="B7" s="81">
        <v>33063</v>
      </c>
      <c r="C7" s="82">
        <v>43664</v>
      </c>
      <c r="D7" s="90"/>
      <c r="E7" s="85">
        <v>10.029999999999999</v>
      </c>
      <c r="F7" s="85">
        <v>0</v>
      </c>
      <c r="G7" s="85" t="s">
        <v>189</v>
      </c>
      <c r="H7" s="89">
        <v>36983</v>
      </c>
      <c r="I7" s="91" t="s">
        <v>189</v>
      </c>
      <c r="J7" s="11" t="s">
        <v>189</v>
      </c>
      <c r="K7" s="15" t="s">
        <v>197</v>
      </c>
      <c r="L7" s="110" t="str">
        <f t="shared" si="0"/>
        <v>Old_No_No</v>
      </c>
    </row>
    <row r="8" spans="1:12" ht="15.75" x14ac:dyDescent="0.25">
      <c r="A8" s="11">
        <v>12.878348921835446</v>
      </c>
      <c r="B8" s="87">
        <v>33063</v>
      </c>
      <c r="C8" s="88">
        <v>43685</v>
      </c>
      <c r="D8" s="11"/>
      <c r="E8" s="85">
        <v>13.3</v>
      </c>
      <c r="F8" s="85">
        <v>0</v>
      </c>
      <c r="G8" s="85" t="s">
        <v>189</v>
      </c>
      <c r="H8" s="86">
        <v>36983</v>
      </c>
      <c r="I8" s="90" t="s">
        <v>189</v>
      </c>
      <c r="J8" s="11" t="s">
        <v>189</v>
      </c>
      <c r="K8" s="12" t="s">
        <v>197</v>
      </c>
      <c r="L8" s="13" t="str">
        <f t="shared" si="0"/>
        <v>Old_No_No</v>
      </c>
    </row>
    <row r="9" spans="1:12" ht="15.75" x14ac:dyDescent="0.25">
      <c r="A9" s="14">
        <v>10.999134566396602</v>
      </c>
      <c r="B9" s="93">
        <v>33063</v>
      </c>
      <c r="C9" s="94">
        <v>43739</v>
      </c>
      <c r="D9" s="11"/>
      <c r="E9" s="85">
        <v>5.29</v>
      </c>
      <c r="F9" s="85">
        <v>0</v>
      </c>
      <c r="G9" s="12" t="s">
        <v>189</v>
      </c>
      <c r="H9" s="89">
        <v>36983</v>
      </c>
      <c r="I9" s="91" t="s">
        <v>189</v>
      </c>
      <c r="J9" s="11" t="s">
        <v>189</v>
      </c>
      <c r="K9" s="15" t="s">
        <v>197</v>
      </c>
      <c r="L9" s="110" t="str">
        <f t="shared" si="0"/>
        <v>Old_No_No</v>
      </c>
    </row>
    <row r="10" spans="1:12" ht="15.75" x14ac:dyDescent="0.25">
      <c r="A10" s="11">
        <v>17.353426063287255</v>
      </c>
      <c r="B10" s="93">
        <v>33188</v>
      </c>
      <c r="C10" s="94">
        <v>44005</v>
      </c>
      <c r="D10" s="97">
        <v>196</v>
      </c>
      <c r="E10" s="95">
        <v>7.7</v>
      </c>
      <c r="F10" s="95">
        <v>1.9</v>
      </c>
      <c r="G10" s="12" t="s">
        <v>189</v>
      </c>
      <c r="H10" s="96">
        <v>36994</v>
      </c>
      <c r="I10" s="90" t="s">
        <v>189</v>
      </c>
      <c r="J10" s="11" t="s">
        <v>189</v>
      </c>
      <c r="K10" s="12" t="s">
        <v>197</v>
      </c>
      <c r="L10" s="13" t="str">
        <f t="shared" si="0"/>
        <v>Old_No_No</v>
      </c>
    </row>
    <row r="11" spans="1:12" ht="15.75" x14ac:dyDescent="0.25">
      <c r="A11" s="11">
        <v>16.645331653622936</v>
      </c>
      <c r="B11" s="93">
        <v>33188</v>
      </c>
      <c r="C11" s="94">
        <v>44026</v>
      </c>
      <c r="D11" s="11">
        <v>217</v>
      </c>
      <c r="E11" s="95">
        <v>14</v>
      </c>
      <c r="F11" s="95">
        <v>1.9</v>
      </c>
      <c r="G11" s="12" t="s">
        <v>189</v>
      </c>
      <c r="H11" s="96">
        <v>36994</v>
      </c>
      <c r="I11" s="90" t="s">
        <v>189</v>
      </c>
      <c r="J11" s="11" t="s">
        <v>189</v>
      </c>
      <c r="K11" s="15" t="s">
        <v>197</v>
      </c>
      <c r="L11" s="110" t="str">
        <f t="shared" si="0"/>
        <v>Old_No_No</v>
      </c>
    </row>
    <row r="12" spans="1:12" ht="15.75" x14ac:dyDescent="0.25">
      <c r="A12" s="11">
        <v>14.409686794440542</v>
      </c>
      <c r="B12" s="93">
        <v>33188</v>
      </c>
      <c r="C12" s="94">
        <v>44110</v>
      </c>
      <c r="D12" s="97">
        <v>301</v>
      </c>
      <c r="E12" s="95">
        <v>13.3</v>
      </c>
      <c r="F12" s="95">
        <v>1.9</v>
      </c>
      <c r="G12" s="12" t="s">
        <v>189</v>
      </c>
      <c r="H12" s="96">
        <v>36994</v>
      </c>
      <c r="I12" s="90" t="s">
        <v>189</v>
      </c>
      <c r="J12" s="11" t="s">
        <v>189</v>
      </c>
      <c r="K12" s="12" t="s">
        <v>197</v>
      </c>
      <c r="L12" s="13" t="str">
        <f t="shared" si="0"/>
        <v>Old_No_No</v>
      </c>
    </row>
    <row r="13" spans="1:12" ht="15.75" x14ac:dyDescent="0.25">
      <c r="A13" s="11">
        <v>10.871653380671011</v>
      </c>
      <c r="B13" s="93">
        <v>33188</v>
      </c>
      <c r="C13" s="94">
        <v>44153</v>
      </c>
      <c r="D13" s="11">
        <v>344</v>
      </c>
      <c r="E13" s="95">
        <v>4.16</v>
      </c>
      <c r="F13" s="95">
        <v>1.9</v>
      </c>
      <c r="G13" s="12" t="s">
        <v>189</v>
      </c>
      <c r="H13" s="96">
        <v>36994</v>
      </c>
      <c r="I13" s="90" t="s">
        <v>189</v>
      </c>
      <c r="J13" s="11" t="s">
        <v>189</v>
      </c>
      <c r="K13" s="15" t="s">
        <v>197</v>
      </c>
      <c r="L13" s="110" t="str">
        <f t="shared" si="0"/>
        <v>Old_No_No</v>
      </c>
    </row>
    <row r="14" spans="1:12" ht="15.75" x14ac:dyDescent="0.25">
      <c r="A14" s="11">
        <v>13.193860442648347</v>
      </c>
      <c r="B14" s="93">
        <v>33188</v>
      </c>
      <c r="C14" s="94">
        <v>44173</v>
      </c>
      <c r="D14" s="97">
        <v>364</v>
      </c>
      <c r="E14" s="95">
        <v>59.9</v>
      </c>
      <c r="F14" s="95">
        <v>1.9</v>
      </c>
      <c r="G14" s="12" t="s">
        <v>189</v>
      </c>
      <c r="H14" s="96">
        <v>36994</v>
      </c>
      <c r="I14" s="90" t="s">
        <v>189</v>
      </c>
      <c r="J14" s="11" t="s">
        <v>189</v>
      </c>
      <c r="K14" s="12" t="s">
        <v>197</v>
      </c>
      <c r="L14" s="13" t="str">
        <f t="shared" si="0"/>
        <v>Old_No_No</v>
      </c>
    </row>
    <row r="15" spans="1:12" ht="15.75" x14ac:dyDescent="0.25">
      <c r="A15" s="11">
        <v>13.093347303374186</v>
      </c>
      <c r="B15" s="81">
        <v>33188</v>
      </c>
      <c r="C15" s="82">
        <v>44211</v>
      </c>
      <c r="D15" s="90">
        <v>402</v>
      </c>
      <c r="E15" s="95">
        <v>13.9</v>
      </c>
      <c r="F15" s="95">
        <v>2.5</v>
      </c>
      <c r="G15" s="12" t="s">
        <v>189</v>
      </c>
      <c r="H15" s="96">
        <v>36994</v>
      </c>
      <c r="I15" s="90" t="s">
        <v>189</v>
      </c>
      <c r="J15" s="11" t="s">
        <v>189</v>
      </c>
      <c r="K15" s="15" t="s">
        <v>197</v>
      </c>
      <c r="L15" s="110" t="str">
        <f t="shared" si="0"/>
        <v>Old_No_No</v>
      </c>
    </row>
    <row r="16" spans="1:12" ht="15.75" x14ac:dyDescent="0.25">
      <c r="A16" s="11">
        <v>13.887928731102647</v>
      </c>
      <c r="B16" s="87">
        <v>33465</v>
      </c>
      <c r="C16" s="88">
        <v>43714</v>
      </c>
      <c r="D16" s="11"/>
      <c r="E16" s="85">
        <v>3.45</v>
      </c>
      <c r="F16" s="85">
        <v>0</v>
      </c>
      <c r="G16" s="12" t="s">
        <v>189</v>
      </c>
      <c r="H16" s="86">
        <v>37062</v>
      </c>
      <c r="I16" s="90" t="s">
        <v>189</v>
      </c>
      <c r="J16" s="11" t="s">
        <v>190</v>
      </c>
      <c r="K16" s="12" t="s">
        <v>197</v>
      </c>
      <c r="L16" s="13" t="str">
        <f t="shared" si="0"/>
        <v>Old_No_No</v>
      </c>
    </row>
    <row r="17" spans="1:12" ht="15.75" x14ac:dyDescent="0.25">
      <c r="A17" s="14">
        <v>19.477515035578872</v>
      </c>
      <c r="B17" s="93">
        <v>33465</v>
      </c>
      <c r="C17" s="94">
        <v>43788</v>
      </c>
      <c r="D17" s="14"/>
      <c r="E17" s="92">
        <v>7.35</v>
      </c>
      <c r="F17" s="92">
        <v>0</v>
      </c>
      <c r="G17" s="15" t="s">
        <v>189</v>
      </c>
      <c r="H17" s="89">
        <v>37062</v>
      </c>
      <c r="I17" s="90" t="s">
        <v>190</v>
      </c>
      <c r="J17" s="11" t="s">
        <v>189</v>
      </c>
      <c r="K17" s="15" t="s">
        <v>197</v>
      </c>
      <c r="L17" s="110" t="str">
        <f t="shared" si="0"/>
        <v>Old_No_Yes</v>
      </c>
    </row>
    <row r="18" spans="1:12" ht="15.75" x14ac:dyDescent="0.25">
      <c r="A18" s="11">
        <v>3.9568812887593401</v>
      </c>
      <c r="B18" s="93">
        <v>34138</v>
      </c>
      <c r="C18" s="94">
        <v>43669</v>
      </c>
      <c r="D18" s="11"/>
      <c r="E18" s="85">
        <v>4.22</v>
      </c>
      <c r="F18" s="85">
        <v>0</v>
      </c>
      <c r="G18" s="85" t="s">
        <v>199</v>
      </c>
      <c r="H18" s="86">
        <v>35577</v>
      </c>
      <c r="I18" s="90" t="s">
        <v>189</v>
      </c>
      <c r="J18" s="11" t="s">
        <v>189</v>
      </c>
      <c r="K18" s="12" t="s">
        <v>197</v>
      </c>
      <c r="L18" s="13" t="str">
        <f t="shared" si="0"/>
        <v>Old_Diab_No</v>
      </c>
    </row>
    <row r="19" spans="1:12" ht="15.75" x14ac:dyDescent="0.25">
      <c r="A19" s="14">
        <v>3.3536461711251633</v>
      </c>
      <c r="B19" s="93">
        <v>34138</v>
      </c>
      <c r="C19" s="94">
        <v>43714</v>
      </c>
      <c r="D19" s="11"/>
      <c r="E19" s="85">
        <v>1.02</v>
      </c>
      <c r="F19" s="85">
        <v>0</v>
      </c>
      <c r="G19" s="85" t="s">
        <v>199</v>
      </c>
      <c r="H19" s="89">
        <v>35577</v>
      </c>
      <c r="I19" s="91" t="s">
        <v>189</v>
      </c>
      <c r="J19" s="11" t="s">
        <v>190</v>
      </c>
      <c r="K19" s="15" t="s">
        <v>197</v>
      </c>
      <c r="L19" s="110" t="str">
        <f t="shared" si="0"/>
        <v>Old_Diab_No</v>
      </c>
    </row>
    <row r="20" spans="1:12" ht="15.75" x14ac:dyDescent="0.25">
      <c r="A20" s="11">
        <v>6.9444245906803506</v>
      </c>
      <c r="B20" s="93">
        <v>34138</v>
      </c>
      <c r="C20" s="94">
        <v>43788</v>
      </c>
      <c r="D20" s="11"/>
      <c r="E20" s="85">
        <v>28.5</v>
      </c>
      <c r="F20" s="85">
        <v>0</v>
      </c>
      <c r="G20" s="85" t="s">
        <v>199</v>
      </c>
      <c r="H20" s="86">
        <v>35577</v>
      </c>
      <c r="I20" s="90" t="s">
        <v>190</v>
      </c>
      <c r="J20" s="11" t="s">
        <v>189</v>
      </c>
      <c r="K20" s="12" t="s">
        <v>197</v>
      </c>
      <c r="L20" s="13" t="str">
        <f t="shared" si="0"/>
        <v>Old_Diab_Yes</v>
      </c>
    </row>
    <row r="21" spans="1:12" ht="15.75" x14ac:dyDescent="0.25">
      <c r="A21" s="14">
        <v>17.050107364307276</v>
      </c>
      <c r="B21" s="100">
        <v>34186</v>
      </c>
      <c r="C21" s="101">
        <v>44211</v>
      </c>
      <c r="D21" s="99">
        <v>402</v>
      </c>
      <c r="E21" s="95">
        <v>29.8</v>
      </c>
      <c r="F21" s="95">
        <v>2.5</v>
      </c>
      <c r="G21" s="12" t="s">
        <v>189</v>
      </c>
      <c r="H21" s="98">
        <v>37386</v>
      </c>
      <c r="I21" s="91" t="s">
        <v>189</v>
      </c>
      <c r="J21" s="11" t="s">
        <v>189</v>
      </c>
      <c r="K21" s="15" t="s">
        <v>197</v>
      </c>
      <c r="L21" s="110" t="str">
        <f t="shared" si="0"/>
        <v>Old_No_No</v>
      </c>
    </row>
    <row r="22" spans="1:12" ht="15.75" x14ac:dyDescent="0.25">
      <c r="A22" s="11">
        <v>25.691426677638457</v>
      </c>
      <c r="B22" s="81">
        <v>34186</v>
      </c>
      <c r="C22" s="82">
        <v>44266</v>
      </c>
      <c r="D22" s="90">
        <v>457</v>
      </c>
      <c r="E22" s="102">
        <v>33.1</v>
      </c>
      <c r="F22" s="103">
        <v>2.9</v>
      </c>
      <c r="G22" s="12" t="s">
        <v>189</v>
      </c>
      <c r="H22" s="96">
        <v>37386</v>
      </c>
      <c r="I22" s="90" t="s">
        <v>189</v>
      </c>
      <c r="J22" s="11" t="s">
        <v>189</v>
      </c>
      <c r="K22" s="12" t="s">
        <v>197</v>
      </c>
      <c r="L22" s="13" t="str">
        <f t="shared" si="0"/>
        <v>Old_No_No</v>
      </c>
    </row>
    <row r="23" spans="1:12" ht="15.75" x14ac:dyDescent="0.25">
      <c r="A23" s="14">
        <v>19.431482753743687</v>
      </c>
      <c r="B23" s="100">
        <v>34186</v>
      </c>
      <c r="C23" s="101">
        <v>44285</v>
      </c>
      <c r="D23" s="99">
        <v>476</v>
      </c>
      <c r="E23" s="102">
        <v>9.51</v>
      </c>
      <c r="F23" s="103">
        <v>2.5</v>
      </c>
      <c r="G23" s="12" t="s">
        <v>189</v>
      </c>
      <c r="H23" s="98">
        <v>37386</v>
      </c>
      <c r="I23" s="91" t="s">
        <v>189</v>
      </c>
      <c r="J23" s="11" t="s">
        <v>189</v>
      </c>
      <c r="K23" s="15" t="s">
        <v>197</v>
      </c>
      <c r="L23" s="110" t="str">
        <f t="shared" si="0"/>
        <v>Old_No_No</v>
      </c>
    </row>
    <row r="24" spans="1:12" ht="15.75" x14ac:dyDescent="0.25">
      <c r="A24" s="11">
        <v>19.233662585546849</v>
      </c>
      <c r="B24" s="81">
        <v>34186</v>
      </c>
      <c r="C24" s="82">
        <v>44320</v>
      </c>
      <c r="D24" s="90">
        <v>511</v>
      </c>
      <c r="E24" s="102">
        <v>21</v>
      </c>
      <c r="F24" s="103">
        <v>1.9</v>
      </c>
      <c r="G24" s="12" t="s">
        <v>189</v>
      </c>
      <c r="H24" s="96">
        <v>37386</v>
      </c>
      <c r="I24" s="90" t="s">
        <v>189</v>
      </c>
      <c r="J24" s="11" t="s">
        <v>189</v>
      </c>
      <c r="K24" s="12" t="s">
        <v>197</v>
      </c>
      <c r="L24" s="13" t="str">
        <f t="shared" si="0"/>
        <v>Old_No_No</v>
      </c>
    </row>
    <row r="25" spans="1:12" ht="15.75" x14ac:dyDescent="0.25">
      <c r="A25" s="14">
        <v>11.94724349030745</v>
      </c>
      <c r="B25" s="81">
        <v>34719</v>
      </c>
      <c r="C25" s="82">
        <v>43664</v>
      </c>
      <c r="D25" s="91"/>
      <c r="E25" s="104">
        <v>9.98</v>
      </c>
      <c r="F25" s="91">
        <v>0</v>
      </c>
      <c r="G25" s="12" t="s">
        <v>189</v>
      </c>
      <c r="H25" s="89">
        <v>37690</v>
      </c>
      <c r="I25" s="91" t="s">
        <v>189</v>
      </c>
      <c r="J25" s="11" t="s">
        <v>189</v>
      </c>
      <c r="K25" s="15" t="s">
        <v>197</v>
      </c>
      <c r="L25" s="110" t="str">
        <f t="shared" si="0"/>
        <v>Old_No_No</v>
      </c>
    </row>
    <row r="26" spans="1:12" ht="15.75" x14ac:dyDescent="0.25">
      <c r="A26" s="11">
        <v>16.504593682732967</v>
      </c>
      <c r="B26" s="81">
        <v>34719</v>
      </c>
      <c r="C26" s="82">
        <v>43685</v>
      </c>
      <c r="D26" s="90"/>
      <c r="E26" s="105">
        <v>15.4</v>
      </c>
      <c r="F26" s="90">
        <v>0</v>
      </c>
      <c r="G26" s="12" t="s">
        <v>189</v>
      </c>
      <c r="H26" s="86">
        <v>37690</v>
      </c>
      <c r="I26" s="90" t="s">
        <v>189</v>
      </c>
      <c r="J26" s="11" t="s">
        <v>189</v>
      </c>
      <c r="K26" s="12" t="s">
        <v>197</v>
      </c>
      <c r="L26" s="13" t="str">
        <f t="shared" si="0"/>
        <v>Old_No_No</v>
      </c>
    </row>
    <row r="27" spans="1:12" ht="15.75" x14ac:dyDescent="0.25">
      <c r="A27" s="14">
        <v>10.373348770624427</v>
      </c>
      <c r="B27" s="81">
        <v>34719</v>
      </c>
      <c r="C27" s="82">
        <v>43728</v>
      </c>
      <c r="D27" s="91"/>
      <c r="E27" s="104">
        <v>14.3</v>
      </c>
      <c r="F27" s="91">
        <v>0</v>
      </c>
      <c r="G27" s="12" t="s">
        <v>189</v>
      </c>
      <c r="H27" s="89">
        <v>37690</v>
      </c>
      <c r="I27" s="91" t="s">
        <v>189</v>
      </c>
      <c r="J27" s="11" t="s">
        <v>189</v>
      </c>
      <c r="K27" s="15" t="s">
        <v>197</v>
      </c>
      <c r="L27" s="110" t="str">
        <f t="shared" si="0"/>
        <v>Old_No_No</v>
      </c>
    </row>
    <row r="28" spans="1:12" ht="15.75" x14ac:dyDescent="0.25">
      <c r="A28" s="11">
        <v>42.904180355413935</v>
      </c>
      <c r="B28" s="81">
        <v>34719</v>
      </c>
      <c r="C28" s="82">
        <v>44110</v>
      </c>
      <c r="D28" s="90">
        <v>301</v>
      </c>
      <c r="E28" s="102">
        <v>36.700000000000003</v>
      </c>
      <c r="F28" s="103">
        <v>1.9</v>
      </c>
      <c r="G28" s="12" t="s">
        <v>189</v>
      </c>
      <c r="H28" s="86">
        <v>37690</v>
      </c>
      <c r="I28" s="90" t="s">
        <v>189</v>
      </c>
      <c r="J28" s="11" t="s">
        <v>189</v>
      </c>
      <c r="K28" s="12" t="s">
        <v>197</v>
      </c>
      <c r="L28" s="13" t="str">
        <f t="shared" si="0"/>
        <v>Old_No_No</v>
      </c>
    </row>
    <row r="29" spans="1:12" ht="15.75" x14ac:dyDescent="0.25">
      <c r="A29" s="11">
        <v>33.681142862370145</v>
      </c>
      <c r="B29" s="81">
        <v>34719</v>
      </c>
      <c r="C29" s="82">
        <v>44153</v>
      </c>
      <c r="D29" s="99">
        <v>344</v>
      </c>
      <c r="E29" s="102">
        <v>18.7</v>
      </c>
      <c r="F29" s="103">
        <v>1.9</v>
      </c>
      <c r="G29" s="12" t="s">
        <v>189</v>
      </c>
      <c r="H29" s="86">
        <v>37690</v>
      </c>
      <c r="I29" s="90" t="s">
        <v>189</v>
      </c>
      <c r="J29" s="11" t="s">
        <v>189</v>
      </c>
      <c r="K29" s="15" t="s">
        <v>197</v>
      </c>
      <c r="L29" s="110" t="str">
        <f t="shared" si="0"/>
        <v>Old_No_No</v>
      </c>
    </row>
    <row r="30" spans="1:12" ht="15.75" x14ac:dyDescent="0.25">
      <c r="A30" s="11">
        <v>31.904491610790608</v>
      </c>
      <c r="B30" s="81">
        <v>34719</v>
      </c>
      <c r="C30" s="82">
        <v>44173</v>
      </c>
      <c r="D30" s="90">
        <v>364</v>
      </c>
      <c r="E30" s="102">
        <v>30.8</v>
      </c>
      <c r="F30" s="103">
        <v>1.9</v>
      </c>
      <c r="G30" s="12" t="s">
        <v>189</v>
      </c>
      <c r="H30" s="86">
        <v>37690</v>
      </c>
      <c r="I30" s="90" t="s">
        <v>189</v>
      </c>
      <c r="J30" s="11" t="s">
        <v>189</v>
      </c>
      <c r="K30" s="12" t="s">
        <v>197</v>
      </c>
      <c r="L30" s="13" t="str">
        <f t="shared" si="0"/>
        <v>Old_No_No</v>
      </c>
    </row>
    <row r="31" spans="1:12" ht="15.75" x14ac:dyDescent="0.25">
      <c r="A31" s="11">
        <v>24.56631755728769</v>
      </c>
      <c r="B31" s="81">
        <v>34719</v>
      </c>
      <c r="C31" s="82">
        <v>44211</v>
      </c>
      <c r="D31" s="90">
        <v>402</v>
      </c>
      <c r="E31" s="102">
        <v>35.5</v>
      </c>
      <c r="F31" s="103">
        <v>1.9</v>
      </c>
      <c r="G31" s="12" t="s">
        <v>189</v>
      </c>
      <c r="H31" s="86">
        <v>37690</v>
      </c>
      <c r="I31" s="90" t="s">
        <v>189</v>
      </c>
      <c r="J31" s="11" t="s">
        <v>189</v>
      </c>
      <c r="K31" s="15" t="s">
        <v>197</v>
      </c>
      <c r="L31" s="110" t="str">
        <f t="shared" si="0"/>
        <v>Old_No_No</v>
      </c>
    </row>
    <row r="32" spans="1:12" ht="15.75" x14ac:dyDescent="0.25">
      <c r="A32" s="11">
        <v>25.580189517122722</v>
      </c>
      <c r="B32" s="81">
        <v>34719</v>
      </c>
      <c r="C32" s="82">
        <v>44237</v>
      </c>
      <c r="D32" s="99">
        <v>428</v>
      </c>
      <c r="E32" s="102">
        <v>28</v>
      </c>
      <c r="F32" s="103">
        <v>1.9</v>
      </c>
      <c r="G32" s="12" t="s">
        <v>189</v>
      </c>
      <c r="H32" s="86">
        <v>37690</v>
      </c>
      <c r="I32" s="90" t="s">
        <v>189</v>
      </c>
      <c r="J32" s="11" t="s">
        <v>189</v>
      </c>
      <c r="K32" s="12" t="s">
        <v>197</v>
      </c>
      <c r="L32" s="13" t="str">
        <f t="shared" si="0"/>
        <v>Old_No_No</v>
      </c>
    </row>
    <row r="33" spans="1:12" ht="15.75" x14ac:dyDescent="0.25">
      <c r="A33" s="11">
        <v>28.066567523793719</v>
      </c>
      <c r="B33" s="81">
        <v>34719</v>
      </c>
      <c r="C33" s="82">
        <v>44320</v>
      </c>
      <c r="D33" s="99">
        <v>511</v>
      </c>
      <c r="E33" s="102">
        <v>37.1</v>
      </c>
      <c r="F33" s="103">
        <v>2.6</v>
      </c>
      <c r="G33" s="12" t="s">
        <v>189</v>
      </c>
      <c r="H33" s="86">
        <v>37690</v>
      </c>
      <c r="I33" s="90" t="s">
        <v>189</v>
      </c>
      <c r="J33" s="11" t="s">
        <v>189</v>
      </c>
      <c r="K33" s="15" t="s">
        <v>197</v>
      </c>
      <c r="L33" s="110" t="str">
        <f t="shared" si="0"/>
        <v>Old_No_No</v>
      </c>
    </row>
    <row r="34" spans="1:12" ht="15.75" x14ac:dyDescent="0.25">
      <c r="A34" s="11">
        <v>39.639200362253874</v>
      </c>
      <c r="B34" s="87">
        <v>35889</v>
      </c>
      <c r="C34" s="88">
        <v>44110</v>
      </c>
      <c r="D34" s="99">
        <v>301</v>
      </c>
      <c r="E34" s="102">
        <v>13</v>
      </c>
      <c r="F34" s="103">
        <v>1.9</v>
      </c>
      <c r="G34" s="12" t="s">
        <v>189</v>
      </c>
      <c r="H34" s="96">
        <v>38113</v>
      </c>
      <c r="I34" s="90" t="s">
        <v>189</v>
      </c>
      <c r="J34" s="11" t="s">
        <v>189</v>
      </c>
      <c r="K34" s="12" t="s">
        <v>197</v>
      </c>
      <c r="L34" s="13" t="str">
        <f t="shared" si="0"/>
        <v>Old_No_No</v>
      </c>
    </row>
    <row r="35" spans="1:12" ht="15.75" x14ac:dyDescent="0.25">
      <c r="A35" s="14">
        <v>25.404865771621495</v>
      </c>
      <c r="B35" s="93">
        <v>35889</v>
      </c>
      <c r="C35" s="94">
        <v>44153</v>
      </c>
      <c r="D35" s="90">
        <v>344</v>
      </c>
      <c r="E35" s="102">
        <v>5.78</v>
      </c>
      <c r="F35" s="103">
        <v>1.9</v>
      </c>
      <c r="G35" s="12" t="s">
        <v>189</v>
      </c>
      <c r="H35" s="98">
        <v>38113</v>
      </c>
      <c r="I35" s="91" t="s">
        <v>189</v>
      </c>
      <c r="J35" s="11" t="s">
        <v>189</v>
      </c>
      <c r="K35" s="15" t="s">
        <v>197</v>
      </c>
      <c r="L35" s="110" t="str">
        <f t="shared" si="0"/>
        <v>Old_No_No</v>
      </c>
    </row>
    <row r="36" spans="1:12" ht="15.75" x14ac:dyDescent="0.25">
      <c r="A36" s="11">
        <v>40.277848524090871</v>
      </c>
      <c r="B36" s="93">
        <v>35889</v>
      </c>
      <c r="C36" s="94">
        <v>44173</v>
      </c>
      <c r="D36" s="99">
        <v>364</v>
      </c>
      <c r="E36" s="102">
        <v>7.57</v>
      </c>
      <c r="F36" s="103">
        <v>1.9</v>
      </c>
      <c r="G36" s="12" t="s">
        <v>189</v>
      </c>
      <c r="H36" s="96">
        <v>38113</v>
      </c>
      <c r="I36" s="90" t="s">
        <v>189</v>
      </c>
      <c r="J36" s="11" t="s">
        <v>189</v>
      </c>
      <c r="K36" s="12" t="s">
        <v>197</v>
      </c>
      <c r="L36" s="13" t="str">
        <f t="shared" si="0"/>
        <v>Old_No_No</v>
      </c>
    </row>
    <row r="37" spans="1:12" ht="15.75" x14ac:dyDescent="0.25">
      <c r="A37" s="14">
        <v>14.368251739896836</v>
      </c>
      <c r="B37" s="93">
        <v>35889</v>
      </c>
      <c r="C37" s="94">
        <v>44320</v>
      </c>
      <c r="D37" s="90">
        <v>511</v>
      </c>
      <c r="E37" s="102">
        <v>30.3</v>
      </c>
      <c r="F37" s="103">
        <v>1.9</v>
      </c>
      <c r="G37" s="12" t="s">
        <v>189</v>
      </c>
      <c r="H37" s="98">
        <v>38113</v>
      </c>
      <c r="I37" s="91" t="s">
        <v>189</v>
      </c>
      <c r="J37" s="11" t="s">
        <v>189</v>
      </c>
      <c r="K37" s="15" t="s">
        <v>197</v>
      </c>
      <c r="L37" s="110" t="str">
        <f t="shared" si="0"/>
        <v>Old_No_No</v>
      </c>
    </row>
    <row r="38" spans="1:12" ht="15.75" x14ac:dyDescent="0.25">
      <c r="A38" s="11">
        <v>9.6670094280335679</v>
      </c>
      <c r="B38" s="93">
        <v>41543</v>
      </c>
      <c r="C38" s="94">
        <v>44062</v>
      </c>
      <c r="D38" s="90"/>
      <c r="E38" s="105">
        <v>14.8</v>
      </c>
      <c r="F38" s="90">
        <v>0</v>
      </c>
      <c r="G38" s="12" t="s">
        <v>189</v>
      </c>
      <c r="H38" s="86">
        <v>40624</v>
      </c>
      <c r="I38" s="90" t="s">
        <v>189</v>
      </c>
      <c r="J38" s="11" t="s">
        <v>189</v>
      </c>
      <c r="K38" s="12" t="s">
        <v>198</v>
      </c>
      <c r="L38" s="13" t="str">
        <f t="shared" si="0"/>
        <v>Young_No_No</v>
      </c>
    </row>
    <row r="39" spans="1:12" ht="15.75" x14ac:dyDescent="0.25">
      <c r="A39" s="14">
        <v>20.837726210306599</v>
      </c>
      <c r="B39" s="100">
        <v>42537</v>
      </c>
      <c r="C39" s="101">
        <v>44062</v>
      </c>
      <c r="D39" s="91"/>
      <c r="E39" s="104">
        <v>5.41</v>
      </c>
      <c r="F39" s="91">
        <v>0</v>
      </c>
      <c r="G39" s="15" t="s">
        <v>189</v>
      </c>
      <c r="H39" s="89">
        <v>41011</v>
      </c>
      <c r="I39" s="91" t="s">
        <v>189</v>
      </c>
      <c r="J39" s="11" t="s">
        <v>189</v>
      </c>
      <c r="K39" s="15" t="s">
        <v>198</v>
      </c>
      <c r="L39" s="110" t="str">
        <f t="shared" si="0"/>
        <v>Young_No_No</v>
      </c>
    </row>
    <row r="40" spans="1:12" ht="15.75" x14ac:dyDescent="0.25">
      <c r="A40" s="11">
        <v>6.4489220780571079</v>
      </c>
      <c r="B40" s="81">
        <v>44084</v>
      </c>
      <c r="C40" s="82">
        <v>44096</v>
      </c>
      <c r="D40" s="90"/>
      <c r="E40" s="105">
        <v>3.83</v>
      </c>
      <c r="F40" s="90">
        <v>0</v>
      </c>
      <c r="G40" s="12" t="s">
        <v>189</v>
      </c>
      <c r="H40" s="86">
        <v>41720</v>
      </c>
      <c r="I40" s="90" t="s">
        <v>189</v>
      </c>
      <c r="J40" s="11" t="s">
        <v>189</v>
      </c>
      <c r="K40" s="12" t="s">
        <v>198</v>
      </c>
      <c r="L40" s="13" t="str">
        <f t="shared" si="0"/>
        <v>Young_No_No</v>
      </c>
    </row>
    <row r="41" spans="1:12" ht="15.75" x14ac:dyDescent="0.25">
      <c r="A41" s="5">
        <v>8.5354756315454559</v>
      </c>
      <c r="B41" s="69">
        <v>44087</v>
      </c>
      <c r="C41" s="106">
        <v>44096</v>
      </c>
      <c r="D41" s="55"/>
      <c r="E41" s="73">
        <v>15.5</v>
      </c>
      <c r="F41" s="55">
        <v>0</v>
      </c>
      <c r="G41" s="3" t="s">
        <v>189</v>
      </c>
      <c r="H41" s="107">
        <v>41720</v>
      </c>
      <c r="I41" s="64" t="s">
        <v>189</v>
      </c>
      <c r="J41" s="108" t="s">
        <v>189</v>
      </c>
      <c r="K41" s="6" t="s">
        <v>198</v>
      </c>
      <c r="L41" s="7" t="str">
        <f t="shared" si="0"/>
        <v>Young_No_No</v>
      </c>
    </row>
  </sheetData>
  <conditionalFormatting sqref="F1:F21">
    <cfRule type="cellIs" dxfId="2" priority="3" operator="greaterThan">
      <formula>3</formula>
    </cfRule>
  </conditionalFormatting>
  <conditionalFormatting sqref="E24:E41">
    <cfRule type="cellIs" dxfId="1" priority="2" operator="greaterThan">
      <formula>10</formula>
    </cfRule>
  </conditionalFormatting>
  <conditionalFormatting sqref="E22:E23">
    <cfRule type="cellIs" dxfId="0" priority="1" operator="greaterThan">
      <formula>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ErrorMessage="1" errorTitle="Animal number unknown" error="Hello,_x000a_This animal number is not in referenced in the sheet &quot;Current animals&quot;. Consider updating the list of current animals. If this is a one-time addition, and you double-checked the animal number, you are good to go.">
          <x14:formula1>
            <xm:f>'C:\Users\lzablock\Box\Kuroda Lab\UC Davis-Sample Inventory\-80C_CCM\Plasma _UCD\[UCD_Plasma.xlsx]Current animals'!#REF!</xm:f>
          </x14:formula1>
          <xm:sqref>B22:B24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55" zoomScaleNormal="55" workbookViewId="0">
      <selection activeCell="R51" sqref="A50:R51"/>
    </sheetView>
  </sheetViews>
  <sheetFormatPr defaultColWidth="9.140625" defaultRowHeight="15" x14ac:dyDescent="0.25"/>
  <sheetData/>
  <pageMargins left="0.7" right="0.7" top="0.75" bottom="0.75" header="0.3" footer="0.3"/>
  <pageSetup scale="6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data manipulation</vt:lpstr>
      <vt:lpstr>standrad</vt:lpstr>
      <vt:lpstr>Sheet5</vt:lpstr>
      <vt:lpstr>Sheet6</vt:lpstr>
      <vt:lpstr>Sheet2</vt:lpstr>
      <vt:lpstr>Sheet7</vt:lpstr>
    </vt:vector>
  </TitlesOfParts>
  <Company>CNPRC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Zablocki</dc:creator>
  <cp:lastModifiedBy>Laurent Zablocki</cp:lastModifiedBy>
  <cp:lastPrinted>2022-10-31T21:00:46Z</cp:lastPrinted>
  <dcterms:created xsi:type="dcterms:W3CDTF">2022-10-31T19:38:46Z</dcterms:created>
  <dcterms:modified xsi:type="dcterms:W3CDTF">2022-11-21T17:22:29Z</dcterms:modified>
</cp:coreProperties>
</file>