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ceau\Desktop\DNB\DNB N°1\"/>
    </mc:Choice>
  </mc:AlternateContent>
  <bookViews>
    <workbookView xWindow="120" yWindow="45" windowWidth="20115" windowHeight="7995"/>
  </bookViews>
  <sheets>
    <sheet name="Récapitulatif" sheetId="1" r:id="rId1"/>
    <sheet name="Epreuves écrites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C3" i="1" l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D2" i="1"/>
  <c r="E2" i="1"/>
  <c r="F2" i="1"/>
  <c r="G2" i="1"/>
  <c r="H2" i="1"/>
  <c r="I2" i="1"/>
  <c r="J2" i="1"/>
  <c r="C2" i="1"/>
  <c r="K27" i="1" l="1"/>
  <c r="L27" i="1" s="1"/>
  <c r="M27" i="1"/>
  <c r="O27" i="1"/>
  <c r="Q27" i="1"/>
  <c r="T27" i="1"/>
  <c r="W27" i="1"/>
  <c r="V27" i="1" s="1"/>
  <c r="X27" i="1"/>
  <c r="AA27" i="1"/>
  <c r="Z27" i="1" s="1"/>
  <c r="T3" i="1"/>
  <c r="W3" i="1"/>
  <c r="V3" i="1" s="1"/>
  <c r="X3" i="1"/>
  <c r="AA3" i="1"/>
  <c r="Z3" i="1" s="1"/>
  <c r="T4" i="1"/>
  <c r="W4" i="1"/>
  <c r="V4" i="1" s="1"/>
  <c r="X4" i="1"/>
  <c r="AA4" i="1"/>
  <c r="Z4" i="1" s="1"/>
  <c r="T5" i="1"/>
  <c r="W5" i="1"/>
  <c r="V5" i="1" s="1"/>
  <c r="X5" i="1"/>
  <c r="AA5" i="1"/>
  <c r="Z5" i="1" s="1"/>
  <c r="T6" i="1"/>
  <c r="W6" i="1"/>
  <c r="V6" i="1" s="1"/>
  <c r="X6" i="1"/>
  <c r="AA6" i="1"/>
  <c r="Z6" i="1" s="1"/>
  <c r="T7" i="1"/>
  <c r="W7" i="1"/>
  <c r="V7" i="1" s="1"/>
  <c r="X7" i="1"/>
  <c r="AA7" i="1"/>
  <c r="Z7" i="1" s="1"/>
  <c r="T8" i="1"/>
  <c r="W8" i="1"/>
  <c r="V8" i="1" s="1"/>
  <c r="X8" i="1"/>
  <c r="AA8" i="1"/>
  <c r="Z8" i="1" s="1"/>
  <c r="T9" i="1"/>
  <c r="W9" i="1"/>
  <c r="V9" i="1" s="1"/>
  <c r="X9" i="1"/>
  <c r="AA9" i="1"/>
  <c r="Z9" i="1" s="1"/>
  <c r="T10" i="1"/>
  <c r="W10" i="1"/>
  <c r="V10" i="1" s="1"/>
  <c r="X10" i="1"/>
  <c r="AA10" i="1"/>
  <c r="Z10" i="1" s="1"/>
  <c r="T11" i="1"/>
  <c r="W11" i="1"/>
  <c r="V11" i="1" s="1"/>
  <c r="X11" i="1"/>
  <c r="AA11" i="1"/>
  <c r="Z11" i="1" s="1"/>
  <c r="T12" i="1"/>
  <c r="W12" i="1"/>
  <c r="V12" i="1" s="1"/>
  <c r="X12" i="1"/>
  <c r="AA12" i="1"/>
  <c r="Z12" i="1" s="1"/>
  <c r="T13" i="1"/>
  <c r="W13" i="1"/>
  <c r="V13" i="1" s="1"/>
  <c r="X13" i="1"/>
  <c r="AA13" i="1"/>
  <c r="Z13" i="1" s="1"/>
  <c r="T14" i="1"/>
  <c r="W14" i="1"/>
  <c r="V14" i="1" s="1"/>
  <c r="X14" i="1"/>
  <c r="AA14" i="1"/>
  <c r="Z14" i="1" s="1"/>
  <c r="T15" i="1"/>
  <c r="W15" i="1"/>
  <c r="V15" i="1" s="1"/>
  <c r="X15" i="1"/>
  <c r="AA15" i="1"/>
  <c r="Z15" i="1" s="1"/>
  <c r="T16" i="1"/>
  <c r="W16" i="1"/>
  <c r="V16" i="1" s="1"/>
  <c r="X16" i="1"/>
  <c r="AA16" i="1"/>
  <c r="Z16" i="1" s="1"/>
  <c r="T17" i="1"/>
  <c r="W17" i="1"/>
  <c r="V17" i="1" s="1"/>
  <c r="X17" i="1"/>
  <c r="AA17" i="1"/>
  <c r="Z17" i="1" s="1"/>
  <c r="T18" i="1"/>
  <c r="W18" i="1"/>
  <c r="V18" i="1" s="1"/>
  <c r="X18" i="1"/>
  <c r="AA18" i="1"/>
  <c r="Z18" i="1" s="1"/>
  <c r="T19" i="1"/>
  <c r="W19" i="1"/>
  <c r="V19" i="1" s="1"/>
  <c r="X19" i="1"/>
  <c r="AA19" i="1"/>
  <c r="Z19" i="1" s="1"/>
  <c r="T20" i="1"/>
  <c r="W20" i="1"/>
  <c r="V20" i="1" s="1"/>
  <c r="X20" i="1"/>
  <c r="AA20" i="1"/>
  <c r="Z20" i="1" s="1"/>
  <c r="T21" i="1"/>
  <c r="W21" i="1"/>
  <c r="V21" i="1" s="1"/>
  <c r="X21" i="1"/>
  <c r="AA21" i="1"/>
  <c r="Z21" i="1" s="1"/>
  <c r="T22" i="1"/>
  <c r="W22" i="1"/>
  <c r="V22" i="1" s="1"/>
  <c r="X22" i="1"/>
  <c r="AA22" i="1"/>
  <c r="Z22" i="1" s="1"/>
  <c r="T23" i="1"/>
  <c r="W23" i="1"/>
  <c r="V23" i="1" s="1"/>
  <c r="X23" i="1"/>
  <c r="AA23" i="1"/>
  <c r="Z23" i="1" s="1"/>
  <c r="T24" i="1"/>
  <c r="W24" i="1"/>
  <c r="V24" i="1" s="1"/>
  <c r="X24" i="1"/>
  <c r="AA24" i="1"/>
  <c r="Z24" i="1" s="1"/>
  <c r="T25" i="1"/>
  <c r="W25" i="1"/>
  <c r="V25" i="1" s="1"/>
  <c r="X25" i="1"/>
  <c r="AA25" i="1"/>
  <c r="Z25" i="1" s="1"/>
  <c r="T26" i="1"/>
  <c r="W26" i="1"/>
  <c r="V26" i="1" s="1"/>
  <c r="X26" i="1"/>
  <c r="AA26" i="1"/>
  <c r="Z26" i="1" s="1"/>
  <c r="O3" i="1"/>
  <c r="Q3" i="1"/>
  <c r="O4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O11" i="1"/>
  <c r="Q11" i="1"/>
  <c r="O12" i="1"/>
  <c r="Q12" i="1"/>
  <c r="O13" i="1"/>
  <c r="Q13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O23" i="1"/>
  <c r="Q23" i="1"/>
  <c r="O24" i="1"/>
  <c r="Q24" i="1"/>
  <c r="O25" i="1"/>
  <c r="Q25" i="1"/>
  <c r="O26" i="1"/>
  <c r="Q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X2" i="1"/>
  <c r="T2" i="1"/>
  <c r="Q2" i="1"/>
  <c r="O2" i="1"/>
  <c r="M2" i="1"/>
  <c r="AA2" i="1"/>
  <c r="Z2" i="1" s="1"/>
  <c r="W2" i="1"/>
  <c r="V2" i="1" s="1"/>
  <c r="AB27" i="1" l="1"/>
  <c r="S27" i="1"/>
  <c r="AB4" i="1"/>
  <c r="S7" i="1"/>
  <c r="S3" i="1"/>
  <c r="AB11" i="1"/>
  <c r="S22" i="1"/>
  <c r="S10" i="1"/>
  <c r="S26" i="1"/>
  <c r="AB19" i="1"/>
  <c r="S2" i="1"/>
  <c r="S20" i="1"/>
  <c r="S16" i="1"/>
  <c r="S12" i="1"/>
  <c r="S9" i="1"/>
  <c r="S5" i="1"/>
  <c r="AB15" i="1"/>
  <c r="AB23" i="1"/>
  <c r="AB8" i="1"/>
  <c r="S24" i="1"/>
  <c r="S18" i="1"/>
  <c r="S14" i="1"/>
  <c r="AB2" i="1"/>
  <c r="AB25" i="1"/>
  <c r="AB17" i="1"/>
  <c r="AB21" i="1"/>
  <c r="AB13" i="1"/>
  <c r="AB6" i="1"/>
  <c r="K26" i="1"/>
  <c r="L26" i="1" s="1"/>
  <c r="K25" i="1"/>
  <c r="L25" i="1" s="1"/>
  <c r="K24" i="1"/>
  <c r="L24" i="1" s="1"/>
  <c r="K23" i="1"/>
  <c r="K22" i="1"/>
  <c r="L22" i="1" s="1"/>
  <c r="K21" i="1"/>
  <c r="L21" i="1" s="1"/>
  <c r="K20" i="1"/>
  <c r="L20" i="1" s="1"/>
  <c r="K19" i="1"/>
  <c r="L19" i="1" s="1"/>
  <c r="K18" i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S23" i="1"/>
  <c r="S17" i="1"/>
  <c r="S13" i="1"/>
  <c r="S6" i="1"/>
  <c r="L23" i="1"/>
  <c r="L18" i="1"/>
  <c r="K2" i="1"/>
  <c r="L2" i="1" s="1"/>
  <c r="AB26" i="1"/>
  <c r="AB22" i="1"/>
  <c r="AB18" i="1"/>
  <c r="AB14" i="1"/>
  <c r="AB10" i="1"/>
  <c r="AB7" i="1"/>
  <c r="AB3" i="1"/>
  <c r="AB24" i="1"/>
  <c r="AB20" i="1"/>
  <c r="AB16" i="1"/>
  <c r="AB12" i="1"/>
  <c r="AB9" i="1"/>
  <c r="AB5" i="1"/>
  <c r="S25" i="1"/>
  <c r="S21" i="1"/>
  <c r="S19" i="1"/>
  <c r="S15" i="1"/>
  <c r="S11" i="1"/>
  <c r="S8" i="1"/>
  <c r="S4" i="1"/>
  <c r="AC8" i="1" l="1"/>
  <c r="AD8" i="1" s="1"/>
  <c r="AC5" i="1"/>
  <c r="AD5" i="1" s="1"/>
  <c r="AC4" i="1"/>
  <c r="AD4" i="1" s="1"/>
  <c r="AC2" i="1"/>
  <c r="AC9" i="1"/>
  <c r="AD9" i="1" s="1"/>
  <c r="AC12" i="1"/>
  <c r="AD12" i="1" s="1"/>
  <c r="AC16" i="1"/>
  <c r="AD16" i="1" s="1"/>
  <c r="AC21" i="1"/>
  <c r="AD21" i="1" s="1"/>
  <c r="AC22" i="1"/>
  <c r="AD22" i="1" s="1"/>
  <c r="AC6" i="1"/>
  <c r="AD6" i="1" s="1"/>
  <c r="AC3" i="1"/>
  <c r="AD3" i="1" s="1"/>
  <c r="AC27" i="1"/>
  <c r="AD27" i="1" s="1"/>
  <c r="AC15" i="1"/>
  <c r="AD15" i="1" s="1"/>
  <c r="AC26" i="1"/>
  <c r="AC18" i="1"/>
  <c r="AC17" i="1"/>
  <c r="AD17" i="1" s="1"/>
  <c r="AC24" i="1"/>
  <c r="AD24" i="1" s="1"/>
  <c r="AC20" i="1"/>
  <c r="AC10" i="1"/>
  <c r="AD10" i="1" s="1"/>
  <c r="AC7" i="1"/>
  <c r="AC11" i="1"/>
  <c r="AC19" i="1"/>
  <c r="AD19" i="1" s="1"/>
  <c r="AC25" i="1"/>
  <c r="AD25" i="1" s="1"/>
  <c r="AC14" i="1"/>
  <c r="AD14" i="1" s="1"/>
  <c r="AC13" i="1"/>
  <c r="AD13" i="1" s="1"/>
  <c r="AC23" i="1"/>
  <c r="AD23" i="1" s="1"/>
  <c r="AE5" i="1" l="1"/>
  <c r="AF5" i="1" s="1"/>
  <c r="AG5" i="1" s="1"/>
  <c r="AE8" i="1"/>
  <c r="AF8" i="1" s="1"/>
  <c r="AG8" i="1" s="1"/>
  <c r="AE4" i="1"/>
  <c r="AF4" i="1" s="1"/>
  <c r="AG4" i="1" s="1"/>
  <c r="AE20" i="1"/>
  <c r="AF20" i="1" s="1"/>
  <c r="AG20" i="1" s="1"/>
  <c r="AD20" i="1"/>
  <c r="AE26" i="1"/>
  <c r="AF26" i="1" s="1"/>
  <c r="AG26" i="1" s="1"/>
  <c r="AD26" i="1"/>
  <c r="AE11" i="1"/>
  <c r="AF11" i="1" s="1"/>
  <c r="AG11" i="1" s="1"/>
  <c r="AD11" i="1"/>
  <c r="AE7" i="1"/>
  <c r="AF7" i="1" s="1"/>
  <c r="AG7" i="1" s="1"/>
  <c r="AD7" i="1"/>
  <c r="AE18" i="1"/>
  <c r="AF18" i="1" s="1"/>
  <c r="AG18" i="1" s="1"/>
  <c r="AD18" i="1"/>
  <c r="AE2" i="1"/>
  <c r="AF2" i="1" s="1"/>
  <c r="AG2" i="1" s="1"/>
  <c r="AD2" i="1"/>
  <c r="AE27" i="1"/>
  <c r="AF27" i="1" s="1"/>
  <c r="AG27" i="1" s="1"/>
  <c r="AE6" i="1"/>
  <c r="AF6" i="1" s="1"/>
  <c r="AG6" i="1" s="1"/>
  <c r="AE24" i="1"/>
  <c r="AF24" i="1" s="1"/>
  <c r="AG24" i="1" s="1"/>
  <c r="AE14" i="1"/>
  <c r="AF14" i="1" s="1"/>
  <c r="AG14" i="1" s="1"/>
  <c r="AE9" i="1"/>
  <c r="AF9" i="1" s="1"/>
  <c r="AG9" i="1" s="1"/>
  <c r="AE12" i="1"/>
  <c r="AF12" i="1" s="1"/>
  <c r="AG12" i="1" s="1"/>
  <c r="AE13" i="1"/>
  <c r="AF13" i="1" s="1"/>
  <c r="AG13" i="1" s="1"/>
  <c r="AE16" i="1"/>
  <c r="AF16" i="1" s="1"/>
  <c r="AG16" i="1" s="1"/>
  <c r="AE3" i="1"/>
  <c r="AF3" i="1" s="1"/>
  <c r="AG3" i="1" s="1"/>
  <c r="AE21" i="1"/>
  <c r="AF21" i="1" s="1"/>
  <c r="AG21" i="1" s="1"/>
  <c r="AE15" i="1"/>
  <c r="AF15" i="1" s="1"/>
  <c r="AG15" i="1" s="1"/>
  <c r="AE22" i="1"/>
  <c r="AF22" i="1" s="1"/>
  <c r="AG22" i="1" s="1"/>
  <c r="AE23" i="1"/>
  <c r="AF23" i="1" s="1"/>
  <c r="AG23" i="1" s="1"/>
  <c r="AE10" i="1"/>
  <c r="AF10" i="1" s="1"/>
  <c r="AG10" i="1" s="1"/>
  <c r="AE19" i="1"/>
  <c r="AF19" i="1" s="1"/>
  <c r="AG19" i="1" s="1"/>
  <c r="AE17" i="1"/>
  <c r="AF17" i="1" s="1"/>
  <c r="AG17" i="1" s="1"/>
  <c r="AE25" i="1"/>
  <c r="AF25" i="1" s="1"/>
  <c r="AG25" i="1" s="1"/>
</calcChain>
</file>

<file path=xl/sharedStrings.xml><?xml version="1.0" encoding="utf-8"?>
<sst xmlns="http://schemas.openxmlformats.org/spreadsheetml/2006/main" count="362" uniqueCount="130">
  <si>
    <t>Classe</t>
  </si>
  <si>
    <t>Domaine 1.1</t>
  </si>
  <si>
    <t>Domaine 1.2</t>
  </si>
  <si>
    <t>Domaine 1.3</t>
  </si>
  <si>
    <t>Domaine 1.4</t>
  </si>
  <si>
    <t>Domaine 2</t>
  </si>
  <si>
    <t>Domaine 3</t>
  </si>
  <si>
    <t>Domaine 4</t>
  </si>
  <si>
    <t>Domaine 5</t>
  </si>
  <si>
    <t>Total Socle</t>
  </si>
  <si>
    <t>SVT</t>
  </si>
  <si>
    <t>Expression</t>
  </si>
  <si>
    <t>Socle sur 20</t>
  </si>
  <si>
    <t>Bilan</t>
  </si>
  <si>
    <t>Maths</t>
  </si>
  <si>
    <t>Total
épreuve 1</t>
  </si>
  <si>
    <t>Histoire-géo
EMC</t>
  </si>
  <si>
    <t>Questions
sur un texte</t>
  </si>
  <si>
    <t>Total
épreuve 2</t>
  </si>
  <si>
    <t>Total
Epreuves</t>
  </si>
  <si>
    <t>Epreuve
sur 20</t>
  </si>
  <si>
    <t>Total
général</t>
  </si>
  <si>
    <t>Général
sur 20</t>
  </si>
  <si>
    <t>Nom et prénom</t>
  </si>
  <si>
    <t>Physique
Chimie</t>
  </si>
  <si>
    <t>Maths2</t>
  </si>
  <si>
    <t>SVT2</t>
  </si>
  <si>
    <t>Phisique
Chimie2</t>
  </si>
  <si>
    <t>Histoire-géo
EMC2</t>
  </si>
  <si>
    <t>Questions
sur un texte2</t>
  </si>
  <si>
    <t>Dictée +
Réécriture</t>
  </si>
  <si>
    <t>Dictée +
réécriture2</t>
  </si>
  <si>
    <t>Expression2</t>
  </si>
  <si>
    <t>3C</t>
  </si>
  <si>
    <t>ALBINET Anais</t>
  </si>
  <si>
    <t>BEIGNON Melvin</t>
  </si>
  <si>
    <t>BLOT Alexis</t>
  </si>
  <si>
    <t>BOUSSAIS Juliette</t>
  </si>
  <si>
    <t>BOYER Ludivine</t>
  </si>
  <si>
    <t>BROSSARD Jodie</t>
  </si>
  <si>
    <t>CHABOT Clement</t>
  </si>
  <si>
    <t>CHAUVEAU Alexis</t>
  </si>
  <si>
    <t>CHAUVET Raphael</t>
  </si>
  <si>
    <t>CHOPIN Pierre</t>
  </si>
  <si>
    <t>FRAPPIER Adele</t>
  </si>
  <si>
    <t>GRELIER Clement</t>
  </si>
  <si>
    <t>GRIGNON Charlotte</t>
  </si>
  <si>
    <t>GUIBERT Nathan</t>
  </si>
  <si>
    <t>GUILHEMJOUAN Cedric</t>
  </si>
  <si>
    <t>JARRION Bastien</t>
  </si>
  <si>
    <t>JOUSSET Leo</t>
  </si>
  <si>
    <t>MKADARA Siam</t>
  </si>
  <si>
    <t>MOINARD Quentin</t>
  </si>
  <si>
    <t>PONCET Julian</t>
  </si>
  <si>
    <t>RAVON Axel</t>
  </si>
  <si>
    <t>ROBERT Angele</t>
  </si>
  <si>
    <t>ROBIN Margaux</t>
  </si>
  <si>
    <t>SCHILLIGER Evann</t>
  </si>
  <si>
    <t>SICARD Lucas</t>
  </si>
  <si>
    <t>VITELLI Noah</t>
  </si>
  <si>
    <t>Langue française à l'oral et à l'écrit</t>
  </si>
  <si>
    <t>Langues étrangères et régionales</t>
  </si>
  <si>
    <t>Langages mathématiques, scientifiques et informatiques</t>
  </si>
  <si>
    <t>Langages des arts et du corps</t>
  </si>
  <si>
    <t>Les méthodes et outils pour apprendre</t>
  </si>
  <si>
    <t>La formation de la personne et du citoyen</t>
  </si>
  <si>
    <t>Les systèmes naturels et les systèmes techniques</t>
  </si>
  <si>
    <t>Les représentations du monde et l'activité humaine</t>
  </si>
  <si>
    <t>TOTAL</t>
  </si>
  <si>
    <r>
      <t xml:space="preserve">(25) 34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</si>
  <si>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22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</si>
  <si>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(40) 38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</si>
  <si>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(25) 33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</si>
  <si>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31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</si>
  <si>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30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</si>
  <si>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28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</si>
  <si>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36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</si>
  <si>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(40) 42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</si>
  <si>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(40) 37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</si>
  <si>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(40) 40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</si>
  <si>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(40) 41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</si>
  <si>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(40) 39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</si>
  <si>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(25) 35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</si>
  <si>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(40) 43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</si>
  <si>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(25) 29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</si>
  <si>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32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</si>
  <si>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(40) 44  --&gt;  </t>
    </r>
    <r>
      <rPr>
        <b/>
        <sz val="9"/>
        <color rgb="FF000000"/>
        <rFont val="Calibri"/>
        <family val="2"/>
        <scheme val="minor"/>
      </rPr>
      <t>3</t>
    </r>
  </si>
  <si>
    <t>320 (-8)</t>
  </si>
  <si>
    <r>
      <t xml:space="preserve">(25) 27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</si>
  <si>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(10) 17  --&gt;  </t>
    </r>
    <r>
      <rPr>
        <b/>
        <sz val="9"/>
        <color rgb="FF000000"/>
        <rFont val="Calibri"/>
        <family val="2"/>
        <scheme val="minor"/>
      </rPr>
      <t>1</t>
    </r>
  </si>
  <si>
    <r>
      <t xml:space="preserve">(25) 25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</si>
  <si>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23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</si>
  <si>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24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</si>
  <si>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(25) 26  --&gt;  </t>
    </r>
    <r>
      <rPr>
        <b/>
        <sz val="9"/>
        <color rgb="FF000000"/>
        <rFont val="Calibri"/>
        <family val="2"/>
        <scheme val="minor"/>
      </rPr>
      <t>2</t>
    </r>
  </si>
  <si>
    <r>
      <t xml:space="preserve">(50) 47  --&gt;  </t>
    </r>
    <r>
      <rPr>
        <b/>
        <sz val="9"/>
        <color rgb="FF000000"/>
        <rFont val="Calibri"/>
        <family val="2"/>
        <scheme val="minor"/>
      </rPr>
      <t>4</t>
    </r>
  </si>
  <si>
    <r>
      <t xml:space="preserve">(40) 46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</si>
  <si>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(40) 45  --&gt;  </t>
    </r>
    <r>
      <rPr>
        <b/>
        <sz val="9"/>
        <color rgb="FF000000"/>
        <rFont val="Calibri"/>
        <family val="2"/>
        <scheme val="minor"/>
      </rPr>
      <t>3</t>
    </r>
  </si>
  <si>
    <r>
      <t xml:space="preserve">(10) 20  --&gt;  </t>
    </r>
    <r>
      <rPr>
        <b/>
        <sz val="9"/>
        <color rgb="FF000000"/>
        <rFont val="Calibri"/>
        <family val="2"/>
        <scheme val="minor"/>
      </rPr>
      <t>1</t>
    </r>
  </si>
  <si>
    <t>290 (-15)</t>
  </si>
  <si>
    <t>260 (-34)</t>
  </si>
  <si>
    <t>Questions sur un texte et réécriture (épreuve /50)</t>
  </si>
  <si>
    <t>Expression écrite
(épreuve /40)</t>
  </si>
  <si>
    <t>Dictée
(épreuve /10)</t>
  </si>
  <si>
    <t>Maths
(épreuve /100)</t>
  </si>
  <si>
    <t>SVT
(épreuve /25)</t>
  </si>
  <si>
    <t>Physique
Chimie
(épreuve /25)</t>
  </si>
  <si>
    <t>Histoire
Géo EMC
(épreuve 50)</t>
  </si>
  <si>
    <t>230 (-25)</t>
  </si>
  <si>
    <t>275 (-26)</t>
  </si>
  <si>
    <t>260 (-39)</t>
  </si>
  <si>
    <t>320 (-16)</t>
  </si>
  <si>
    <t>320 (11)</t>
  </si>
  <si>
    <t>215 (-40)</t>
  </si>
  <si>
    <t>245 (-40)</t>
  </si>
  <si>
    <t>320 (-11)</t>
  </si>
  <si>
    <t>320 (-10)</t>
  </si>
  <si>
    <t>185 (-16)</t>
  </si>
  <si>
    <t>200 (-56)</t>
  </si>
  <si>
    <r>
      <t xml:space="preserve">(10) 21  --&gt;  </t>
    </r>
    <r>
      <rPr>
        <b/>
        <sz val="9"/>
        <color rgb="FF000000"/>
        <rFont val="Calibri"/>
        <family val="2"/>
        <scheme val="minor"/>
      </rPr>
      <t>1</t>
    </r>
  </si>
  <si>
    <t>185 (-30)</t>
  </si>
  <si>
    <t>305 (-4)</t>
  </si>
  <si>
    <t>245 (-34)</t>
  </si>
  <si>
    <t>215 (-42)</t>
  </si>
  <si>
    <t>215 (-35)</t>
  </si>
  <si>
    <t>215 (-69)</t>
  </si>
  <si>
    <t>200 (-39)</t>
  </si>
  <si>
    <t>330 (-22)</t>
  </si>
  <si>
    <t>215 (-46)</t>
  </si>
  <si>
    <t>230 (-33)</t>
  </si>
  <si>
    <t>200 (-60)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</si>
</sst>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"/>
    </font>
    <font>
      <sz val="8"/>
      <color indexed="0"/>
      <name val="Tahoma"/>
      <charset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2" fontId="3" fillId="0" borderId="1" xfId="1" applyNumberFormat="1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2">
    <cellStyle name="NiveauLigne_4" xfId="1" builtinId="1" iLevel="3"/>
    <cellStyle name="Normal" xfId="0" builtinId="0"/>
  </cellStyles>
  <dxfs count="0"/>
  <tableStyles count="0" defaultTableStyle="TableStyleMedium9" defaultPivotStyle="PivotStyleLight16"/>
  <colors>
    <mruColors>
      <color rgb="FFFF9900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tabSelected="1" zoomScaleNormal="100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D1" sqref="AD1:AD1048576"/>
    </sheetView>
  </sheetViews>
  <sheetFormatPr baseColWidth="10" defaultRowHeight="15" x14ac:dyDescent="0.25"/>
  <cols>
    <col min="1" max="1" width="21.42578125" style="13" bestFit="1" customWidth="1"/>
    <col min="2" max="2" width="6.5703125" style="6" bestFit="1" customWidth="1"/>
    <col min="3" max="3" width="12.28515625" style="1" customWidth="1"/>
    <col min="4" max="9" width="12.28515625" style="2" customWidth="1"/>
    <col min="10" max="10" width="12.28515625" style="8" customWidth="1"/>
    <col min="11" max="11" width="12.28515625" style="1" customWidth="1"/>
    <col min="12" max="12" width="12.28515625" style="6" customWidth="1"/>
    <col min="13" max="13" width="12.28515625" style="1" customWidth="1"/>
    <col min="14" max="14" width="3.28515625" style="1" hidden="1" customWidth="1"/>
    <col min="15" max="15" width="12.28515625" style="1" customWidth="1"/>
    <col min="16" max="16" width="5" style="1" hidden="1" customWidth="1"/>
    <col min="17" max="17" width="12.28515625" style="7" customWidth="1"/>
    <col min="18" max="18" width="3.28515625" style="1" hidden="1" customWidth="1"/>
    <col min="19" max="19" width="12.28515625" style="7" customWidth="1"/>
    <col min="20" max="20" width="12.28515625" style="1" customWidth="1"/>
    <col min="21" max="21" width="2.7109375" style="1" hidden="1" customWidth="1"/>
    <col min="22" max="22" width="12.28515625" style="1" customWidth="1"/>
    <col min="23" max="23" width="2.85546875" style="1" hidden="1" customWidth="1"/>
    <col min="24" max="24" width="12.28515625" style="1" customWidth="1"/>
    <col min="25" max="25" width="2.42578125" style="1" hidden="1" customWidth="1"/>
    <col min="26" max="26" width="12.28515625" style="7" customWidth="1"/>
    <col min="27" max="27" width="2.28515625" style="1" hidden="1" customWidth="1"/>
    <col min="28" max="28" width="12.28515625" style="8" customWidth="1"/>
    <col min="29" max="29" width="12.28515625" style="1" customWidth="1"/>
    <col min="30" max="30" width="12.28515625" style="40" customWidth="1"/>
    <col min="31" max="32" width="12.28515625" style="1" customWidth="1"/>
    <col min="33" max="33" width="24.42578125" style="6" customWidth="1"/>
  </cols>
  <sheetData>
    <row r="1" spans="1:43" s="1" customFormat="1" ht="68.25" customHeight="1" thickTop="1" thickBot="1" x14ac:dyDescent="0.3">
      <c r="A1" s="31" t="s">
        <v>23</v>
      </c>
      <c r="B1" s="18" t="s">
        <v>0</v>
      </c>
      <c r="C1" s="19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1" t="s">
        <v>9</v>
      </c>
      <c r="L1" s="22" t="s">
        <v>12</v>
      </c>
      <c r="M1" s="23" t="s">
        <v>14</v>
      </c>
      <c r="N1" s="24" t="s">
        <v>25</v>
      </c>
      <c r="O1" s="24" t="s">
        <v>10</v>
      </c>
      <c r="P1" s="24" t="s">
        <v>26</v>
      </c>
      <c r="Q1" s="25" t="s">
        <v>24</v>
      </c>
      <c r="R1" s="25" t="s">
        <v>27</v>
      </c>
      <c r="S1" s="26" t="s">
        <v>15</v>
      </c>
      <c r="T1" s="25" t="s">
        <v>16</v>
      </c>
      <c r="U1" s="25" t="s">
        <v>28</v>
      </c>
      <c r="V1" s="25" t="s">
        <v>17</v>
      </c>
      <c r="W1" s="25" t="s">
        <v>29</v>
      </c>
      <c r="X1" s="25" t="s">
        <v>30</v>
      </c>
      <c r="Y1" s="25" t="s">
        <v>31</v>
      </c>
      <c r="Z1" s="25" t="s">
        <v>11</v>
      </c>
      <c r="AA1" s="24" t="s">
        <v>32</v>
      </c>
      <c r="AB1" s="26" t="s">
        <v>18</v>
      </c>
      <c r="AC1" s="27" t="s">
        <v>19</v>
      </c>
      <c r="AD1" s="37" t="s">
        <v>20</v>
      </c>
      <c r="AE1" s="28" t="s">
        <v>21</v>
      </c>
      <c r="AF1" s="29" t="s">
        <v>22</v>
      </c>
      <c r="AG1" s="30" t="s">
        <v>13</v>
      </c>
      <c r="AI1" s="32" t="s">
        <v>60</v>
      </c>
      <c r="AJ1" s="32" t="s">
        <v>61</v>
      </c>
      <c r="AK1" s="32" t="s">
        <v>62</v>
      </c>
      <c r="AL1" s="32" t="s">
        <v>63</v>
      </c>
      <c r="AM1" s="32" t="s">
        <v>64</v>
      </c>
      <c r="AN1" s="32" t="s">
        <v>65</v>
      </c>
      <c r="AO1" s="32" t="s">
        <v>66</v>
      </c>
      <c r="AP1" s="32" t="s">
        <v>67</v>
      </c>
      <c r="AQ1" s="33" t="s">
        <v>68</v>
      </c>
    </row>
    <row r="2" spans="1:43" x14ac:dyDescent="0.25">
      <c r="A2" s="3" t="s">
        <v>34</v>
      </c>
      <c r="B2" s="14" t="s">
        <v>33</v>
      </c>
      <c r="C2" s="15" t="str">
        <f>MID(AI2,2,2)</f>
        <v>25</v>
      </c>
      <c r="D2" s="15" t="str">
        <f t="shared" ref="D2:J2" si="0">MID(AJ2,2,2)</f>
        <v>25</v>
      </c>
      <c r="E2" s="15" t="str">
        <f t="shared" si="0"/>
        <v>40</v>
      </c>
      <c r="F2" s="15" t="str">
        <f t="shared" si="0"/>
        <v>25</v>
      </c>
      <c r="G2" s="15" t="str">
        <f t="shared" si="0"/>
        <v>25</v>
      </c>
      <c r="H2" s="15" t="str">
        <f t="shared" si="0"/>
        <v>25</v>
      </c>
      <c r="I2" s="15" t="str">
        <f t="shared" si="0"/>
        <v>40</v>
      </c>
      <c r="J2" s="15" t="str">
        <f t="shared" si="0"/>
        <v>25</v>
      </c>
      <c r="K2" s="16">
        <f>C2+D2+E2+F2+G2+H2+I2+J2</f>
        <v>230</v>
      </c>
      <c r="L2" s="14">
        <f>K2/20</f>
        <v>11.5</v>
      </c>
      <c r="M2" s="15">
        <f>ROUNDUP(N2*2,0)/2</f>
        <v>0</v>
      </c>
      <c r="N2" s="17">
        <f>'Epreuves écrites'!E2</f>
        <v>0</v>
      </c>
      <c r="O2" s="17">
        <f>ROUNDUP(P2*2,0)/2</f>
        <v>13</v>
      </c>
      <c r="P2" s="17">
        <f>'Epreuves écrites'!F2</f>
        <v>13</v>
      </c>
      <c r="Q2" s="17">
        <f>ROUNDUP(R2*2,0)/2</f>
        <v>12.5</v>
      </c>
      <c r="R2" s="17">
        <f>'Epreuves écrites'!G2</f>
        <v>12.5</v>
      </c>
      <c r="S2" s="17">
        <f>M2+O2+Q2</f>
        <v>25.5</v>
      </c>
      <c r="T2" s="16">
        <f>ROUNDUP(U2*2,0)/2</f>
        <v>0</v>
      </c>
      <c r="U2" s="17">
        <f>'Epreuves écrites'!H2</f>
        <v>0</v>
      </c>
      <c r="V2" s="17">
        <f>ROUNDUP(W2*2,0)/2</f>
        <v>24.5</v>
      </c>
      <c r="W2" s="17">
        <f>'Epreuves écrites'!B2</f>
        <v>24.5</v>
      </c>
      <c r="X2" s="17">
        <f>ROUNDUP(Y2*2,0)/2</f>
        <v>5</v>
      </c>
      <c r="Y2" s="17">
        <f>'Epreuves écrites'!D2</f>
        <v>5</v>
      </c>
      <c r="Z2" s="17">
        <f>ROUNDUP(AA2*2,0)/2</f>
        <v>18</v>
      </c>
      <c r="AA2" s="17">
        <f>'Epreuves écrites'!C2</f>
        <v>18</v>
      </c>
      <c r="AB2" s="17">
        <f>T2+V2+X2+Z2</f>
        <v>47.5</v>
      </c>
      <c r="AC2" s="16">
        <f>S2+AB2</f>
        <v>73</v>
      </c>
      <c r="AD2" s="38">
        <f>AC2/15</f>
        <v>4.8666666666666663</v>
      </c>
      <c r="AE2" s="15">
        <f>K2+AC2</f>
        <v>303</v>
      </c>
      <c r="AF2" s="16">
        <f>ROUND(AE2/35,2)</f>
        <v>8.66</v>
      </c>
      <c r="AG2" s="14" t="str">
        <f>IF(AF2&gt;=16,"Admis mention TB",IF(AF2&gt;=14,"Admis mention B",IF(AF2&gt;=12,"Admis mention AB",IF(AF2&gt;=10,"Admis sans mention","Non admis pour "&amp;350-AE2&amp;" points"))))</f>
        <v>Non admis pour 47 points</v>
      </c>
      <c r="AI2" s="34" t="s">
        <v>69</v>
      </c>
      <c r="AJ2" s="34" t="s">
        <v>91</v>
      </c>
      <c r="AK2" s="34" t="s">
        <v>71</v>
      </c>
      <c r="AL2" s="34" t="s">
        <v>72</v>
      </c>
      <c r="AM2" s="34" t="s">
        <v>73</v>
      </c>
      <c r="AN2" s="34" t="s">
        <v>74</v>
      </c>
      <c r="AO2" s="34" t="s">
        <v>71</v>
      </c>
      <c r="AP2" s="34" t="s">
        <v>75</v>
      </c>
      <c r="AQ2" s="35" t="s">
        <v>107</v>
      </c>
    </row>
    <row r="3" spans="1:43" x14ac:dyDescent="0.25">
      <c r="A3" s="3" t="s">
        <v>35</v>
      </c>
      <c r="B3" s="14" t="s">
        <v>33</v>
      </c>
      <c r="C3" s="15" t="str">
        <f t="shared" ref="C3:C27" si="1">MID(AI3,2,2)</f>
        <v>25</v>
      </c>
      <c r="D3" s="15" t="str">
        <f t="shared" ref="D3:D27" si="2">MID(AJ3,2,2)</f>
        <v>25</v>
      </c>
      <c r="E3" s="15" t="str">
        <f t="shared" ref="E3:E27" si="3">MID(AK3,2,2)</f>
        <v>40</v>
      </c>
      <c r="F3" s="15" t="str">
        <f t="shared" ref="F3:F27" si="4">MID(AL3,2,2)</f>
        <v>40</v>
      </c>
      <c r="G3" s="15" t="str">
        <f t="shared" ref="G3:G27" si="5">MID(AM3,2,2)</f>
        <v>40</v>
      </c>
      <c r="H3" s="15" t="str">
        <f t="shared" ref="H3:H27" si="6">MID(AN3,2,2)</f>
        <v>40</v>
      </c>
      <c r="I3" s="15" t="str">
        <f t="shared" ref="I3:I27" si="7">MID(AO3,2,2)</f>
        <v>40</v>
      </c>
      <c r="J3" s="15" t="str">
        <f t="shared" ref="J3:J27" si="8">MID(AP3,2,2)</f>
        <v>25</v>
      </c>
      <c r="K3" s="2">
        <f t="shared" ref="K3:K26" si="9">C3+D3+E3+F3+G3+H3+I3+J3</f>
        <v>275</v>
      </c>
      <c r="L3" s="11">
        <f t="shared" ref="L3:L26" si="10">K3/20</f>
        <v>13.75</v>
      </c>
      <c r="M3" s="10">
        <f t="shared" ref="M3:M26" si="11">ROUNDUP(N3*2,0)/2</f>
        <v>0</v>
      </c>
      <c r="N3" s="17">
        <f>'Epreuves écrites'!E3</f>
        <v>0</v>
      </c>
      <c r="O3" s="9">
        <f t="shared" ref="O3:O26" si="12">ROUNDUP(P3*2,0)/2</f>
        <v>14.5</v>
      </c>
      <c r="P3" s="17">
        <f>'Epreuves écrites'!F3</f>
        <v>14.5</v>
      </c>
      <c r="Q3" s="9">
        <f t="shared" ref="Q3:Q26" si="13">ROUNDUP(R3*2,0)/2</f>
        <v>9.5</v>
      </c>
      <c r="R3" s="17">
        <f>'Epreuves écrites'!G3</f>
        <v>9.5</v>
      </c>
      <c r="S3" s="9">
        <f t="shared" ref="S3:S26" si="14">M3+O3+Q3</f>
        <v>24</v>
      </c>
      <c r="T3" s="2">
        <f t="shared" ref="T3:T26" si="15">ROUNDUP(U3*2,0)/2</f>
        <v>0</v>
      </c>
      <c r="U3" s="17">
        <f>'Epreuves écrites'!H3</f>
        <v>0</v>
      </c>
      <c r="V3" s="9">
        <f t="shared" ref="V3:V26" si="16">ROUNDUP(W3*2,0)/2</f>
        <v>31</v>
      </c>
      <c r="W3" s="9">
        <f>'Epreuves écrites'!B3</f>
        <v>31</v>
      </c>
      <c r="X3" s="9">
        <f t="shared" ref="X3:X26" si="17">ROUNDUP(Y3*2,0)/2</f>
        <v>0</v>
      </c>
      <c r="Y3" s="17">
        <f>'Epreuves écrites'!D3</f>
        <v>0</v>
      </c>
      <c r="Z3" s="9">
        <f t="shared" ref="Z3:Z26" si="18">ROUNDUP(AA3*2,0)/2</f>
        <v>19.5</v>
      </c>
      <c r="AA3" s="9">
        <f>'Epreuves écrites'!C3</f>
        <v>19.5</v>
      </c>
      <c r="AB3" s="9">
        <f t="shared" ref="AB3:AB26" si="19">T3+V3+X3+Z3</f>
        <v>50.5</v>
      </c>
      <c r="AC3" s="2">
        <f t="shared" ref="AC3:AC26" si="20">S3+AB3</f>
        <v>74.5</v>
      </c>
      <c r="AD3" s="38">
        <f t="shared" ref="AD3:AD27" si="21">AC3/15</f>
        <v>4.9666666666666668</v>
      </c>
      <c r="AE3" s="10">
        <f t="shared" ref="AE3:AE26" si="22">K3+AC3</f>
        <v>349.5</v>
      </c>
      <c r="AF3" s="16">
        <f t="shared" ref="AF3:AF27" si="23">ROUND(AE3/35,2)</f>
        <v>9.99</v>
      </c>
      <c r="AG3" s="14" t="str">
        <f t="shared" ref="AG3:AG27" si="24">IF(AF3&gt;=16,"Admis mention TB",IF(AF3&gt;=14,"Admis mention B",IF(AF3&gt;=12,"Admis mention AB",IF(AF3&gt;=10,"Admis sans mention","Non admis pour "&amp;350-AE3&amp;" points"))))</f>
        <v>Non admis pour 0,5 points</v>
      </c>
      <c r="AI3" s="34" t="s">
        <v>76</v>
      </c>
      <c r="AJ3" s="34" t="s">
        <v>82</v>
      </c>
      <c r="AK3" s="34" t="s">
        <v>77</v>
      </c>
      <c r="AL3" s="34" t="s">
        <v>78</v>
      </c>
      <c r="AM3" s="34" t="s">
        <v>78</v>
      </c>
      <c r="AN3" s="34" t="s">
        <v>79</v>
      </c>
      <c r="AO3" s="34" t="s">
        <v>79</v>
      </c>
      <c r="AP3" s="34" t="s">
        <v>69</v>
      </c>
      <c r="AQ3" s="35" t="s">
        <v>108</v>
      </c>
    </row>
    <row r="4" spans="1:43" x14ac:dyDescent="0.25">
      <c r="A4" s="3" t="s">
        <v>36</v>
      </c>
      <c r="B4" s="14" t="s">
        <v>33</v>
      </c>
      <c r="C4" s="15" t="str">
        <f t="shared" si="1"/>
        <v>25</v>
      </c>
      <c r="D4" s="15" t="str">
        <f t="shared" si="2"/>
        <v>25</v>
      </c>
      <c r="E4" s="15" t="str">
        <f t="shared" si="3"/>
        <v>40</v>
      </c>
      <c r="F4" s="15" t="str">
        <f t="shared" si="4"/>
        <v>40</v>
      </c>
      <c r="G4" s="15" t="str">
        <f t="shared" si="5"/>
        <v>25</v>
      </c>
      <c r="H4" s="15" t="str">
        <f t="shared" si="6"/>
        <v>40</v>
      </c>
      <c r="I4" s="15" t="str">
        <f t="shared" si="7"/>
        <v>40</v>
      </c>
      <c r="J4" s="15" t="str">
        <f t="shared" si="8"/>
        <v>25</v>
      </c>
      <c r="K4" s="2">
        <f t="shared" si="9"/>
        <v>260</v>
      </c>
      <c r="L4" s="11">
        <f t="shared" si="10"/>
        <v>13</v>
      </c>
      <c r="M4" s="10">
        <f t="shared" si="11"/>
        <v>0</v>
      </c>
      <c r="N4" s="17">
        <f>'Epreuves écrites'!E4</f>
        <v>0</v>
      </c>
      <c r="O4" s="9">
        <f t="shared" si="12"/>
        <v>16</v>
      </c>
      <c r="P4" s="17">
        <f>'Epreuves écrites'!F4</f>
        <v>15.75</v>
      </c>
      <c r="Q4" s="9">
        <f t="shared" si="13"/>
        <v>14</v>
      </c>
      <c r="R4" s="17">
        <f>'Epreuves écrites'!G4</f>
        <v>14</v>
      </c>
      <c r="S4" s="9">
        <f t="shared" si="14"/>
        <v>30</v>
      </c>
      <c r="T4" s="2">
        <f t="shared" si="15"/>
        <v>0</v>
      </c>
      <c r="U4" s="17">
        <f>'Epreuves écrites'!H4</f>
        <v>0</v>
      </c>
      <c r="V4" s="9">
        <f t="shared" si="16"/>
        <v>24.5</v>
      </c>
      <c r="W4" s="9">
        <f>'Epreuves écrites'!B4</f>
        <v>24.5</v>
      </c>
      <c r="X4" s="9">
        <f t="shared" si="17"/>
        <v>0</v>
      </c>
      <c r="Y4" s="17">
        <f>'Epreuves écrites'!D4</f>
        <v>0</v>
      </c>
      <c r="Z4" s="9">
        <f t="shared" si="18"/>
        <v>19.5</v>
      </c>
      <c r="AA4" s="9">
        <f>'Epreuves écrites'!C4</f>
        <v>19.5</v>
      </c>
      <c r="AB4" s="9">
        <f t="shared" si="19"/>
        <v>44</v>
      </c>
      <c r="AC4" s="2">
        <f t="shared" si="20"/>
        <v>74</v>
      </c>
      <c r="AD4" s="38">
        <f t="shared" si="21"/>
        <v>4.9333333333333336</v>
      </c>
      <c r="AE4" s="10">
        <f t="shared" si="22"/>
        <v>334</v>
      </c>
      <c r="AF4" s="16">
        <f t="shared" si="23"/>
        <v>9.5399999999999991</v>
      </c>
      <c r="AG4" s="14" t="str">
        <f t="shared" si="24"/>
        <v>Non admis pour 16 points</v>
      </c>
      <c r="AI4" s="34" t="s">
        <v>76</v>
      </c>
      <c r="AJ4" s="34" t="s">
        <v>85</v>
      </c>
      <c r="AK4" s="34" t="s">
        <v>80</v>
      </c>
      <c r="AL4" s="34" t="s">
        <v>81</v>
      </c>
      <c r="AM4" s="34" t="s">
        <v>76</v>
      </c>
      <c r="AN4" s="34" t="s">
        <v>81</v>
      </c>
      <c r="AO4" s="34" t="s">
        <v>80</v>
      </c>
      <c r="AP4" s="34" t="s">
        <v>82</v>
      </c>
      <c r="AQ4" s="35" t="s">
        <v>109</v>
      </c>
    </row>
    <row r="5" spans="1:43" x14ac:dyDescent="0.25">
      <c r="A5" s="3" t="s">
        <v>37</v>
      </c>
      <c r="B5" s="14" t="s">
        <v>33</v>
      </c>
      <c r="C5" s="15" t="str">
        <f t="shared" si="1"/>
        <v>40</v>
      </c>
      <c r="D5" s="15" t="str">
        <f t="shared" si="2"/>
        <v>40</v>
      </c>
      <c r="E5" s="15" t="str">
        <f t="shared" si="3"/>
        <v>40</v>
      </c>
      <c r="F5" s="15" t="str">
        <f t="shared" si="4"/>
        <v>40</v>
      </c>
      <c r="G5" s="15" t="str">
        <f t="shared" si="5"/>
        <v>40</v>
      </c>
      <c r="H5" s="15" t="str">
        <f t="shared" si="6"/>
        <v>40</v>
      </c>
      <c r="I5" s="15" t="str">
        <f t="shared" si="7"/>
        <v>40</v>
      </c>
      <c r="J5" s="15" t="str">
        <f t="shared" si="8"/>
        <v>40</v>
      </c>
      <c r="K5" s="2">
        <f t="shared" si="9"/>
        <v>320</v>
      </c>
      <c r="L5" s="11">
        <f t="shared" si="10"/>
        <v>16</v>
      </c>
      <c r="M5" s="10">
        <f t="shared" si="11"/>
        <v>0</v>
      </c>
      <c r="N5" s="17">
        <f>'Epreuves écrites'!E5</f>
        <v>0</v>
      </c>
      <c r="O5" s="9">
        <f t="shared" si="12"/>
        <v>17.5</v>
      </c>
      <c r="P5" s="17">
        <f>'Epreuves écrites'!F5</f>
        <v>17.5</v>
      </c>
      <c r="Q5" s="9">
        <f t="shared" si="13"/>
        <v>19</v>
      </c>
      <c r="R5" s="17">
        <f>'Epreuves écrites'!G5</f>
        <v>19</v>
      </c>
      <c r="S5" s="9">
        <f t="shared" si="14"/>
        <v>36.5</v>
      </c>
      <c r="T5" s="2">
        <f t="shared" si="15"/>
        <v>0</v>
      </c>
      <c r="U5" s="17">
        <f>'Epreuves écrites'!H5</f>
        <v>0</v>
      </c>
      <c r="V5" s="9">
        <f t="shared" si="16"/>
        <v>30.5</v>
      </c>
      <c r="W5" s="9">
        <f>'Epreuves écrites'!B5</f>
        <v>30.5</v>
      </c>
      <c r="X5" s="9">
        <f t="shared" si="17"/>
        <v>1.5</v>
      </c>
      <c r="Y5" s="17">
        <f>'Epreuves écrites'!D5</f>
        <v>1.5</v>
      </c>
      <c r="Z5" s="9">
        <f t="shared" si="18"/>
        <v>27</v>
      </c>
      <c r="AA5" s="9">
        <f>'Epreuves écrites'!C5</f>
        <v>27</v>
      </c>
      <c r="AB5" s="9">
        <f t="shared" si="19"/>
        <v>59</v>
      </c>
      <c r="AC5" s="2">
        <f t="shared" si="20"/>
        <v>95.5</v>
      </c>
      <c r="AD5" s="38">
        <f t="shared" si="21"/>
        <v>6.3666666666666663</v>
      </c>
      <c r="AE5" s="10">
        <f t="shared" si="22"/>
        <v>415.5</v>
      </c>
      <c r="AF5" s="16">
        <f t="shared" si="23"/>
        <v>11.87</v>
      </c>
      <c r="AG5" s="14" t="str">
        <f t="shared" si="24"/>
        <v>Admis sans mention</v>
      </c>
      <c r="AI5" s="34" t="s">
        <v>77</v>
      </c>
      <c r="AJ5" s="34" t="s">
        <v>80</v>
      </c>
      <c r="AK5" s="34" t="s">
        <v>77</v>
      </c>
      <c r="AL5" s="34" t="s">
        <v>83</v>
      </c>
      <c r="AM5" s="34" t="s">
        <v>77</v>
      </c>
      <c r="AN5" s="34" t="s">
        <v>77</v>
      </c>
      <c r="AO5" s="34" t="s">
        <v>77</v>
      </c>
      <c r="AP5" s="34" t="s">
        <v>77</v>
      </c>
      <c r="AQ5" s="35" t="s">
        <v>110</v>
      </c>
    </row>
    <row r="6" spans="1:43" x14ac:dyDescent="0.25">
      <c r="A6" s="3" t="s">
        <v>38</v>
      </c>
      <c r="B6" s="14" t="s">
        <v>33</v>
      </c>
      <c r="C6" s="15" t="str">
        <f t="shared" si="1"/>
        <v>40</v>
      </c>
      <c r="D6" s="15" t="str">
        <f t="shared" si="2"/>
        <v>40</v>
      </c>
      <c r="E6" s="15" t="str">
        <f t="shared" si="3"/>
        <v>40</v>
      </c>
      <c r="F6" s="15" t="str">
        <f t="shared" si="4"/>
        <v>40</v>
      </c>
      <c r="G6" s="15" t="str">
        <f t="shared" si="5"/>
        <v>40</v>
      </c>
      <c r="H6" s="15" t="str">
        <f t="shared" si="6"/>
        <v>40</v>
      </c>
      <c r="I6" s="15" t="str">
        <f t="shared" si="7"/>
        <v>40</v>
      </c>
      <c r="J6" s="15" t="str">
        <f t="shared" si="8"/>
        <v>40</v>
      </c>
      <c r="K6" s="2">
        <f t="shared" si="9"/>
        <v>320</v>
      </c>
      <c r="L6" s="11">
        <f t="shared" si="10"/>
        <v>16</v>
      </c>
      <c r="M6" s="10">
        <f t="shared" si="11"/>
        <v>0</v>
      </c>
      <c r="N6" s="17">
        <f>'Epreuves écrites'!E6</f>
        <v>0</v>
      </c>
      <c r="O6" s="9">
        <f t="shared" si="12"/>
        <v>10</v>
      </c>
      <c r="P6" s="17">
        <f>'Epreuves écrites'!F6</f>
        <v>10</v>
      </c>
      <c r="Q6" s="9">
        <f t="shared" si="13"/>
        <v>14.5</v>
      </c>
      <c r="R6" s="17">
        <f>'Epreuves écrites'!G6</f>
        <v>14.5</v>
      </c>
      <c r="S6" s="9">
        <f t="shared" si="14"/>
        <v>24.5</v>
      </c>
      <c r="T6" s="2">
        <f t="shared" si="15"/>
        <v>0</v>
      </c>
      <c r="U6" s="17">
        <f>'Epreuves écrites'!H6</f>
        <v>0</v>
      </c>
      <c r="V6" s="9">
        <f t="shared" si="16"/>
        <v>27.5</v>
      </c>
      <c r="W6" s="9">
        <f>'Epreuves écrites'!B6</f>
        <v>27.5</v>
      </c>
      <c r="X6" s="9">
        <f t="shared" si="17"/>
        <v>4</v>
      </c>
      <c r="Y6" s="17">
        <f>'Epreuves écrites'!D6</f>
        <v>4</v>
      </c>
      <c r="Z6" s="9">
        <f t="shared" si="18"/>
        <v>21</v>
      </c>
      <c r="AA6" s="9">
        <f>'Epreuves écrites'!C6</f>
        <v>21</v>
      </c>
      <c r="AB6" s="9">
        <f t="shared" si="19"/>
        <v>52.5</v>
      </c>
      <c r="AC6" s="2">
        <f t="shared" si="20"/>
        <v>77</v>
      </c>
      <c r="AD6" s="38">
        <f t="shared" si="21"/>
        <v>5.1333333333333337</v>
      </c>
      <c r="AE6" s="10">
        <f t="shared" si="22"/>
        <v>397</v>
      </c>
      <c r="AF6" s="16">
        <f t="shared" si="23"/>
        <v>11.34</v>
      </c>
      <c r="AG6" s="14" t="str">
        <f t="shared" si="24"/>
        <v>Admis sans mention</v>
      </c>
      <c r="AI6" s="34" t="s">
        <v>81</v>
      </c>
      <c r="AJ6" s="34" t="s">
        <v>80</v>
      </c>
      <c r="AK6" s="34" t="s">
        <v>78</v>
      </c>
      <c r="AL6" s="34" t="s">
        <v>71</v>
      </c>
      <c r="AM6" s="34" t="s">
        <v>81</v>
      </c>
      <c r="AN6" s="34" t="s">
        <v>71</v>
      </c>
      <c r="AO6" s="34" t="s">
        <v>81</v>
      </c>
      <c r="AP6" s="34" t="s">
        <v>71</v>
      </c>
      <c r="AQ6" s="35" t="s">
        <v>111</v>
      </c>
    </row>
    <row r="7" spans="1:43" x14ac:dyDescent="0.25">
      <c r="A7" s="3" t="s">
        <v>39</v>
      </c>
      <c r="B7" s="14" t="s">
        <v>33</v>
      </c>
      <c r="C7" s="15" t="str">
        <f t="shared" si="1"/>
        <v>25</v>
      </c>
      <c r="D7" s="15" t="str">
        <f t="shared" si="2"/>
        <v>25</v>
      </c>
      <c r="E7" s="15" t="str">
        <f t="shared" si="3"/>
        <v>25</v>
      </c>
      <c r="F7" s="15" t="str">
        <f t="shared" si="4"/>
        <v>40</v>
      </c>
      <c r="G7" s="15" t="str">
        <f t="shared" si="5"/>
        <v>25</v>
      </c>
      <c r="H7" s="15" t="str">
        <f t="shared" si="6"/>
        <v>25</v>
      </c>
      <c r="I7" s="15" t="str">
        <f t="shared" si="7"/>
        <v>25</v>
      </c>
      <c r="J7" s="15" t="str">
        <f t="shared" si="8"/>
        <v>25</v>
      </c>
      <c r="K7" s="2">
        <f t="shared" si="9"/>
        <v>215</v>
      </c>
      <c r="L7" s="11">
        <f t="shared" si="10"/>
        <v>10.75</v>
      </c>
      <c r="M7" s="10">
        <f t="shared" si="11"/>
        <v>0</v>
      </c>
      <c r="N7" s="17">
        <f>'Epreuves écrites'!E7</f>
        <v>0</v>
      </c>
      <c r="O7" s="9">
        <f t="shared" si="12"/>
        <v>6.5</v>
      </c>
      <c r="P7" s="17">
        <f>'Epreuves écrites'!F7</f>
        <v>6.5</v>
      </c>
      <c r="Q7" s="9">
        <f t="shared" si="13"/>
        <v>7.5</v>
      </c>
      <c r="R7" s="17">
        <f>'Epreuves écrites'!G7</f>
        <v>7.5</v>
      </c>
      <c r="S7" s="9">
        <f t="shared" si="14"/>
        <v>14</v>
      </c>
      <c r="T7" s="2">
        <f t="shared" si="15"/>
        <v>0</v>
      </c>
      <c r="U7" s="17">
        <f>'Epreuves écrites'!H7</f>
        <v>0</v>
      </c>
      <c r="V7" s="9">
        <f t="shared" si="16"/>
        <v>17.5</v>
      </c>
      <c r="W7" s="9">
        <f>'Epreuves écrites'!B7</f>
        <v>17.5</v>
      </c>
      <c r="X7" s="9">
        <f t="shared" si="17"/>
        <v>0</v>
      </c>
      <c r="Y7" s="17">
        <f>'Epreuves écrites'!D7</f>
        <v>0</v>
      </c>
      <c r="Z7" s="9">
        <f t="shared" si="18"/>
        <v>16</v>
      </c>
      <c r="AA7" s="9">
        <f>'Epreuves écrites'!C7</f>
        <v>16</v>
      </c>
      <c r="AB7" s="9">
        <f t="shared" si="19"/>
        <v>33.5</v>
      </c>
      <c r="AC7" s="2">
        <f t="shared" si="20"/>
        <v>47.5</v>
      </c>
      <c r="AD7" s="38">
        <f t="shared" si="21"/>
        <v>3.1666666666666665</v>
      </c>
      <c r="AE7" s="10">
        <f t="shared" si="22"/>
        <v>262.5</v>
      </c>
      <c r="AF7" s="16">
        <f t="shared" si="23"/>
        <v>7.5</v>
      </c>
      <c r="AG7" s="14" t="str">
        <f t="shared" si="24"/>
        <v>Non admis pour 87,5 points</v>
      </c>
      <c r="AI7" s="34" t="s">
        <v>74</v>
      </c>
      <c r="AJ7" s="34" t="s">
        <v>75</v>
      </c>
      <c r="AK7" s="34" t="s">
        <v>72</v>
      </c>
      <c r="AL7" s="34" t="s">
        <v>71</v>
      </c>
      <c r="AM7" s="34" t="s">
        <v>85</v>
      </c>
      <c r="AN7" s="34" t="s">
        <v>74</v>
      </c>
      <c r="AO7" s="34" t="s">
        <v>85</v>
      </c>
      <c r="AP7" s="34" t="s">
        <v>85</v>
      </c>
      <c r="AQ7" s="35" t="s">
        <v>112</v>
      </c>
    </row>
    <row r="8" spans="1:43" x14ac:dyDescent="0.25">
      <c r="A8" s="3" t="s">
        <v>40</v>
      </c>
      <c r="B8" s="14" t="s">
        <v>33</v>
      </c>
      <c r="C8" s="15" t="str">
        <f t="shared" si="1"/>
        <v>25</v>
      </c>
      <c r="D8" s="15" t="str">
        <f t="shared" si="2"/>
        <v>25</v>
      </c>
      <c r="E8" s="15" t="str">
        <f t="shared" si="3"/>
        <v>40</v>
      </c>
      <c r="F8" s="15" t="str">
        <f t="shared" si="4"/>
        <v>40</v>
      </c>
      <c r="G8" s="15" t="str">
        <f t="shared" si="5"/>
        <v>25</v>
      </c>
      <c r="H8" s="15" t="str">
        <f t="shared" si="6"/>
        <v>25</v>
      </c>
      <c r="I8" s="15" t="str">
        <f t="shared" si="7"/>
        <v>40</v>
      </c>
      <c r="J8" s="15" t="str">
        <f t="shared" si="8"/>
        <v>25</v>
      </c>
      <c r="K8" s="2">
        <f t="shared" si="9"/>
        <v>245</v>
      </c>
      <c r="L8" s="11">
        <f t="shared" si="10"/>
        <v>12.25</v>
      </c>
      <c r="M8" s="10">
        <f t="shared" si="11"/>
        <v>0</v>
      </c>
      <c r="N8" s="17">
        <f>'Epreuves écrites'!E8</f>
        <v>0</v>
      </c>
      <c r="O8" s="9">
        <f t="shared" si="12"/>
        <v>15</v>
      </c>
      <c r="P8" s="17">
        <f>'Epreuves écrites'!F8</f>
        <v>15</v>
      </c>
      <c r="Q8" s="9">
        <f t="shared" si="13"/>
        <v>19</v>
      </c>
      <c r="R8" s="17">
        <f>'Epreuves écrites'!G8</f>
        <v>19</v>
      </c>
      <c r="S8" s="9">
        <f t="shared" si="14"/>
        <v>34</v>
      </c>
      <c r="T8" s="2">
        <f t="shared" si="15"/>
        <v>0</v>
      </c>
      <c r="U8" s="17">
        <f>'Epreuves écrites'!H8</f>
        <v>0</v>
      </c>
      <c r="V8" s="9">
        <f t="shared" si="16"/>
        <v>15</v>
      </c>
      <c r="W8" s="9">
        <f>'Epreuves écrites'!B8</f>
        <v>15</v>
      </c>
      <c r="X8" s="9">
        <f t="shared" si="17"/>
        <v>0</v>
      </c>
      <c r="Y8" s="17">
        <f>'Epreuves écrites'!D8</f>
        <v>0</v>
      </c>
      <c r="Z8" s="9">
        <f t="shared" si="18"/>
        <v>23</v>
      </c>
      <c r="AA8" s="9">
        <f>'Epreuves écrites'!C8</f>
        <v>23</v>
      </c>
      <c r="AB8" s="9">
        <f t="shared" si="19"/>
        <v>38</v>
      </c>
      <c r="AC8" s="2">
        <f t="shared" si="20"/>
        <v>72</v>
      </c>
      <c r="AD8" s="38">
        <f t="shared" si="21"/>
        <v>4.8</v>
      </c>
      <c r="AE8" s="10">
        <f t="shared" si="22"/>
        <v>317</v>
      </c>
      <c r="AF8" s="16">
        <f t="shared" si="23"/>
        <v>9.06</v>
      </c>
      <c r="AG8" s="14" t="str">
        <f t="shared" si="24"/>
        <v>Non admis pour 33 points</v>
      </c>
      <c r="AI8" s="34" t="s">
        <v>69</v>
      </c>
      <c r="AJ8" s="34" t="s">
        <v>84</v>
      </c>
      <c r="AK8" s="34" t="s">
        <v>78</v>
      </c>
      <c r="AL8" s="34" t="s">
        <v>80</v>
      </c>
      <c r="AM8" s="34" t="s">
        <v>69</v>
      </c>
      <c r="AN8" s="34" t="s">
        <v>76</v>
      </c>
      <c r="AO8" s="34" t="s">
        <v>81</v>
      </c>
      <c r="AP8" s="34" t="s">
        <v>82</v>
      </c>
      <c r="AQ8" s="35" t="s">
        <v>113</v>
      </c>
    </row>
    <row r="9" spans="1:43" x14ac:dyDescent="0.25">
      <c r="A9" s="3" t="s">
        <v>41</v>
      </c>
      <c r="B9" s="14" t="s">
        <v>33</v>
      </c>
      <c r="C9" s="15" t="str">
        <f t="shared" si="1"/>
        <v>40</v>
      </c>
      <c r="D9" s="15" t="str">
        <f t="shared" si="2"/>
        <v>40</v>
      </c>
      <c r="E9" s="15" t="str">
        <f t="shared" si="3"/>
        <v>40</v>
      </c>
      <c r="F9" s="15" t="str">
        <f t="shared" si="4"/>
        <v>40</v>
      </c>
      <c r="G9" s="15" t="str">
        <f t="shared" si="5"/>
        <v>40</v>
      </c>
      <c r="H9" s="15" t="str">
        <f t="shared" si="6"/>
        <v>40</v>
      </c>
      <c r="I9" s="15" t="str">
        <f t="shared" si="7"/>
        <v>40</v>
      </c>
      <c r="J9" s="15" t="str">
        <f t="shared" si="8"/>
        <v>40</v>
      </c>
      <c r="K9" s="2">
        <f t="shared" si="9"/>
        <v>320</v>
      </c>
      <c r="L9" s="11">
        <f t="shared" si="10"/>
        <v>16</v>
      </c>
      <c r="M9" s="10">
        <f t="shared" si="11"/>
        <v>0</v>
      </c>
      <c r="N9" s="17">
        <f>'Epreuves écrites'!E9</f>
        <v>0</v>
      </c>
      <c r="O9" s="9">
        <f t="shared" si="12"/>
        <v>14</v>
      </c>
      <c r="P9" s="17">
        <f>'Epreuves écrites'!F9</f>
        <v>14</v>
      </c>
      <c r="Q9" s="9">
        <f t="shared" si="13"/>
        <v>14</v>
      </c>
      <c r="R9" s="17">
        <f>'Epreuves écrites'!G9</f>
        <v>14</v>
      </c>
      <c r="S9" s="9">
        <f t="shared" si="14"/>
        <v>28</v>
      </c>
      <c r="T9" s="2">
        <f t="shared" si="15"/>
        <v>0</v>
      </c>
      <c r="U9" s="17">
        <f>'Epreuves écrites'!H9</f>
        <v>0</v>
      </c>
      <c r="V9" s="9">
        <f t="shared" si="16"/>
        <v>31</v>
      </c>
      <c r="W9" s="9">
        <f>'Epreuves écrites'!B9</f>
        <v>31</v>
      </c>
      <c r="X9" s="9">
        <f t="shared" si="17"/>
        <v>3.5</v>
      </c>
      <c r="Y9" s="17">
        <f>'Epreuves écrites'!D9</f>
        <v>3.5</v>
      </c>
      <c r="Z9" s="9">
        <f t="shared" si="18"/>
        <v>24</v>
      </c>
      <c r="AA9" s="9">
        <f>'Epreuves écrites'!C9</f>
        <v>24</v>
      </c>
      <c r="AB9" s="9">
        <f t="shared" si="19"/>
        <v>58.5</v>
      </c>
      <c r="AC9" s="2">
        <f t="shared" si="20"/>
        <v>86.5</v>
      </c>
      <c r="AD9" s="38">
        <f t="shared" si="21"/>
        <v>5.7666666666666666</v>
      </c>
      <c r="AE9" s="10">
        <f t="shared" si="22"/>
        <v>406.5</v>
      </c>
      <c r="AF9" s="16">
        <f t="shared" si="23"/>
        <v>11.61</v>
      </c>
      <c r="AG9" s="14" t="str">
        <f t="shared" si="24"/>
        <v>Admis sans mention</v>
      </c>
      <c r="AI9" s="34" t="s">
        <v>79</v>
      </c>
      <c r="AJ9" s="34" t="s">
        <v>81</v>
      </c>
      <c r="AK9" s="34" t="s">
        <v>83</v>
      </c>
      <c r="AL9" s="34" t="s">
        <v>80</v>
      </c>
      <c r="AM9" s="34" t="s">
        <v>77</v>
      </c>
      <c r="AN9" s="34" t="s">
        <v>83</v>
      </c>
      <c r="AO9" s="34" t="s">
        <v>86</v>
      </c>
      <c r="AP9" s="34" t="s">
        <v>81</v>
      </c>
      <c r="AQ9" s="35" t="s">
        <v>114</v>
      </c>
    </row>
    <row r="10" spans="1:43" x14ac:dyDescent="0.25">
      <c r="A10" s="3" t="s">
        <v>42</v>
      </c>
      <c r="B10" s="14" t="s">
        <v>33</v>
      </c>
      <c r="C10" s="15" t="str">
        <f t="shared" si="1"/>
        <v>40</v>
      </c>
      <c r="D10" s="15" t="str">
        <f t="shared" si="2"/>
        <v>40</v>
      </c>
      <c r="E10" s="15" t="str">
        <f t="shared" si="3"/>
        <v>40</v>
      </c>
      <c r="F10" s="15" t="str">
        <f t="shared" si="4"/>
        <v>40</v>
      </c>
      <c r="G10" s="15" t="str">
        <f t="shared" si="5"/>
        <v>40</v>
      </c>
      <c r="H10" s="15" t="str">
        <f t="shared" si="6"/>
        <v>40</v>
      </c>
      <c r="I10" s="15" t="str">
        <f t="shared" si="7"/>
        <v>40</v>
      </c>
      <c r="J10" s="15" t="str">
        <f t="shared" si="8"/>
        <v>40</v>
      </c>
      <c r="K10" s="2">
        <f t="shared" si="9"/>
        <v>320</v>
      </c>
      <c r="L10" s="11">
        <f t="shared" si="10"/>
        <v>16</v>
      </c>
      <c r="M10" s="10">
        <f t="shared" si="11"/>
        <v>0</v>
      </c>
      <c r="N10" s="17">
        <f>'Epreuves écrites'!E10</f>
        <v>0</v>
      </c>
      <c r="O10" s="9">
        <f t="shared" si="12"/>
        <v>19</v>
      </c>
      <c r="P10" s="17">
        <f>'Epreuves écrites'!F10</f>
        <v>19</v>
      </c>
      <c r="Q10" s="9">
        <f t="shared" si="13"/>
        <v>20</v>
      </c>
      <c r="R10" s="17">
        <f>'Epreuves écrites'!G10</f>
        <v>20</v>
      </c>
      <c r="S10" s="9">
        <f t="shared" si="14"/>
        <v>39</v>
      </c>
      <c r="T10" s="2">
        <f t="shared" si="15"/>
        <v>0</v>
      </c>
      <c r="U10" s="17">
        <f>'Epreuves écrites'!H10</f>
        <v>0</v>
      </c>
      <c r="V10" s="9">
        <f t="shared" si="16"/>
        <v>26</v>
      </c>
      <c r="W10" s="9">
        <f>'Epreuves écrites'!B10</f>
        <v>26</v>
      </c>
      <c r="X10" s="9">
        <f t="shared" si="17"/>
        <v>6</v>
      </c>
      <c r="Y10" s="17">
        <f>'Epreuves écrites'!D10</f>
        <v>6</v>
      </c>
      <c r="Z10" s="9">
        <f t="shared" si="18"/>
        <v>30</v>
      </c>
      <c r="AA10" s="9">
        <f>'Epreuves écrites'!C10</f>
        <v>30</v>
      </c>
      <c r="AB10" s="9">
        <f t="shared" si="19"/>
        <v>62</v>
      </c>
      <c r="AC10" s="2">
        <f t="shared" si="20"/>
        <v>101</v>
      </c>
      <c r="AD10" s="38">
        <f t="shared" si="21"/>
        <v>6.7333333333333334</v>
      </c>
      <c r="AE10" s="10">
        <f t="shared" si="22"/>
        <v>421</v>
      </c>
      <c r="AF10" s="16">
        <f t="shared" si="23"/>
        <v>12.03</v>
      </c>
      <c r="AG10" s="14" t="str">
        <f t="shared" si="24"/>
        <v>Admis mention AB</v>
      </c>
      <c r="AI10" s="34" t="s">
        <v>80</v>
      </c>
      <c r="AJ10" s="34" t="s">
        <v>83</v>
      </c>
      <c r="AK10" s="34" t="s">
        <v>83</v>
      </c>
      <c r="AL10" s="34" t="s">
        <v>81</v>
      </c>
      <c r="AM10" s="34" t="s">
        <v>77</v>
      </c>
      <c r="AN10" s="34" t="s">
        <v>78</v>
      </c>
      <c r="AO10" s="34" t="s">
        <v>86</v>
      </c>
      <c r="AP10" s="34" t="s">
        <v>80</v>
      </c>
      <c r="AQ10" s="35" t="s">
        <v>115</v>
      </c>
    </row>
    <row r="11" spans="1:43" x14ac:dyDescent="0.25">
      <c r="A11" s="3" t="s">
        <v>43</v>
      </c>
      <c r="B11" s="14" t="s">
        <v>33</v>
      </c>
      <c r="C11" s="15" t="str">
        <f t="shared" si="1"/>
        <v>25</v>
      </c>
      <c r="D11" s="15" t="str">
        <f t="shared" si="2"/>
        <v>10</v>
      </c>
      <c r="E11" s="15" t="str">
        <f t="shared" si="3"/>
        <v>25</v>
      </c>
      <c r="F11" s="15" t="str">
        <f t="shared" si="4"/>
        <v>25</v>
      </c>
      <c r="G11" s="15" t="str">
        <f t="shared" si="5"/>
        <v>25</v>
      </c>
      <c r="H11" s="15" t="str">
        <f t="shared" si="6"/>
        <v>25</v>
      </c>
      <c r="I11" s="15" t="str">
        <f t="shared" si="7"/>
        <v>25</v>
      </c>
      <c r="J11" s="15" t="str">
        <f t="shared" si="8"/>
        <v>25</v>
      </c>
      <c r="K11" s="2">
        <f t="shared" si="9"/>
        <v>185</v>
      </c>
      <c r="L11" s="11">
        <f t="shared" si="10"/>
        <v>9.25</v>
      </c>
      <c r="M11" s="10">
        <f t="shared" si="11"/>
        <v>0</v>
      </c>
      <c r="N11" s="17">
        <f>'Epreuves écrites'!E11</f>
        <v>0</v>
      </c>
      <c r="O11" s="9">
        <f t="shared" si="12"/>
        <v>9</v>
      </c>
      <c r="P11" s="17">
        <f>'Epreuves écrites'!F11</f>
        <v>9</v>
      </c>
      <c r="Q11" s="9">
        <f t="shared" si="13"/>
        <v>3.5</v>
      </c>
      <c r="R11" s="17">
        <f>'Epreuves écrites'!G11</f>
        <v>3.5</v>
      </c>
      <c r="S11" s="9">
        <f t="shared" si="14"/>
        <v>12.5</v>
      </c>
      <c r="T11" s="2">
        <f t="shared" si="15"/>
        <v>0</v>
      </c>
      <c r="U11" s="17">
        <f>'Epreuves écrites'!H11</f>
        <v>0</v>
      </c>
      <c r="V11" s="9">
        <f t="shared" si="16"/>
        <v>10</v>
      </c>
      <c r="W11" s="9">
        <f>'Epreuves écrites'!B11</f>
        <v>10</v>
      </c>
      <c r="X11" s="9">
        <f t="shared" si="17"/>
        <v>5</v>
      </c>
      <c r="Y11" s="17">
        <f>'Epreuves écrites'!D11</f>
        <v>5</v>
      </c>
      <c r="Z11" s="9">
        <f t="shared" si="18"/>
        <v>16</v>
      </c>
      <c r="AA11" s="9">
        <f>'Epreuves écrites'!C11</f>
        <v>16</v>
      </c>
      <c r="AB11" s="9">
        <f t="shared" si="19"/>
        <v>31</v>
      </c>
      <c r="AC11" s="2">
        <f t="shared" si="20"/>
        <v>43.5</v>
      </c>
      <c r="AD11" s="38">
        <f t="shared" si="21"/>
        <v>2.9</v>
      </c>
      <c r="AE11" s="10">
        <f t="shared" si="22"/>
        <v>228.5</v>
      </c>
      <c r="AF11" s="16">
        <f t="shared" si="23"/>
        <v>6.53</v>
      </c>
      <c r="AG11" s="14" t="str">
        <f t="shared" si="24"/>
        <v>Non admis pour 121,5 points</v>
      </c>
      <c r="AI11" s="34" t="s">
        <v>70</v>
      </c>
      <c r="AJ11" s="34" t="s">
        <v>89</v>
      </c>
      <c r="AK11" s="34" t="s">
        <v>90</v>
      </c>
      <c r="AL11" s="34" t="s">
        <v>69</v>
      </c>
      <c r="AM11" s="34" t="s">
        <v>91</v>
      </c>
      <c r="AN11" s="34" t="s">
        <v>75</v>
      </c>
      <c r="AO11" s="34" t="s">
        <v>75</v>
      </c>
      <c r="AP11" s="34" t="s">
        <v>92</v>
      </c>
      <c r="AQ11" s="35" t="s">
        <v>116</v>
      </c>
    </row>
    <row r="12" spans="1:43" x14ac:dyDescent="0.25">
      <c r="A12" s="3" t="s">
        <v>44</v>
      </c>
      <c r="B12" s="14" t="s">
        <v>33</v>
      </c>
      <c r="C12" s="15" t="str">
        <f t="shared" si="1"/>
        <v>25</v>
      </c>
      <c r="D12" s="15" t="str">
        <f t="shared" si="2"/>
        <v>25</v>
      </c>
      <c r="E12" s="15" t="str">
        <f t="shared" si="3"/>
        <v>25</v>
      </c>
      <c r="F12" s="15" t="str">
        <f t="shared" si="4"/>
        <v>25</v>
      </c>
      <c r="G12" s="15" t="str">
        <f t="shared" si="5"/>
        <v>25</v>
      </c>
      <c r="H12" s="15" t="str">
        <f t="shared" si="6"/>
        <v>25</v>
      </c>
      <c r="I12" s="15" t="str">
        <f t="shared" si="7"/>
        <v>25</v>
      </c>
      <c r="J12" s="15" t="str">
        <f t="shared" si="8"/>
        <v>25</v>
      </c>
      <c r="K12" s="2">
        <f t="shared" si="9"/>
        <v>200</v>
      </c>
      <c r="L12" s="11">
        <f t="shared" si="10"/>
        <v>10</v>
      </c>
      <c r="M12" s="10">
        <f t="shared" si="11"/>
        <v>0</v>
      </c>
      <c r="N12" s="17">
        <f>'Epreuves écrites'!E12</f>
        <v>0</v>
      </c>
      <c r="O12" s="9">
        <f t="shared" si="12"/>
        <v>12</v>
      </c>
      <c r="P12" s="17">
        <f>'Epreuves écrites'!F12</f>
        <v>12</v>
      </c>
      <c r="Q12" s="9">
        <f t="shared" si="13"/>
        <v>13.5</v>
      </c>
      <c r="R12" s="17">
        <f>'Epreuves écrites'!G12</f>
        <v>13.5</v>
      </c>
      <c r="S12" s="9">
        <f t="shared" si="14"/>
        <v>25.5</v>
      </c>
      <c r="T12" s="2">
        <f t="shared" si="15"/>
        <v>0</v>
      </c>
      <c r="U12" s="17">
        <f>'Epreuves écrites'!H12</f>
        <v>0</v>
      </c>
      <c r="V12" s="9">
        <f t="shared" si="16"/>
        <v>23</v>
      </c>
      <c r="W12" s="9">
        <f>'Epreuves écrites'!B12</f>
        <v>23</v>
      </c>
      <c r="X12" s="9">
        <f t="shared" si="17"/>
        <v>1.5</v>
      </c>
      <c r="Y12" s="17">
        <f>'Epreuves écrites'!D12</f>
        <v>1.5</v>
      </c>
      <c r="Z12" s="9">
        <f t="shared" si="18"/>
        <v>18</v>
      </c>
      <c r="AA12" s="9">
        <f>'Epreuves écrites'!C12</f>
        <v>18</v>
      </c>
      <c r="AB12" s="9">
        <f t="shared" si="19"/>
        <v>42.5</v>
      </c>
      <c r="AC12" s="2">
        <f t="shared" si="20"/>
        <v>68</v>
      </c>
      <c r="AD12" s="38">
        <f t="shared" si="21"/>
        <v>4.5333333333333332</v>
      </c>
      <c r="AE12" s="10">
        <f t="shared" si="22"/>
        <v>268</v>
      </c>
      <c r="AF12" s="16">
        <f t="shared" si="23"/>
        <v>7.66</v>
      </c>
      <c r="AG12" s="14" t="str">
        <f t="shared" si="24"/>
        <v>Non admis pour 82 points</v>
      </c>
      <c r="AI12" s="34" t="s">
        <v>72</v>
      </c>
      <c r="AJ12" s="34" t="s">
        <v>85</v>
      </c>
      <c r="AK12" s="34" t="s">
        <v>69</v>
      </c>
      <c r="AL12" s="34" t="s">
        <v>85</v>
      </c>
      <c r="AM12" s="34" t="s">
        <v>73</v>
      </c>
      <c r="AN12" s="34" t="s">
        <v>74</v>
      </c>
      <c r="AO12" s="34" t="s">
        <v>69</v>
      </c>
      <c r="AP12" s="34" t="s">
        <v>74</v>
      </c>
      <c r="AQ12" s="36" t="s">
        <v>117</v>
      </c>
    </row>
    <row r="13" spans="1:43" x14ac:dyDescent="0.25">
      <c r="A13" s="3" t="s">
        <v>45</v>
      </c>
      <c r="B13" s="14" t="s">
        <v>33</v>
      </c>
      <c r="C13" s="15" t="str">
        <f t="shared" si="1"/>
        <v>40</v>
      </c>
      <c r="D13" s="15" t="str">
        <f t="shared" si="2"/>
        <v>40</v>
      </c>
      <c r="E13" s="15" t="str">
        <f t="shared" si="3"/>
        <v>40</v>
      </c>
      <c r="F13" s="15" t="str">
        <f t="shared" si="4"/>
        <v>40</v>
      </c>
      <c r="G13" s="15" t="str">
        <f t="shared" si="5"/>
        <v>40</v>
      </c>
      <c r="H13" s="15" t="str">
        <f t="shared" si="6"/>
        <v>40</v>
      </c>
      <c r="I13" s="15" t="str">
        <f t="shared" si="7"/>
        <v>40</v>
      </c>
      <c r="J13" s="15" t="str">
        <f t="shared" si="8"/>
        <v>40</v>
      </c>
      <c r="K13" s="2">
        <f t="shared" si="9"/>
        <v>320</v>
      </c>
      <c r="L13" s="11">
        <f t="shared" si="10"/>
        <v>16</v>
      </c>
      <c r="M13" s="10">
        <f t="shared" si="11"/>
        <v>0</v>
      </c>
      <c r="N13" s="17">
        <f>'Epreuves écrites'!E13</f>
        <v>0</v>
      </c>
      <c r="O13" s="9">
        <f t="shared" si="12"/>
        <v>16.5</v>
      </c>
      <c r="P13" s="17">
        <f>'Epreuves écrites'!F13</f>
        <v>16.5</v>
      </c>
      <c r="Q13" s="9">
        <f t="shared" si="13"/>
        <v>20.5</v>
      </c>
      <c r="R13" s="17">
        <f>'Epreuves écrites'!G13</f>
        <v>20.5</v>
      </c>
      <c r="S13" s="9">
        <f t="shared" si="14"/>
        <v>37</v>
      </c>
      <c r="T13" s="2">
        <f t="shared" si="15"/>
        <v>0</v>
      </c>
      <c r="U13" s="17">
        <f>'Epreuves écrites'!H13</f>
        <v>0</v>
      </c>
      <c r="V13" s="9">
        <f t="shared" si="16"/>
        <v>33</v>
      </c>
      <c r="W13" s="9">
        <f>'Epreuves écrites'!B13</f>
        <v>33</v>
      </c>
      <c r="X13" s="9">
        <f t="shared" si="17"/>
        <v>0</v>
      </c>
      <c r="Y13" s="17">
        <f>'Epreuves écrites'!D13</f>
        <v>0</v>
      </c>
      <c r="Z13" s="9">
        <f t="shared" si="18"/>
        <v>20</v>
      </c>
      <c r="AA13" s="9">
        <f>'Epreuves écrites'!C13</f>
        <v>20</v>
      </c>
      <c r="AB13" s="9">
        <f t="shared" si="19"/>
        <v>53</v>
      </c>
      <c r="AC13" s="2">
        <f t="shared" si="20"/>
        <v>90</v>
      </c>
      <c r="AD13" s="38">
        <f t="shared" si="21"/>
        <v>6</v>
      </c>
      <c r="AE13" s="10">
        <f t="shared" si="22"/>
        <v>410</v>
      </c>
      <c r="AF13" s="16">
        <f t="shared" si="23"/>
        <v>11.71</v>
      </c>
      <c r="AG13" s="14" t="str">
        <f t="shared" si="24"/>
        <v>Admis sans mention</v>
      </c>
      <c r="AI13" s="34" t="s">
        <v>79</v>
      </c>
      <c r="AJ13" s="34" t="s">
        <v>81</v>
      </c>
      <c r="AK13" s="34" t="s">
        <v>81</v>
      </c>
      <c r="AL13" s="34" t="s">
        <v>77</v>
      </c>
      <c r="AM13" s="34" t="s">
        <v>77</v>
      </c>
      <c r="AN13" s="34" t="s">
        <v>80</v>
      </c>
      <c r="AO13" s="34" t="s">
        <v>83</v>
      </c>
      <c r="AP13" s="34" t="s">
        <v>77</v>
      </c>
      <c r="AQ13" s="35" t="s">
        <v>87</v>
      </c>
    </row>
    <row r="14" spans="1:43" x14ac:dyDescent="0.25">
      <c r="A14" s="3" t="s">
        <v>46</v>
      </c>
      <c r="B14" s="14" t="s">
        <v>33</v>
      </c>
      <c r="C14" s="15" t="str">
        <f t="shared" si="1"/>
        <v>25</v>
      </c>
      <c r="D14" s="15" t="str">
        <f t="shared" si="2"/>
        <v>10</v>
      </c>
      <c r="E14" s="15" t="str">
        <f t="shared" si="3"/>
        <v>25</v>
      </c>
      <c r="F14" s="15" t="str">
        <f t="shared" si="4"/>
        <v>25</v>
      </c>
      <c r="G14" s="15" t="str">
        <f t="shared" si="5"/>
        <v>25</v>
      </c>
      <c r="H14" s="15" t="str">
        <f t="shared" si="6"/>
        <v>25</v>
      </c>
      <c r="I14" s="15" t="str">
        <f t="shared" si="7"/>
        <v>25</v>
      </c>
      <c r="J14" s="15" t="str">
        <f t="shared" si="8"/>
        <v>25</v>
      </c>
      <c r="K14" s="2">
        <f t="shared" si="9"/>
        <v>185</v>
      </c>
      <c r="L14" s="11">
        <f t="shared" si="10"/>
        <v>9.25</v>
      </c>
      <c r="M14" s="10">
        <f t="shared" si="11"/>
        <v>0</v>
      </c>
      <c r="N14" s="17">
        <f>'Epreuves écrites'!E14</f>
        <v>0</v>
      </c>
      <c r="O14" s="9">
        <f t="shared" si="12"/>
        <v>8.5</v>
      </c>
      <c r="P14" s="17">
        <f>'Epreuves écrites'!F14</f>
        <v>8.5</v>
      </c>
      <c r="Q14" s="9">
        <f t="shared" si="13"/>
        <v>8.5</v>
      </c>
      <c r="R14" s="17">
        <f>'Epreuves écrites'!G14</f>
        <v>8.5</v>
      </c>
      <c r="S14" s="9">
        <f t="shared" si="14"/>
        <v>17</v>
      </c>
      <c r="T14" s="2">
        <f t="shared" si="15"/>
        <v>0</v>
      </c>
      <c r="U14" s="17">
        <f>'Epreuves écrites'!H14</f>
        <v>0</v>
      </c>
      <c r="V14" s="9">
        <f t="shared" si="16"/>
        <v>12.5</v>
      </c>
      <c r="W14" s="9">
        <f>'Epreuves écrites'!B14</f>
        <v>12.5</v>
      </c>
      <c r="X14" s="9">
        <f t="shared" si="17"/>
        <v>7</v>
      </c>
      <c r="Y14" s="17">
        <f>'Epreuves écrites'!D14</f>
        <v>7</v>
      </c>
      <c r="Z14" s="9">
        <f t="shared" si="18"/>
        <v>26</v>
      </c>
      <c r="AA14" s="9">
        <f>'Epreuves écrites'!C14</f>
        <v>26</v>
      </c>
      <c r="AB14" s="9">
        <f t="shared" si="19"/>
        <v>45.5</v>
      </c>
      <c r="AC14" s="2">
        <f t="shared" si="20"/>
        <v>62.5</v>
      </c>
      <c r="AD14" s="38">
        <f t="shared" si="21"/>
        <v>4.166666666666667</v>
      </c>
      <c r="AE14" s="10">
        <f t="shared" si="22"/>
        <v>247.5</v>
      </c>
      <c r="AF14" s="16">
        <f t="shared" si="23"/>
        <v>7.07</v>
      </c>
      <c r="AG14" s="14" t="str">
        <f t="shared" si="24"/>
        <v>Non admis pour 102,5 points</v>
      </c>
      <c r="AI14" s="34" t="s">
        <v>88</v>
      </c>
      <c r="AJ14" s="34" t="s">
        <v>118</v>
      </c>
      <c r="AK14" s="34" t="s">
        <v>92</v>
      </c>
      <c r="AL14" s="34" t="s">
        <v>69</v>
      </c>
      <c r="AM14" s="34" t="s">
        <v>88</v>
      </c>
      <c r="AN14" s="34" t="s">
        <v>93</v>
      </c>
      <c r="AO14" s="34" t="s">
        <v>74</v>
      </c>
      <c r="AP14" s="34" t="s">
        <v>93</v>
      </c>
      <c r="AQ14" s="35" t="s">
        <v>119</v>
      </c>
    </row>
    <row r="15" spans="1:43" x14ac:dyDescent="0.25">
      <c r="A15" s="3" t="s">
        <v>47</v>
      </c>
      <c r="B15" s="14" t="s">
        <v>33</v>
      </c>
      <c r="C15" s="15" t="str">
        <f t="shared" si="1"/>
        <v>40</v>
      </c>
      <c r="D15" s="15" t="str">
        <f t="shared" si="2"/>
        <v>40</v>
      </c>
      <c r="E15" s="15" t="str">
        <f t="shared" si="3"/>
        <v>40</v>
      </c>
      <c r="F15" s="15" t="str">
        <f t="shared" si="4"/>
        <v>25</v>
      </c>
      <c r="G15" s="15" t="str">
        <f t="shared" si="5"/>
        <v>40</v>
      </c>
      <c r="H15" s="15" t="str">
        <f t="shared" si="6"/>
        <v>40</v>
      </c>
      <c r="I15" s="15" t="str">
        <f t="shared" si="7"/>
        <v>40</v>
      </c>
      <c r="J15" s="15" t="str">
        <f t="shared" si="8"/>
        <v>40</v>
      </c>
      <c r="K15" s="2">
        <f t="shared" si="9"/>
        <v>305</v>
      </c>
      <c r="L15" s="11">
        <f t="shared" si="10"/>
        <v>15.25</v>
      </c>
      <c r="M15" s="10">
        <f t="shared" si="11"/>
        <v>0</v>
      </c>
      <c r="N15" s="17">
        <f>'Epreuves écrites'!E15</f>
        <v>0</v>
      </c>
      <c r="O15" s="9">
        <f t="shared" si="12"/>
        <v>19.5</v>
      </c>
      <c r="P15" s="17">
        <f>'Epreuves écrites'!F15</f>
        <v>19.5</v>
      </c>
      <c r="Q15" s="9">
        <f t="shared" si="13"/>
        <v>17</v>
      </c>
      <c r="R15" s="17">
        <f>'Epreuves écrites'!G15</f>
        <v>17</v>
      </c>
      <c r="S15" s="9">
        <f t="shared" si="14"/>
        <v>36.5</v>
      </c>
      <c r="T15" s="2">
        <f t="shared" si="15"/>
        <v>0</v>
      </c>
      <c r="U15" s="17">
        <f>'Epreuves écrites'!H15</f>
        <v>0</v>
      </c>
      <c r="V15" s="9">
        <f t="shared" si="16"/>
        <v>35.5</v>
      </c>
      <c r="W15" s="9">
        <f>'Epreuves écrites'!B15</f>
        <v>35.5</v>
      </c>
      <c r="X15" s="9">
        <f t="shared" si="17"/>
        <v>6.5</v>
      </c>
      <c r="Y15" s="17">
        <f>'Epreuves écrites'!D15</f>
        <v>6.5</v>
      </c>
      <c r="Z15" s="9">
        <f t="shared" si="18"/>
        <v>28</v>
      </c>
      <c r="AA15" s="9">
        <f>'Epreuves écrites'!C15</f>
        <v>28</v>
      </c>
      <c r="AB15" s="9">
        <f t="shared" si="19"/>
        <v>70</v>
      </c>
      <c r="AC15" s="2">
        <f t="shared" si="20"/>
        <v>106.5</v>
      </c>
      <c r="AD15" s="38">
        <f t="shared" si="21"/>
        <v>7.1</v>
      </c>
      <c r="AE15" s="10">
        <f t="shared" si="22"/>
        <v>411.5</v>
      </c>
      <c r="AF15" s="16">
        <f t="shared" si="23"/>
        <v>11.76</v>
      </c>
      <c r="AG15" s="14" t="str">
        <f t="shared" si="24"/>
        <v>Admis sans mention</v>
      </c>
      <c r="AI15" s="34" t="s">
        <v>79</v>
      </c>
      <c r="AJ15" s="34" t="s">
        <v>71</v>
      </c>
      <c r="AK15" s="34" t="s">
        <v>77</v>
      </c>
      <c r="AL15" s="34" t="s">
        <v>69</v>
      </c>
      <c r="AM15" s="34" t="s">
        <v>78</v>
      </c>
      <c r="AN15" s="34" t="s">
        <v>80</v>
      </c>
      <c r="AO15" s="34" t="s">
        <v>79</v>
      </c>
      <c r="AP15" s="34" t="s">
        <v>78</v>
      </c>
      <c r="AQ15" s="35" t="s">
        <v>120</v>
      </c>
    </row>
    <row r="16" spans="1:43" x14ac:dyDescent="0.25">
      <c r="A16" s="3" t="s">
        <v>48</v>
      </c>
      <c r="B16" s="14" t="s">
        <v>33</v>
      </c>
      <c r="C16" s="15" t="str">
        <f t="shared" si="1"/>
        <v>40</v>
      </c>
      <c r="D16" s="15" t="str">
        <f t="shared" si="2"/>
        <v>25</v>
      </c>
      <c r="E16" s="15" t="str">
        <f t="shared" si="3"/>
        <v>25</v>
      </c>
      <c r="F16" s="15" t="str">
        <f t="shared" si="4"/>
        <v>40</v>
      </c>
      <c r="G16" s="15" t="str">
        <f t="shared" si="5"/>
        <v>25</v>
      </c>
      <c r="H16" s="15" t="str">
        <f t="shared" si="6"/>
        <v>25</v>
      </c>
      <c r="I16" s="15" t="str">
        <f t="shared" si="7"/>
        <v>40</v>
      </c>
      <c r="J16" s="15" t="str">
        <f t="shared" si="8"/>
        <v>25</v>
      </c>
      <c r="K16" s="2">
        <f t="shared" si="9"/>
        <v>245</v>
      </c>
      <c r="L16" s="11">
        <f t="shared" si="10"/>
        <v>12.25</v>
      </c>
      <c r="M16" s="10">
        <f t="shared" si="11"/>
        <v>0</v>
      </c>
      <c r="N16" s="17">
        <f>'Epreuves écrites'!E16</f>
        <v>0</v>
      </c>
      <c r="O16" s="9">
        <f t="shared" si="12"/>
        <v>18</v>
      </c>
      <c r="P16" s="17">
        <f>'Epreuves écrites'!F16</f>
        <v>18</v>
      </c>
      <c r="Q16" s="9">
        <f t="shared" si="13"/>
        <v>9.5</v>
      </c>
      <c r="R16" s="17">
        <f>'Epreuves écrites'!G16</f>
        <v>9.5</v>
      </c>
      <c r="S16" s="9">
        <f t="shared" si="14"/>
        <v>27.5</v>
      </c>
      <c r="T16" s="2">
        <f t="shared" si="15"/>
        <v>0</v>
      </c>
      <c r="U16" s="17">
        <f>'Epreuves écrites'!H16</f>
        <v>0</v>
      </c>
      <c r="V16" s="9">
        <f t="shared" si="16"/>
        <v>30</v>
      </c>
      <c r="W16" s="9">
        <f>'Epreuves écrites'!B16</f>
        <v>30</v>
      </c>
      <c r="X16" s="9">
        <f t="shared" si="17"/>
        <v>0</v>
      </c>
      <c r="Y16" s="17">
        <f>'Epreuves écrites'!D16</f>
        <v>0</v>
      </c>
      <c r="Z16" s="9">
        <f t="shared" si="18"/>
        <v>24</v>
      </c>
      <c r="AA16" s="9">
        <f>'Epreuves écrites'!C16</f>
        <v>24</v>
      </c>
      <c r="AB16" s="9">
        <f t="shared" si="19"/>
        <v>54</v>
      </c>
      <c r="AC16" s="2">
        <f t="shared" si="20"/>
        <v>81.5</v>
      </c>
      <c r="AD16" s="38">
        <f t="shared" si="21"/>
        <v>5.4333333333333336</v>
      </c>
      <c r="AE16" s="10">
        <f t="shared" si="22"/>
        <v>326.5</v>
      </c>
      <c r="AF16" s="16">
        <f t="shared" si="23"/>
        <v>9.33</v>
      </c>
      <c r="AG16" s="14" t="str">
        <f t="shared" si="24"/>
        <v>Non admis pour 23,5 points</v>
      </c>
      <c r="AI16" s="34" t="s">
        <v>81</v>
      </c>
      <c r="AJ16" s="34" t="s">
        <v>84</v>
      </c>
      <c r="AK16" s="34" t="s">
        <v>82</v>
      </c>
      <c r="AL16" s="34" t="s">
        <v>81</v>
      </c>
      <c r="AM16" s="34" t="s">
        <v>82</v>
      </c>
      <c r="AN16" s="34" t="s">
        <v>74</v>
      </c>
      <c r="AO16" s="34" t="s">
        <v>71</v>
      </c>
      <c r="AP16" s="34" t="s">
        <v>69</v>
      </c>
      <c r="AQ16" s="35" t="s">
        <v>121</v>
      </c>
    </row>
    <row r="17" spans="1:43" x14ac:dyDescent="0.25">
      <c r="A17" s="3" t="s">
        <v>49</v>
      </c>
      <c r="B17" s="14" t="s">
        <v>33</v>
      </c>
      <c r="C17" s="15" t="str">
        <f t="shared" si="1"/>
        <v>25</v>
      </c>
      <c r="D17" s="15" t="str">
        <f t="shared" si="2"/>
        <v>25</v>
      </c>
      <c r="E17" s="15" t="str">
        <f t="shared" si="3"/>
        <v>25</v>
      </c>
      <c r="F17" s="15" t="str">
        <f t="shared" si="4"/>
        <v>40</v>
      </c>
      <c r="G17" s="15" t="str">
        <f t="shared" si="5"/>
        <v>25</v>
      </c>
      <c r="H17" s="15" t="str">
        <f t="shared" si="6"/>
        <v>25</v>
      </c>
      <c r="I17" s="15" t="str">
        <f t="shared" si="7"/>
        <v>25</v>
      </c>
      <c r="J17" s="15" t="str">
        <f t="shared" si="8"/>
        <v>25</v>
      </c>
      <c r="K17" s="2">
        <f t="shared" si="9"/>
        <v>215</v>
      </c>
      <c r="L17" s="11">
        <f t="shared" si="10"/>
        <v>10.75</v>
      </c>
      <c r="M17" s="10">
        <f t="shared" si="11"/>
        <v>0</v>
      </c>
      <c r="N17" s="17">
        <f>'Epreuves écrites'!E17</f>
        <v>0</v>
      </c>
      <c r="O17" s="9">
        <f t="shared" si="12"/>
        <v>16.5</v>
      </c>
      <c r="P17" s="17">
        <f>'Epreuves écrites'!F17</f>
        <v>16.5</v>
      </c>
      <c r="Q17" s="9">
        <f t="shared" si="13"/>
        <v>4.5</v>
      </c>
      <c r="R17" s="17">
        <f>'Epreuves écrites'!G17</f>
        <v>4.5</v>
      </c>
      <c r="S17" s="9">
        <f t="shared" si="14"/>
        <v>21</v>
      </c>
      <c r="T17" s="2">
        <f t="shared" si="15"/>
        <v>0</v>
      </c>
      <c r="U17" s="17">
        <f>'Epreuves écrites'!H17</f>
        <v>0</v>
      </c>
      <c r="V17" s="9">
        <f t="shared" si="16"/>
        <v>23.5</v>
      </c>
      <c r="W17" s="9">
        <f>'Epreuves écrites'!B17</f>
        <v>23.5</v>
      </c>
      <c r="X17" s="9">
        <f t="shared" si="17"/>
        <v>0</v>
      </c>
      <c r="Y17" s="17">
        <f>'Epreuves écrites'!D17</f>
        <v>0</v>
      </c>
      <c r="Z17" s="9">
        <f t="shared" si="18"/>
        <v>16</v>
      </c>
      <c r="AA17" s="9">
        <f>'Epreuves écrites'!C17</f>
        <v>16</v>
      </c>
      <c r="AB17" s="9">
        <f t="shared" si="19"/>
        <v>39.5</v>
      </c>
      <c r="AC17" s="2">
        <f t="shared" si="20"/>
        <v>60.5</v>
      </c>
      <c r="AD17" s="38">
        <f t="shared" si="21"/>
        <v>4.0333333333333332</v>
      </c>
      <c r="AE17" s="10">
        <f t="shared" si="22"/>
        <v>275.5</v>
      </c>
      <c r="AF17" s="16">
        <f t="shared" si="23"/>
        <v>7.87</v>
      </c>
      <c r="AG17" s="14" t="str">
        <f t="shared" si="24"/>
        <v>Non admis pour 74,5 points</v>
      </c>
      <c r="AI17" s="34" t="s">
        <v>85</v>
      </c>
      <c r="AJ17" s="34" t="s">
        <v>90</v>
      </c>
      <c r="AK17" s="34" t="s">
        <v>72</v>
      </c>
      <c r="AL17" s="34" t="s">
        <v>78</v>
      </c>
      <c r="AM17" s="34" t="s">
        <v>84</v>
      </c>
      <c r="AN17" s="34" t="s">
        <v>69</v>
      </c>
      <c r="AO17" s="34" t="s">
        <v>76</v>
      </c>
      <c r="AP17" s="34" t="s">
        <v>73</v>
      </c>
      <c r="AQ17" s="36" t="s">
        <v>122</v>
      </c>
    </row>
    <row r="18" spans="1:43" x14ac:dyDescent="0.25">
      <c r="A18" s="3" t="s">
        <v>50</v>
      </c>
      <c r="B18" s="14" t="s">
        <v>33</v>
      </c>
      <c r="C18" s="15" t="str">
        <f t="shared" si="1"/>
        <v>25</v>
      </c>
      <c r="D18" s="15" t="str">
        <f t="shared" si="2"/>
        <v>25</v>
      </c>
      <c r="E18" s="15" t="str">
        <f t="shared" si="3"/>
        <v>25</v>
      </c>
      <c r="F18" s="15" t="str">
        <f t="shared" si="4"/>
        <v>40</v>
      </c>
      <c r="G18" s="15" t="str">
        <f t="shared" si="5"/>
        <v>25</v>
      </c>
      <c r="H18" s="15" t="str">
        <f t="shared" si="6"/>
        <v>25</v>
      </c>
      <c r="I18" s="15" t="str">
        <f t="shared" si="7"/>
        <v>25</v>
      </c>
      <c r="J18" s="15" t="str">
        <f t="shared" si="8"/>
        <v>25</v>
      </c>
      <c r="K18" s="2">
        <f t="shared" si="9"/>
        <v>215</v>
      </c>
      <c r="L18" s="11">
        <f t="shared" si="10"/>
        <v>10.75</v>
      </c>
      <c r="M18" s="10">
        <f t="shared" si="11"/>
        <v>0</v>
      </c>
      <c r="N18" s="17">
        <f>'Epreuves écrites'!E18</f>
        <v>0</v>
      </c>
      <c r="O18" s="9">
        <f t="shared" si="12"/>
        <v>5.5</v>
      </c>
      <c r="P18" s="17">
        <f>'Epreuves écrites'!F18</f>
        <v>5.5</v>
      </c>
      <c r="Q18" s="9">
        <f t="shared" si="13"/>
        <v>3.5</v>
      </c>
      <c r="R18" s="17">
        <f>'Epreuves écrites'!G18</f>
        <v>3.5</v>
      </c>
      <c r="S18" s="9">
        <f t="shared" si="14"/>
        <v>9</v>
      </c>
      <c r="T18" s="2">
        <f t="shared" si="15"/>
        <v>0</v>
      </c>
      <c r="U18" s="17">
        <f>'Epreuves écrites'!H18</f>
        <v>0</v>
      </c>
      <c r="V18" s="9">
        <f t="shared" si="16"/>
        <v>21</v>
      </c>
      <c r="W18" s="9">
        <f>'Epreuves écrites'!B18</f>
        <v>21</v>
      </c>
      <c r="X18" s="9">
        <f t="shared" si="17"/>
        <v>8</v>
      </c>
      <c r="Y18" s="17">
        <f>'Epreuves écrites'!D18</f>
        <v>8</v>
      </c>
      <c r="Z18" s="9">
        <f t="shared" si="18"/>
        <v>22</v>
      </c>
      <c r="AA18" s="9">
        <f>'Epreuves écrites'!C18</f>
        <v>22</v>
      </c>
      <c r="AB18" s="9">
        <f t="shared" si="19"/>
        <v>51</v>
      </c>
      <c r="AC18" s="2">
        <f t="shared" si="20"/>
        <v>60</v>
      </c>
      <c r="AD18" s="38">
        <f t="shared" si="21"/>
        <v>4</v>
      </c>
      <c r="AE18" s="10">
        <f t="shared" si="22"/>
        <v>275</v>
      </c>
      <c r="AF18" s="16">
        <f t="shared" si="23"/>
        <v>7.86</v>
      </c>
      <c r="AG18" s="14" t="str">
        <f t="shared" si="24"/>
        <v>Non admis pour 75 points</v>
      </c>
      <c r="AI18" s="34" t="s">
        <v>73</v>
      </c>
      <c r="AJ18" s="34" t="s">
        <v>88</v>
      </c>
      <c r="AK18" s="34" t="s">
        <v>88</v>
      </c>
      <c r="AL18" s="34" t="s">
        <v>78</v>
      </c>
      <c r="AM18" s="34" t="s">
        <v>85</v>
      </c>
      <c r="AN18" s="34" t="s">
        <v>85</v>
      </c>
      <c r="AO18" s="34" t="s">
        <v>72</v>
      </c>
      <c r="AP18" s="34" t="s">
        <v>73</v>
      </c>
      <c r="AQ18" s="35" t="s">
        <v>123</v>
      </c>
    </row>
    <row r="19" spans="1:43" x14ac:dyDescent="0.25">
      <c r="A19" s="3" t="s">
        <v>51</v>
      </c>
      <c r="B19" s="14" t="s">
        <v>33</v>
      </c>
      <c r="C19" s="15" t="str">
        <f t="shared" si="1"/>
        <v>40</v>
      </c>
      <c r="D19" s="15" t="str">
        <f t="shared" si="2"/>
        <v>25</v>
      </c>
      <c r="E19" s="15" t="str">
        <f t="shared" si="3"/>
        <v>25</v>
      </c>
      <c r="F19" s="15" t="str">
        <f t="shared" si="4"/>
        <v>25</v>
      </c>
      <c r="G19" s="15" t="str">
        <f t="shared" si="5"/>
        <v>25</v>
      </c>
      <c r="H19" s="15" t="str">
        <f t="shared" si="6"/>
        <v>25</v>
      </c>
      <c r="I19" s="15" t="str">
        <f t="shared" si="7"/>
        <v>25</v>
      </c>
      <c r="J19" s="15" t="str">
        <f t="shared" si="8"/>
        <v>25</v>
      </c>
      <c r="K19" s="2">
        <f t="shared" si="9"/>
        <v>215</v>
      </c>
      <c r="L19" s="11">
        <f t="shared" si="10"/>
        <v>10.75</v>
      </c>
      <c r="M19" s="10">
        <f t="shared" si="11"/>
        <v>0</v>
      </c>
      <c r="N19" s="17">
        <f>'Epreuves écrites'!E19</f>
        <v>0</v>
      </c>
      <c r="O19" s="9">
        <f t="shared" si="12"/>
        <v>12.5</v>
      </c>
      <c r="P19" s="17">
        <f>'Epreuves écrites'!F19</f>
        <v>12.5</v>
      </c>
      <c r="Q19" s="9">
        <f t="shared" si="13"/>
        <v>11</v>
      </c>
      <c r="R19" s="17">
        <f>'Epreuves écrites'!G19</f>
        <v>11</v>
      </c>
      <c r="S19" s="9">
        <f t="shared" si="14"/>
        <v>23.5</v>
      </c>
      <c r="T19" s="2">
        <f t="shared" si="15"/>
        <v>0</v>
      </c>
      <c r="U19" s="17">
        <f>'Epreuves écrites'!H19</f>
        <v>0</v>
      </c>
      <c r="V19" s="9">
        <f t="shared" si="16"/>
        <v>20</v>
      </c>
      <c r="W19" s="9">
        <f>'Epreuves écrites'!B19</f>
        <v>20</v>
      </c>
      <c r="X19" s="9">
        <f t="shared" si="17"/>
        <v>0</v>
      </c>
      <c r="Y19" s="17">
        <f>'Epreuves écrites'!D19</f>
        <v>0</v>
      </c>
      <c r="Z19" s="9">
        <f t="shared" si="18"/>
        <v>26</v>
      </c>
      <c r="AA19" s="9">
        <f>'Epreuves écrites'!C19</f>
        <v>26</v>
      </c>
      <c r="AB19" s="9">
        <f t="shared" si="19"/>
        <v>46</v>
      </c>
      <c r="AC19" s="2">
        <f t="shared" si="20"/>
        <v>69.5</v>
      </c>
      <c r="AD19" s="38">
        <f t="shared" si="21"/>
        <v>4.6333333333333337</v>
      </c>
      <c r="AE19" s="10">
        <f t="shared" si="22"/>
        <v>284.5</v>
      </c>
      <c r="AF19" s="16">
        <f t="shared" si="23"/>
        <v>8.1300000000000008</v>
      </c>
      <c r="AG19" s="14" t="str">
        <f t="shared" si="24"/>
        <v>Non admis pour 65,5 points</v>
      </c>
      <c r="AI19" s="34" t="s">
        <v>78</v>
      </c>
      <c r="AJ19" s="34" t="s">
        <v>76</v>
      </c>
      <c r="AK19" s="34" t="s">
        <v>85</v>
      </c>
      <c r="AL19" s="34" t="s">
        <v>76</v>
      </c>
      <c r="AM19" s="34" t="s">
        <v>76</v>
      </c>
      <c r="AN19" s="34" t="s">
        <v>76</v>
      </c>
      <c r="AO19" s="34" t="s">
        <v>82</v>
      </c>
      <c r="AP19" s="34" t="s">
        <v>76</v>
      </c>
      <c r="AQ19" s="36" t="s">
        <v>124</v>
      </c>
    </row>
    <row r="20" spans="1:43" x14ac:dyDescent="0.25">
      <c r="A20" s="3" t="s">
        <v>52</v>
      </c>
      <c r="B20" s="14" t="s">
        <v>33</v>
      </c>
      <c r="C20" s="15" t="str">
        <f t="shared" si="1"/>
        <v>25</v>
      </c>
      <c r="D20" s="15" t="str">
        <f t="shared" si="2"/>
        <v>25</v>
      </c>
      <c r="E20" s="15" t="str">
        <f t="shared" si="3"/>
        <v>25</v>
      </c>
      <c r="F20" s="15" t="str">
        <f t="shared" si="4"/>
        <v>25</v>
      </c>
      <c r="G20" s="15" t="str">
        <f t="shared" si="5"/>
        <v>25</v>
      </c>
      <c r="H20" s="15" t="str">
        <f t="shared" si="6"/>
        <v>25</v>
      </c>
      <c r="I20" s="15" t="str">
        <f t="shared" si="7"/>
        <v>25</v>
      </c>
      <c r="J20" s="15" t="str">
        <f t="shared" si="8"/>
        <v>25</v>
      </c>
      <c r="K20" s="2">
        <f t="shared" si="9"/>
        <v>200</v>
      </c>
      <c r="L20" s="11">
        <f t="shared" si="10"/>
        <v>10</v>
      </c>
      <c r="M20" s="10">
        <f t="shared" si="11"/>
        <v>0</v>
      </c>
      <c r="N20" s="17">
        <f>'Epreuves écrites'!E20</f>
        <v>0</v>
      </c>
      <c r="O20" s="9">
        <f t="shared" si="12"/>
        <v>11</v>
      </c>
      <c r="P20" s="17">
        <f>'Epreuves écrites'!F20</f>
        <v>11</v>
      </c>
      <c r="Q20" s="9">
        <f t="shared" si="13"/>
        <v>5</v>
      </c>
      <c r="R20" s="17">
        <f>'Epreuves écrites'!G20</f>
        <v>5</v>
      </c>
      <c r="S20" s="9">
        <f t="shared" si="14"/>
        <v>16</v>
      </c>
      <c r="T20" s="2">
        <f t="shared" si="15"/>
        <v>0</v>
      </c>
      <c r="U20" s="17">
        <f>'Epreuves écrites'!H20</f>
        <v>0</v>
      </c>
      <c r="V20" s="9">
        <f t="shared" si="16"/>
        <v>16.5</v>
      </c>
      <c r="W20" s="9">
        <f>'Epreuves écrites'!B20</f>
        <v>16.5</v>
      </c>
      <c r="X20" s="9">
        <f t="shared" si="17"/>
        <v>8</v>
      </c>
      <c r="Y20" s="17">
        <f>'Epreuves écrites'!D20</f>
        <v>8</v>
      </c>
      <c r="Z20" s="9">
        <f t="shared" si="18"/>
        <v>20</v>
      </c>
      <c r="AA20" s="9">
        <f>'Epreuves écrites'!C20</f>
        <v>20</v>
      </c>
      <c r="AB20" s="9">
        <f t="shared" si="19"/>
        <v>44.5</v>
      </c>
      <c r="AC20" s="2">
        <f t="shared" si="20"/>
        <v>60.5</v>
      </c>
      <c r="AD20" s="38">
        <f t="shared" si="21"/>
        <v>4.0333333333333332</v>
      </c>
      <c r="AE20" s="10">
        <f t="shared" si="22"/>
        <v>260.5</v>
      </c>
      <c r="AF20" s="16">
        <f t="shared" si="23"/>
        <v>7.44</v>
      </c>
      <c r="AG20" s="14" t="str">
        <f t="shared" si="24"/>
        <v>Non admis pour 89,5 points</v>
      </c>
      <c r="AI20" s="34" t="s">
        <v>75</v>
      </c>
      <c r="AJ20" s="34" t="s">
        <v>92</v>
      </c>
      <c r="AK20" s="34" t="s">
        <v>74</v>
      </c>
      <c r="AL20" s="34" t="s">
        <v>69</v>
      </c>
      <c r="AM20" s="34" t="s">
        <v>84</v>
      </c>
      <c r="AN20" s="34" t="s">
        <v>72</v>
      </c>
      <c r="AO20" s="34" t="s">
        <v>73</v>
      </c>
      <c r="AP20" s="34" t="s">
        <v>74</v>
      </c>
      <c r="AQ20" s="35" t="s">
        <v>125</v>
      </c>
    </row>
    <row r="21" spans="1:43" x14ac:dyDescent="0.25">
      <c r="A21" s="3" t="s">
        <v>53</v>
      </c>
      <c r="B21" s="14" t="s">
        <v>33</v>
      </c>
      <c r="C21" s="15" t="str">
        <f t="shared" si="1"/>
        <v>40</v>
      </c>
      <c r="D21" s="15" t="str">
        <f t="shared" si="2"/>
        <v>50</v>
      </c>
      <c r="E21" s="15" t="str">
        <f t="shared" si="3"/>
        <v>40</v>
      </c>
      <c r="F21" s="15" t="str">
        <f t="shared" si="4"/>
        <v>40</v>
      </c>
      <c r="G21" s="15" t="str">
        <f t="shared" si="5"/>
        <v>40</v>
      </c>
      <c r="H21" s="15" t="str">
        <f t="shared" si="6"/>
        <v>40</v>
      </c>
      <c r="I21" s="15" t="str">
        <f t="shared" si="7"/>
        <v>40</v>
      </c>
      <c r="J21" s="15" t="str">
        <f t="shared" si="8"/>
        <v>40</v>
      </c>
      <c r="K21" s="2">
        <f t="shared" si="9"/>
        <v>330</v>
      </c>
      <c r="L21" s="11">
        <f t="shared" si="10"/>
        <v>16.5</v>
      </c>
      <c r="M21" s="10">
        <f t="shared" si="11"/>
        <v>0</v>
      </c>
      <c r="N21" s="17">
        <f>'Epreuves écrites'!E21</f>
        <v>0</v>
      </c>
      <c r="O21" s="9">
        <f t="shared" si="12"/>
        <v>20.5</v>
      </c>
      <c r="P21" s="17">
        <f>'Epreuves écrites'!F21</f>
        <v>20.5</v>
      </c>
      <c r="Q21" s="9">
        <f t="shared" si="13"/>
        <v>20</v>
      </c>
      <c r="R21" s="17">
        <f>'Epreuves écrites'!G21</f>
        <v>20</v>
      </c>
      <c r="S21" s="9">
        <f t="shared" si="14"/>
        <v>40.5</v>
      </c>
      <c r="T21" s="2">
        <f t="shared" si="15"/>
        <v>0</v>
      </c>
      <c r="U21" s="17">
        <f>'Epreuves écrites'!H21</f>
        <v>0</v>
      </c>
      <c r="V21" s="9">
        <f t="shared" si="16"/>
        <v>41.5</v>
      </c>
      <c r="W21" s="9">
        <f>'Epreuves écrites'!B21</f>
        <v>41.5</v>
      </c>
      <c r="X21" s="9">
        <f t="shared" si="17"/>
        <v>6.5</v>
      </c>
      <c r="Y21" s="17">
        <f>'Epreuves écrites'!D21</f>
        <v>6.5</v>
      </c>
      <c r="Z21" s="9">
        <f t="shared" si="18"/>
        <v>32</v>
      </c>
      <c r="AA21" s="9">
        <f>'Epreuves écrites'!C21</f>
        <v>32</v>
      </c>
      <c r="AB21" s="9">
        <f t="shared" si="19"/>
        <v>80</v>
      </c>
      <c r="AC21" s="2">
        <f t="shared" si="20"/>
        <v>120.5</v>
      </c>
      <c r="AD21" s="38">
        <f t="shared" si="21"/>
        <v>8.0333333333333332</v>
      </c>
      <c r="AE21" s="10">
        <f t="shared" si="22"/>
        <v>450.5</v>
      </c>
      <c r="AF21" s="16">
        <f t="shared" si="23"/>
        <v>12.87</v>
      </c>
      <c r="AG21" s="14" t="str">
        <f t="shared" si="24"/>
        <v>Admis mention AB</v>
      </c>
      <c r="AI21" s="34" t="s">
        <v>86</v>
      </c>
      <c r="AJ21" s="34" t="s">
        <v>94</v>
      </c>
      <c r="AK21" s="34" t="s">
        <v>95</v>
      </c>
      <c r="AL21" s="34" t="s">
        <v>77</v>
      </c>
      <c r="AM21" s="34" t="s">
        <v>96</v>
      </c>
      <c r="AN21" s="34" t="s">
        <v>80</v>
      </c>
      <c r="AO21" s="34" t="s">
        <v>77</v>
      </c>
      <c r="AP21" s="34" t="s">
        <v>96</v>
      </c>
      <c r="AQ21" s="35" t="s">
        <v>126</v>
      </c>
    </row>
    <row r="22" spans="1:43" x14ac:dyDescent="0.25">
      <c r="A22" s="3" t="s">
        <v>54</v>
      </c>
      <c r="B22" s="14" t="s">
        <v>33</v>
      </c>
      <c r="C22" s="15" t="str">
        <f t="shared" si="1"/>
        <v>25</v>
      </c>
      <c r="D22" s="15" t="str">
        <f t="shared" si="2"/>
        <v>10</v>
      </c>
      <c r="E22" s="15" t="str">
        <f t="shared" si="3"/>
        <v>25</v>
      </c>
      <c r="F22" s="15" t="str">
        <f t="shared" si="4"/>
        <v>40</v>
      </c>
      <c r="G22" s="15" t="str">
        <f t="shared" si="5"/>
        <v>25</v>
      </c>
      <c r="H22" s="15" t="str">
        <f t="shared" si="6"/>
        <v>25</v>
      </c>
      <c r="I22" s="15" t="str">
        <f t="shared" si="7"/>
        <v>40</v>
      </c>
      <c r="J22" s="15" t="str">
        <f t="shared" si="8"/>
        <v>25</v>
      </c>
      <c r="K22" s="2">
        <f t="shared" si="9"/>
        <v>215</v>
      </c>
      <c r="L22" s="11">
        <f t="shared" si="10"/>
        <v>10.75</v>
      </c>
      <c r="M22" s="10">
        <f t="shared" si="11"/>
        <v>0</v>
      </c>
      <c r="N22" s="17">
        <f>'Epreuves écrites'!E22</f>
        <v>0</v>
      </c>
      <c r="O22" s="9">
        <f t="shared" si="12"/>
        <v>14</v>
      </c>
      <c r="P22" s="17">
        <f>'Epreuves écrites'!F22</f>
        <v>14</v>
      </c>
      <c r="Q22" s="9">
        <f t="shared" si="13"/>
        <v>12</v>
      </c>
      <c r="R22" s="17">
        <f>'Epreuves écrites'!G22</f>
        <v>12</v>
      </c>
      <c r="S22" s="9">
        <f t="shared" si="14"/>
        <v>26</v>
      </c>
      <c r="T22" s="2">
        <f t="shared" si="15"/>
        <v>0</v>
      </c>
      <c r="U22" s="17">
        <f>'Epreuves écrites'!H22</f>
        <v>0</v>
      </c>
      <c r="V22" s="9">
        <f t="shared" si="16"/>
        <v>25.5</v>
      </c>
      <c r="W22" s="9">
        <f>'Epreuves écrites'!B22</f>
        <v>25.5</v>
      </c>
      <c r="X22" s="9">
        <f t="shared" si="17"/>
        <v>0</v>
      </c>
      <c r="Y22" s="17">
        <f>'Epreuves écrites'!D22</f>
        <v>0</v>
      </c>
      <c r="Z22" s="9">
        <f t="shared" si="18"/>
        <v>20</v>
      </c>
      <c r="AA22" s="9">
        <f>'Epreuves écrites'!C22</f>
        <v>20</v>
      </c>
      <c r="AB22" s="9">
        <f t="shared" si="19"/>
        <v>45.5</v>
      </c>
      <c r="AC22" s="2">
        <f t="shared" si="20"/>
        <v>71.5</v>
      </c>
      <c r="AD22" s="38">
        <f t="shared" si="21"/>
        <v>4.7666666666666666</v>
      </c>
      <c r="AE22" s="10">
        <f t="shared" si="22"/>
        <v>286.5</v>
      </c>
      <c r="AF22" s="16">
        <f t="shared" si="23"/>
        <v>8.19</v>
      </c>
      <c r="AG22" s="14" t="str">
        <f t="shared" si="24"/>
        <v>Non admis pour 63,5 points</v>
      </c>
      <c r="AI22" s="34" t="s">
        <v>76</v>
      </c>
      <c r="AJ22" s="34" t="s">
        <v>97</v>
      </c>
      <c r="AK22" s="34" t="s">
        <v>72</v>
      </c>
      <c r="AL22" s="34" t="s">
        <v>81</v>
      </c>
      <c r="AM22" s="34" t="s">
        <v>73</v>
      </c>
      <c r="AN22" s="34" t="s">
        <v>72</v>
      </c>
      <c r="AO22" s="34" t="s">
        <v>78</v>
      </c>
      <c r="AP22" s="34" t="s">
        <v>85</v>
      </c>
      <c r="AQ22" s="36" t="s">
        <v>127</v>
      </c>
    </row>
    <row r="23" spans="1:43" x14ac:dyDescent="0.25">
      <c r="A23" s="3" t="s">
        <v>55</v>
      </c>
      <c r="B23" s="14" t="s">
        <v>33</v>
      </c>
      <c r="C23" s="15" t="str">
        <f t="shared" si="1"/>
        <v>40</v>
      </c>
      <c r="D23" s="15" t="str">
        <f t="shared" si="2"/>
        <v>40</v>
      </c>
      <c r="E23" s="15" t="str">
        <f t="shared" si="3"/>
        <v>25</v>
      </c>
      <c r="F23" s="15" t="str">
        <f t="shared" si="4"/>
        <v>40</v>
      </c>
      <c r="G23" s="15" t="str">
        <f t="shared" si="5"/>
        <v>40</v>
      </c>
      <c r="H23" s="15" t="str">
        <f t="shared" si="6"/>
        <v>25</v>
      </c>
      <c r="I23" s="15" t="str">
        <f t="shared" si="7"/>
        <v>40</v>
      </c>
      <c r="J23" s="15" t="str">
        <f t="shared" si="8"/>
        <v>40</v>
      </c>
      <c r="K23" s="2">
        <f t="shared" si="9"/>
        <v>290</v>
      </c>
      <c r="L23" s="11">
        <f t="shared" si="10"/>
        <v>14.5</v>
      </c>
      <c r="M23" s="10">
        <f t="shared" si="11"/>
        <v>0</v>
      </c>
      <c r="N23" s="17">
        <f>'Epreuves écrites'!E23</f>
        <v>0</v>
      </c>
      <c r="O23" s="9">
        <f t="shared" si="12"/>
        <v>14.5</v>
      </c>
      <c r="P23" s="17">
        <f>'Epreuves écrites'!F23</f>
        <v>14.5</v>
      </c>
      <c r="Q23" s="9">
        <f t="shared" si="13"/>
        <v>15</v>
      </c>
      <c r="R23" s="17">
        <f>'Epreuves écrites'!G23</f>
        <v>15</v>
      </c>
      <c r="S23" s="9">
        <f t="shared" si="14"/>
        <v>29.5</v>
      </c>
      <c r="T23" s="2">
        <f t="shared" si="15"/>
        <v>0</v>
      </c>
      <c r="U23" s="17">
        <f>'Epreuves écrites'!H23</f>
        <v>0</v>
      </c>
      <c r="V23" s="9">
        <f t="shared" si="16"/>
        <v>26</v>
      </c>
      <c r="W23" s="9">
        <f>'Epreuves écrites'!B23</f>
        <v>26</v>
      </c>
      <c r="X23" s="9">
        <f t="shared" si="17"/>
        <v>4</v>
      </c>
      <c r="Y23" s="17">
        <f>'Epreuves écrites'!D23</f>
        <v>4</v>
      </c>
      <c r="Z23" s="9">
        <f t="shared" si="18"/>
        <v>22</v>
      </c>
      <c r="AA23" s="9">
        <f>'Epreuves écrites'!C23</f>
        <v>22</v>
      </c>
      <c r="AB23" s="9">
        <f t="shared" si="19"/>
        <v>52</v>
      </c>
      <c r="AC23" s="2">
        <f t="shared" si="20"/>
        <v>81.5</v>
      </c>
      <c r="AD23" s="38">
        <f t="shared" si="21"/>
        <v>5.4333333333333336</v>
      </c>
      <c r="AE23" s="10">
        <f t="shared" si="22"/>
        <v>371.5</v>
      </c>
      <c r="AF23" s="16">
        <f t="shared" si="23"/>
        <v>10.61</v>
      </c>
      <c r="AG23" s="14" t="str">
        <f t="shared" si="24"/>
        <v>Admis sans mention</v>
      </c>
      <c r="AI23" s="34" t="s">
        <v>71</v>
      </c>
      <c r="AJ23" s="34" t="s">
        <v>78</v>
      </c>
      <c r="AK23" s="34" t="s">
        <v>76</v>
      </c>
      <c r="AL23" s="34" t="s">
        <v>77</v>
      </c>
      <c r="AM23" s="34" t="s">
        <v>81</v>
      </c>
      <c r="AN23" s="34" t="s">
        <v>76</v>
      </c>
      <c r="AO23" s="34" t="s">
        <v>71</v>
      </c>
      <c r="AP23" s="34" t="s">
        <v>81</v>
      </c>
      <c r="AQ23" s="35" t="s">
        <v>98</v>
      </c>
    </row>
    <row r="24" spans="1:43" x14ac:dyDescent="0.25">
      <c r="A24" s="3" t="s">
        <v>56</v>
      </c>
      <c r="B24" s="14" t="s">
        <v>33</v>
      </c>
      <c r="C24" s="15" t="str">
        <f t="shared" si="1"/>
        <v>25</v>
      </c>
      <c r="D24" s="15" t="str">
        <f t="shared" si="2"/>
        <v>25</v>
      </c>
      <c r="E24" s="15" t="str">
        <f t="shared" si="3"/>
        <v>25</v>
      </c>
      <c r="F24" s="15" t="str">
        <f t="shared" si="4"/>
        <v>25</v>
      </c>
      <c r="G24" s="15" t="str">
        <f t="shared" si="5"/>
        <v>25</v>
      </c>
      <c r="H24" s="15" t="str">
        <f t="shared" si="6"/>
        <v>25</v>
      </c>
      <c r="I24" s="15" t="str">
        <f t="shared" si="7"/>
        <v>25</v>
      </c>
      <c r="J24" s="15" t="str">
        <f t="shared" si="8"/>
        <v>25</v>
      </c>
      <c r="K24" s="2">
        <f t="shared" si="9"/>
        <v>200</v>
      </c>
      <c r="L24" s="11">
        <f t="shared" si="10"/>
        <v>10</v>
      </c>
      <c r="M24" s="10">
        <f t="shared" si="11"/>
        <v>0</v>
      </c>
      <c r="N24" s="17">
        <f>'Epreuves écrites'!E24</f>
        <v>0</v>
      </c>
      <c r="O24" s="9">
        <f t="shared" si="12"/>
        <v>12</v>
      </c>
      <c r="P24" s="17">
        <f>'Epreuves écrites'!F24</f>
        <v>11.75</v>
      </c>
      <c r="Q24" s="9">
        <f t="shared" si="13"/>
        <v>9</v>
      </c>
      <c r="R24" s="17">
        <f>'Epreuves écrites'!G24</f>
        <v>9</v>
      </c>
      <c r="S24" s="9">
        <f t="shared" si="14"/>
        <v>21</v>
      </c>
      <c r="T24" s="2">
        <f t="shared" si="15"/>
        <v>0</v>
      </c>
      <c r="U24" s="17">
        <f>'Epreuves écrites'!H24</f>
        <v>0</v>
      </c>
      <c r="V24" s="9">
        <f t="shared" si="16"/>
        <v>21.5</v>
      </c>
      <c r="W24" s="9">
        <f>'Epreuves écrites'!B24</f>
        <v>21.5</v>
      </c>
      <c r="X24" s="9">
        <f t="shared" si="17"/>
        <v>0</v>
      </c>
      <c r="Y24" s="17">
        <f>'Epreuves écrites'!D24</f>
        <v>0</v>
      </c>
      <c r="Z24" s="9">
        <f t="shared" si="18"/>
        <v>23</v>
      </c>
      <c r="AA24" s="9">
        <f>'Epreuves écrites'!C24</f>
        <v>23</v>
      </c>
      <c r="AB24" s="9">
        <f t="shared" si="19"/>
        <v>44.5</v>
      </c>
      <c r="AC24" s="2">
        <f t="shared" si="20"/>
        <v>65.5</v>
      </c>
      <c r="AD24" s="38">
        <f t="shared" si="21"/>
        <v>4.3666666666666663</v>
      </c>
      <c r="AE24" s="10">
        <f t="shared" si="22"/>
        <v>265.5</v>
      </c>
      <c r="AF24" s="16">
        <f t="shared" si="23"/>
        <v>7.59</v>
      </c>
      <c r="AG24" s="14" t="str">
        <f t="shared" si="24"/>
        <v>Non admis pour 84,5 points</v>
      </c>
      <c r="AI24" s="34" t="s">
        <v>84</v>
      </c>
      <c r="AJ24" s="34" t="s">
        <v>91</v>
      </c>
      <c r="AK24" s="34" t="s">
        <v>72</v>
      </c>
      <c r="AL24" s="34" t="s">
        <v>76</v>
      </c>
      <c r="AM24" s="34" t="s">
        <v>93</v>
      </c>
      <c r="AN24" s="34" t="s">
        <v>84</v>
      </c>
      <c r="AO24" s="34" t="s">
        <v>69</v>
      </c>
      <c r="AP24" s="34" t="s">
        <v>84</v>
      </c>
      <c r="AQ24" s="35" t="s">
        <v>125</v>
      </c>
    </row>
    <row r="25" spans="1:43" x14ac:dyDescent="0.25">
      <c r="A25" s="3" t="s">
        <v>57</v>
      </c>
      <c r="B25" s="14" t="s">
        <v>33</v>
      </c>
      <c r="C25" s="15" t="str">
        <f t="shared" si="1"/>
        <v>25</v>
      </c>
      <c r="D25" s="15" t="str">
        <f t="shared" si="2"/>
        <v>25</v>
      </c>
      <c r="E25" s="15" t="str">
        <f t="shared" si="3"/>
        <v>25</v>
      </c>
      <c r="F25" s="15" t="str">
        <f t="shared" si="4"/>
        <v>40</v>
      </c>
      <c r="G25" s="15" t="str">
        <f t="shared" si="5"/>
        <v>25</v>
      </c>
      <c r="H25" s="15" t="str">
        <f t="shared" si="6"/>
        <v>40</v>
      </c>
      <c r="I25" s="15" t="str">
        <f t="shared" si="7"/>
        <v>40</v>
      </c>
      <c r="J25" s="15" t="str">
        <f t="shared" si="8"/>
        <v>40</v>
      </c>
      <c r="K25" s="2">
        <f t="shared" si="9"/>
        <v>260</v>
      </c>
      <c r="L25" s="11">
        <f t="shared" si="10"/>
        <v>13</v>
      </c>
      <c r="M25" s="10">
        <f t="shared" si="11"/>
        <v>0</v>
      </c>
      <c r="N25" s="17">
        <f>'Epreuves écrites'!E25</f>
        <v>0</v>
      </c>
      <c r="O25" s="9">
        <f t="shared" si="12"/>
        <v>14</v>
      </c>
      <c r="P25" s="17">
        <f>'Epreuves écrites'!F25</f>
        <v>14</v>
      </c>
      <c r="Q25" s="9">
        <f t="shared" si="13"/>
        <v>14.5</v>
      </c>
      <c r="R25" s="17">
        <f>'Epreuves écrites'!G25</f>
        <v>14.5</v>
      </c>
      <c r="S25" s="9">
        <f t="shared" si="14"/>
        <v>28.5</v>
      </c>
      <c r="T25" s="2">
        <f t="shared" si="15"/>
        <v>0</v>
      </c>
      <c r="U25" s="17">
        <f>'Epreuves écrites'!H25</f>
        <v>0</v>
      </c>
      <c r="V25" s="9">
        <f t="shared" si="16"/>
        <v>24.5</v>
      </c>
      <c r="W25" s="9">
        <f>'Epreuves écrites'!B25</f>
        <v>24.5</v>
      </c>
      <c r="X25" s="9">
        <f t="shared" si="17"/>
        <v>0</v>
      </c>
      <c r="Y25" s="17">
        <f>'Epreuves écrites'!D25</f>
        <v>0</v>
      </c>
      <c r="Z25" s="9">
        <f t="shared" si="18"/>
        <v>20</v>
      </c>
      <c r="AA25" s="9">
        <f>'Epreuves écrites'!C25</f>
        <v>20</v>
      </c>
      <c r="AB25" s="9">
        <f t="shared" si="19"/>
        <v>44.5</v>
      </c>
      <c r="AC25" s="2">
        <f t="shared" si="20"/>
        <v>73</v>
      </c>
      <c r="AD25" s="38">
        <f t="shared" si="21"/>
        <v>4.8666666666666663</v>
      </c>
      <c r="AE25" s="10">
        <f t="shared" si="22"/>
        <v>333</v>
      </c>
      <c r="AF25" s="16">
        <f t="shared" si="23"/>
        <v>9.51</v>
      </c>
      <c r="AG25" s="14" t="str">
        <f t="shared" si="24"/>
        <v>Non admis pour 17 points</v>
      </c>
      <c r="AI25" s="34" t="s">
        <v>76</v>
      </c>
      <c r="AJ25" s="34" t="s">
        <v>72</v>
      </c>
      <c r="AK25" s="34" t="s">
        <v>76</v>
      </c>
      <c r="AL25" s="34" t="s">
        <v>81</v>
      </c>
      <c r="AM25" s="34" t="s">
        <v>76</v>
      </c>
      <c r="AN25" s="34" t="s">
        <v>79</v>
      </c>
      <c r="AO25" s="34" t="s">
        <v>78</v>
      </c>
      <c r="AP25" s="34" t="s">
        <v>78</v>
      </c>
      <c r="AQ25" s="35" t="s">
        <v>99</v>
      </c>
    </row>
    <row r="26" spans="1:43" x14ac:dyDescent="0.25">
      <c r="A26" s="3" t="s">
        <v>58</v>
      </c>
      <c r="B26" s="14" t="s">
        <v>33</v>
      </c>
      <c r="C26" s="15" t="str">
        <f t="shared" si="1"/>
        <v>25</v>
      </c>
      <c r="D26" s="15" t="str">
        <f t="shared" si="2"/>
        <v>25</v>
      </c>
      <c r="E26" s="15" t="str">
        <f t="shared" si="3"/>
        <v>25</v>
      </c>
      <c r="F26" s="15" t="str">
        <f t="shared" si="4"/>
        <v>40</v>
      </c>
      <c r="G26" s="15" t="str">
        <f t="shared" si="5"/>
        <v>25</v>
      </c>
      <c r="H26" s="15" t="str">
        <f t="shared" si="6"/>
        <v>25</v>
      </c>
      <c r="I26" s="15" t="str">
        <f t="shared" si="7"/>
        <v>40</v>
      </c>
      <c r="J26" s="15" t="str">
        <f t="shared" si="8"/>
        <v>25</v>
      </c>
      <c r="K26" s="2">
        <f t="shared" si="9"/>
        <v>230</v>
      </c>
      <c r="L26" s="11">
        <f t="shared" si="10"/>
        <v>11.5</v>
      </c>
      <c r="M26" s="10">
        <f t="shared" si="11"/>
        <v>0</v>
      </c>
      <c r="N26" s="17">
        <f>'Epreuves écrites'!E26</f>
        <v>0</v>
      </c>
      <c r="O26" s="9">
        <f t="shared" si="12"/>
        <v>15.5</v>
      </c>
      <c r="P26" s="17">
        <f>'Epreuves écrites'!F26</f>
        <v>15.5</v>
      </c>
      <c r="Q26" s="9">
        <f t="shared" si="13"/>
        <v>12</v>
      </c>
      <c r="R26" s="17">
        <f>'Epreuves écrites'!G26</f>
        <v>12</v>
      </c>
      <c r="S26" s="9">
        <f t="shared" si="14"/>
        <v>27.5</v>
      </c>
      <c r="T26" s="2">
        <f t="shared" si="15"/>
        <v>0</v>
      </c>
      <c r="U26" s="17">
        <f>'Epreuves écrites'!H26</f>
        <v>0</v>
      </c>
      <c r="V26" s="9">
        <f t="shared" si="16"/>
        <v>25.5</v>
      </c>
      <c r="W26" s="9">
        <f>'Epreuves écrites'!B26</f>
        <v>25.5</v>
      </c>
      <c r="X26" s="9">
        <f t="shared" si="17"/>
        <v>0</v>
      </c>
      <c r="Y26" s="17">
        <f>'Epreuves écrites'!D26</f>
        <v>0</v>
      </c>
      <c r="Z26" s="9">
        <f t="shared" si="18"/>
        <v>23</v>
      </c>
      <c r="AA26" s="9">
        <f>'Epreuves écrites'!C26</f>
        <v>23</v>
      </c>
      <c r="AB26" s="9">
        <f t="shared" si="19"/>
        <v>48.5</v>
      </c>
      <c r="AC26" s="2">
        <f t="shared" si="20"/>
        <v>76</v>
      </c>
      <c r="AD26" s="38">
        <f t="shared" si="21"/>
        <v>5.0666666666666664</v>
      </c>
      <c r="AE26" s="10">
        <f t="shared" si="22"/>
        <v>306</v>
      </c>
      <c r="AF26" s="16">
        <f t="shared" si="23"/>
        <v>8.74</v>
      </c>
      <c r="AG26" s="14" t="str">
        <f t="shared" si="24"/>
        <v>Non admis pour 44 points</v>
      </c>
      <c r="AI26" s="34" t="s">
        <v>84</v>
      </c>
      <c r="AJ26" s="34" t="s">
        <v>93</v>
      </c>
      <c r="AK26" s="34" t="s">
        <v>74</v>
      </c>
      <c r="AL26" s="34" t="s">
        <v>77</v>
      </c>
      <c r="AM26" s="34" t="s">
        <v>73</v>
      </c>
      <c r="AN26" s="34" t="s">
        <v>69</v>
      </c>
      <c r="AO26" s="34" t="s">
        <v>78</v>
      </c>
      <c r="AP26" s="34" t="s">
        <v>69</v>
      </c>
      <c r="AQ26" s="35" t="s">
        <v>128</v>
      </c>
    </row>
    <row r="27" spans="1:43" x14ac:dyDescent="0.25">
      <c r="A27" s="3" t="s">
        <v>59</v>
      </c>
      <c r="B27" s="14" t="s">
        <v>33</v>
      </c>
      <c r="C27" s="15" t="str">
        <f t="shared" si="1"/>
        <v>25</v>
      </c>
      <c r="D27" s="15" t="str">
        <f t="shared" si="2"/>
        <v>25</v>
      </c>
      <c r="E27" s="15" t="str">
        <f t="shared" si="3"/>
        <v>25</v>
      </c>
      <c r="F27" s="15" t="str">
        <f t="shared" si="4"/>
        <v>25</v>
      </c>
      <c r="G27" s="15" t="str">
        <f t="shared" si="5"/>
        <v>25</v>
      </c>
      <c r="H27" s="15" t="str">
        <f t="shared" si="6"/>
        <v>25</v>
      </c>
      <c r="I27" s="15" t="str">
        <f t="shared" si="7"/>
        <v>25</v>
      </c>
      <c r="J27" s="15" t="str">
        <f t="shared" si="8"/>
        <v>25</v>
      </c>
      <c r="K27" s="2">
        <f t="shared" ref="K27" si="25">C27+D27+E27+F27+G27+H27+I27+J27</f>
        <v>200</v>
      </c>
      <c r="L27" s="11">
        <f t="shared" ref="L27" si="26">K27/20</f>
        <v>10</v>
      </c>
      <c r="M27" s="10">
        <f t="shared" ref="M27" si="27">ROUNDUP(N27*2,0)/2</f>
        <v>0</v>
      </c>
      <c r="N27" s="17">
        <f>'Epreuves écrites'!E27</f>
        <v>0</v>
      </c>
      <c r="O27" s="9">
        <f t="shared" ref="O27" si="28">ROUNDUP(P27*2,0)/2</f>
        <v>14.5</v>
      </c>
      <c r="P27" s="17">
        <f>'Epreuves écrites'!F27</f>
        <v>14.5</v>
      </c>
      <c r="Q27" s="9">
        <f t="shared" ref="Q27" si="29">ROUNDUP(R27*2,0)/2</f>
        <v>3</v>
      </c>
      <c r="R27" s="17">
        <f>'Epreuves écrites'!G27</f>
        <v>3</v>
      </c>
      <c r="S27" s="9">
        <f t="shared" ref="S27" si="30">M27+O27+Q27</f>
        <v>17.5</v>
      </c>
      <c r="T27" s="2">
        <f t="shared" ref="T27" si="31">ROUNDUP(U27*2,0)/2</f>
        <v>0</v>
      </c>
      <c r="U27" s="17">
        <f>'Epreuves écrites'!H27</f>
        <v>0</v>
      </c>
      <c r="V27" s="9">
        <f t="shared" ref="V27" si="32">ROUNDUP(W27*2,0)/2</f>
        <v>20.5</v>
      </c>
      <c r="W27" s="9">
        <f>'Epreuves écrites'!B27</f>
        <v>20.5</v>
      </c>
      <c r="X27" s="9">
        <f t="shared" ref="X27" si="33">ROUNDUP(Y27*2,0)/2</f>
        <v>0</v>
      </c>
      <c r="Y27" s="17">
        <f>'Epreuves écrites'!D27</f>
        <v>0</v>
      </c>
      <c r="Z27" s="9">
        <f t="shared" ref="Z27" si="34">ROUNDUP(AA27*2,0)/2</f>
        <v>21</v>
      </c>
      <c r="AA27" s="9">
        <f>'Epreuves écrites'!C27</f>
        <v>21</v>
      </c>
      <c r="AB27" s="9">
        <f t="shared" ref="AB27" si="35">T27+V27+X27+Z27</f>
        <v>41.5</v>
      </c>
      <c r="AC27" s="2">
        <f t="shared" ref="AC27" si="36">S27+AB27</f>
        <v>59</v>
      </c>
      <c r="AD27" s="38">
        <f t="shared" si="21"/>
        <v>3.9333333333333331</v>
      </c>
      <c r="AE27" s="10">
        <f t="shared" ref="AE27" si="37">K27+AC27</f>
        <v>259</v>
      </c>
      <c r="AF27" s="16">
        <f t="shared" si="23"/>
        <v>7.4</v>
      </c>
      <c r="AG27" s="14" t="str">
        <f t="shared" si="24"/>
        <v>Non admis pour 91 points</v>
      </c>
      <c r="AI27" s="34" t="s">
        <v>82</v>
      </c>
      <c r="AJ27" s="34" t="s">
        <v>84</v>
      </c>
      <c r="AK27" s="34" t="s">
        <v>85</v>
      </c>
      <c r="AL27" s="34" t="s">
        <v>76</v>
      </c>
      <c r="AM27" s="34" t="s">
        <v>85</v>
      </c>
      <c r="AN27" s="34" t="s">
        <v>85</v>
      </c>
      <c r="AO27" s="34" t="s">
        <v>85</v>
      </c>
      <c r="AP27" s="34" t="s">
        <v>85</v>
      </c>
      <c r="AQ27" s="36" t="s">
        <v>129</v>
      </c>
    </row>
    <row r="28" spans="1:43" x14ac:dyDescent="0.25">
      <c r="A28" s="12"/>
      <c r="B28" s="11"/>
      <c r="C28" s="10"/>
      <c r="J28" s="2"/>
      <c r="K28" s="2"/>
      <c r="L28" s="11"/>
      <c r="M28" s="1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9"/>
      <c r="AE28" s="10"/>
      <c r="AF28" s="2"/>
      <c r="AG28" s="11"/>
    </row>
    <row r="29" spans="1:43" x14ac:dyDescent="0.25">
      <c r="A29" s="12"/>
      <c r="B29" s="11"/>
      <c r="C29" s="10"/>
      <c r="J29" s="2"/>
      <c r="K29" s="2"/>
      <c r="L29" s="11"/>
      <c r="M29" s="10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9"/>
      <c r="AE29" s="10"/>
      <c r="AF29" s="2"/>
      <c r="AG29" s="11"/>
    </row>
    <row r="30" spans="1:43" x14ac:dyDescent="0.25">
      <c r="A30" s="12"/>
      <c r="B30" s="11"/>
      <c r="C30" s="10"/>
      <c r="J30" s="2"/>
      <c r="K30" s="2"/>
      <c r="L30" s="11"/>
      <c r="M30" s="10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9"/>
      <c r="AE30" s="10"/>
      <c r="AF30" s="2"/>
      <c r="AG30" s="11"/>
    </row>
    <row r="31" spans="1:43" x14ac:dyDescent="0.25">
      <c r="A31" s="12"/>
      <c r="B31" s="11"/>
      <c r="C31" s="10"/>
      <c r="J31" s="2"/>
      <c r="K31" s="2"/>
      <c r="L31" s="11"/>
      <c r="M31" s="10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9"/>
      <c r="AE31" s="10"/>
      <c r="AF31" s="2"/>
      <c r="AG31" s="11"/>
    </row>
    <row r="32" spans="1:43" x14ac:dyDescent="0.25">
      <c r="A32" s="12"/>
      <c r="B32" s="11"/>
      <c r="C32" s="10"/>
      <c r="J32" s="2"/>
      <c r="K32" s="2"/>
      <c r="L32" s="11"/>
      <c r="M32" s="10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9"/>
      <c r="AE32" s="10"/>
      <c r="AF32" s="2"/>
      <c r="AG32" s="11"/>
    </row>
    <row r="33" spans="1:33" x14ac:dyDescent="0.25">
      <c r="A33" s="12"/>
      <c r="B33" s="11"/>
      <c r="C33" s="10"/>
      <c r="J33" s="2"/>
      <c r="K33" s="2"/>
      <c r="L33" s="11"/>
      <c r="M33" s="1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9"/>
      <c r="AE33" s="10"/>
      <c r="AF33" s="2"/>
      <c r="AG33" s="11"/>
    </row>
    <row r="34" spans="1:33" x14ac:dyDescent="0.25">
      <c r="A34" s="12"/>
      <c r="B34" s="11"/>
      <c r="C34" s="10"/>
      <c r="J34" s="2"/>
      <c r="K34" s="2"/>
      <c r="L34" s="11"/>
      <c r="M34" s="10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9"/>
      <c r="AE34" s="10"/>
      <c r="AF34" s="2"/>
      <c r="AG34" s="11"/>
    </row>
  </sheetData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C13" workbookViewId="0">
      <selection activeCell="F2" sqref="F2:F27"/>
    </sheetView>
  </sheetViews>
  <sheetFormatPr baseColWidth="10" defaultRowHeight="15" x14ac:dyDescent="0.25"/>
  <cols>
    <col min="1" max="1" width="21.42578125" bestFit="1" customWidth="1"/>
    <col min="2" max="2" width="14.85546875" style="1" customWidth="1"/>
    <col min="3" max="3" width="16.42578125" style="1" customWidth="1"/>
    <col min="4" max="4" width="17.7109375" style="1" customWidth="1"/>
    <col min="5" max="5" width="15.140625" style="1" customWidth="1"/>
    <col min="6" max="6" width="15.85546875" style="1" customWidth="1"/>
    <col min="7" max="7" width="15" style="1" customWidth="1"/>
    <col min="8" max="8" width="15.85546875" style="1" customWidth="1"/>
  </cols>
  <sheetData>
    <row r="1" spans="1:8" s="1" customFormat="1" ht="60" x14ac:dyDescent="0.25">
      <c r="A1" s="2" t="s">
        <v>23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</row>
    <row r="2" spans="1:8" x14ac:dyDescent="0.25">
      <c r="A2" s="3" t="s">
        <v>34</v>
      </c>
      <c r="B2">
        <v>24.5</v>
      </c>
      <c r="C2">
        <v>18</v>
      </c>
      <c r="D2">
        <v>5</v>
      </c>
      <c r="E2" s="5"/>
      <c r="F2">
        <v>13</v>
      </c>
      <c r="G2">
        <v>12.5</v>
      </c>
      <c r="H2" s="5"/>
    </row>
    <row r="3" spans="1:8" x14ac:dyDescent="0.25">
      <c r="A3" s="3" t="s">
        <v>35</v>
      </c>
      <c r="B3">
        <v>31</v>
      </c>
      <c r="C3">
        <v>19.5</v>
      </c>
      <c r="D3">
        <v>0</v>
      </c>
      <c r="E3" s="5"/>
      <c r="F3">
        <v>14.5</v>
      </c>
      <c r="G3">
        <v>9.5</v>
      </c>
      <c r="H3" s="5"/>
    </row>
    <row r="4" spans="1:8" x14ac:dyDescent="0.25">
      <c r="A4" s="3" t="s">
        <v>36</v>
      </c>
      <c r="B4">
        <v>24.5</v>
      </c>
      <c r="C4">
        <v>19.5</v>
      </c>
      <c r="D4">
        <v>0</v>
      </c>
      <c r="E4" s="5"/>
      <c r="F4">
        <v>15.75</v>
      </c>
      <c r="G4">
        <v>14</v>
      </c>
      <c r="H4" s="5"/>
    </row>
    <row r="5" spans="1:8" x14ac:dyDescent="0.25">
      <c r="A5" s="3" t="s">
        <v>37</v>
      </c>
      <c r="B5">
        <v>30.5</v>
      </c>
      <c r="C5">
        <v>27</v>
      </c>
      <c r="D5">
        <v>1.5</v>
      </c>
      <c r="E5" s="5"/>
      <c r="F5">
        <v>17.5</v>
      </c>
      <c r="G5">
        <v>19</v>
      </c>
      <c r="H5" s="5"/>
    </row>
    <row r="6" spans="1:8" x14ac:dyDescent="0.25">
      <c r="A6" s="3" t="s">
        <v>38</v>
      </c>
      <c r="B6">
        <v>27.5</v>
      </c>
      <c r="C6">
        <v>21</v>
      </c>
      <c r="D6">
        <v>4</v>
      </c>
      <c r="E6" s="5"/>
      <c r="F6">
        <v>10</v>
      </c>
      <c r="G6">
        <v>14.5</v>
      </c>
      <c r="H6" s="5"/>
    </row>
    <row r="7" spans="1:8" x14ac:dyDescent="0.25">
      <c r="A7" s="3" t="s">
        <v>39</v>
      </c>
      <c r="B7">
        <v>17.5</v>
      </c>
      <c r="C7">
        <v>16</v>
      </c>
      <c r="D7">
        <v>0</v>
      </c>
      <c r="E7" s="5"/>
      <c r="F7">
        <v>6.5</v>
      </c>
      <c r="G7">
        <v>7.5</v>
      </c>
      <c r="H7" s="5"/>
    </row>
    <row r="8" spans="1:8" x14ac:dyDescent="0.25">
      <c r="A8" s="3" t="s">
        <v>40</v>
      </c>
      <c r="B8">
        <v>15</v>
      </c>
      <c r="C8">
        <v>23</v>
      </c>
      <c r="D8">
        <v>0</v>
      </c>
      <c r="E8" s="5"/>
      <c r="F8">
        <v>15</v>
      </c>
      <c r="G8">
        <v>19</v>
      </c>
      <c r="H8" s="5"/>
    </row>
    <row r="9" spans="1:8" x14ac:dyDescent="0.25">
      <c r="A9" s="3" t="s">
        <v>41</v>
      </c>
      <c r="B9">
        <v>31</v>
      </c>
      <c r="C9">
        <v>24</v>
      </c>
      <c r="D9">
        <v>3.5</v>
      </c>
      <c r="E9" s="5"/>
      <c r="F9">
        <v>14</v>
      </c>
      <c r="G9">
        <v>14</v>
      </c>
      <c r="H9" s="5"/>
    </row>
    <row r="10" spans="1:8" x14ac:dyDescent="0.25">
      <c r="A10" s="3" t="s">
        <v>42</v>
      </c>
      <c r="B10">
        <v>26</v>
      </c>
      <c r="C10">
        <v>30</v>
      </c>
      <c r="D10">
        <v>6</v>
      </c>
      <c r="E10" s="5"/>
      <c r="F10">
        <v>19</v>
      </c>
      <c r="G10">
        <v>20</v>
      </c>
      <c r="H10" s="5"/>
    </row>
    <row r="11" spans="1:8" x14ac:dyDescent="0.25">
      <c r="A11" s="3" t="s">
        <v>43</v>
      </c>
      <c r="B11">
        <v>10</v>
      </c>
      <c r="C11">
        <v>16</v>
      </c>
      <c r="D11">
        <v>5</v>
      </c>
      <c r="E11" s="5"/>
      <c r="F11">
        <v>9</v>
      </c>
      <c r="G11">
        <v>3.5</v>
      </c>
      <c r="H11" s="5"/>
    </row>
    <row r="12" spans="1:8" x14ac:dyDescent="0.25">
      <c r="A12" s="3" t="s">
        <v>44</v>
      </c>
      <c r="B12">
        <v>23</v>
      </c>
      <c r="C12">
        <v>18</v>
      </c>
      <c r="D12">
        <v>1.5</v>
      </c>
      <c r="E12" s="5"/>
      <c r="F12">
        <v>12</v>
      </c>
      <c r="G12">
        <v>13.5</v>
      </c>
      <c r="H12" s="5"/>
    </row>
    <row r="13" spans="1:8" x14ac:dyDescent="0.25">
      <c r="A13" s="3" t="s">
        <v>45</v>
      </c>
      <c r="B13">
        <v>33</v>
      </c>
      <c r="C13">
        <v>20</v>
      </c>
      <c r="D13">
        <v>0</v>
      </c>
      <c r="E13" s="5"/>
      <c r="F13">
        <v>16.5</v>
      </c>
      <c r="G13">
        <v>20.5</v>
      </c>
      <c r="H13" s="5"/>
    </row>
    <row r="14" spans="1:8" x14ac:dyDescent="0.25">
      <c r="A14" s="3" t="s">
        <v>46</v>
      </c>
      <c r="B14">
        <v>12.5</v>
      </c>
      <c r="C14">
        <v>26</v>
      </c>
      <c r="D14">
        <v>7</v>
      </c>
      <c r="E14" s="5"/>
      <c r="F14">
        <v>8.5</v>
      </c>
      <c r="G14">
        <v>8.5</v>
      </c>
      <c r="H14" s="5"/>
    </row>
    <row r="15" spans="1:8" x14ac:dyDescent="0.25">
      <c r="A15" s="3" t="s">
        <v>47</v>
      </c>
      <c r="B15">
        <v>35.5</v>
      </c>
      <c r="C15">
        <v>28</v>
      </c>
      <c r="D15">
        <v>6.5</v>
      </c>
      <c r="E15" s="5"/>
      <c r="F15">
        <v>19.5</v>
      </c>
      <c r="G15">
        <v>17</v>
      </c>
      <c r="H15" s="5"/>
    </row>
    <row r="16" spans="1:8" x14ac:dyDescent="0.25">
      <c r="A16" s="3" t="s">
        <v>48</v>
      </c>
      <c r="B16">
        <v>30</v>
      </c>
      <c r="C16">
        <v>24</v>
      </c>
      <c r="D16">
        <v>0</v>
      </c>
      <c r="E16" s="5"/>
      <c r="F16">
        <v>18</v>
      </c>
      <c r="G16">
        <v>9.5</v>
      </c>
      <c r="H16" s="5"/>
    </row>
    <row r="17" spans="1:8" x14ac:dyDescent="0.25">
      <c r="A17" s="3" t="s">
        <v>49</v>
      </c>
      <c r="B17">
        <v>23.5</v>
      </c>
      <c r="C17">
        <v>16</v>
      </c>
      <c r="D17">
        <v>0</v>
      </c>
      <c r="E17" s="5"/>
      <c r="F17">
        <v>16.5</v>
      </c>
      <c r="G17">
        <v>4.5</v>
      </c>
      <c r="H17" s="5"/>
    </row>
    <row r="18" spans="1:8" x14ac:dyDescent="0.25">
      <c r="A18" s="3" t="s">
        <v>50</v>
      </c>
      <c r="B18">
        <v>21</v>
      </c>
      <c r="C18">
        <v>22</v>
      </c>
      <c r="D18">
        <v>8</v>
      </c>
      <c r="E18" s="5"/>
      <c r="F18">
        <v>5.5</v>
      </c>
      <c r="G18">
        <v>3.5</v>
      </c>
      <c r="H18" s="5"/>
    </row>
    <row r="19" spans="1:8" x14ac:dyDescent="0.25">
      <c r="A19" s="3" t="s">
        <v>51</v>
      </c>
      <c r="B19">
        <v>20</v>
      </c>
      <c r="C19">
        <v>26</v>
      </c>
      <c r="D19">
        <v>0</v>
      </c>
      <c r="E19" s="5"/>
      <c r="F19">
        <v>12.5</v>
      </c>
      <c r="G19">
        <v>11</v>
      </c>
      <c r="H19" s="5"/>
    </row>
    <row r="20" spans="1:8" x14ac:dyDescent="0.25">
      <c r="A20" s="3" t="s">
        <v>52</v>
      </c>
      <c r="B20">
        <v>16.5</v>
      </c>
      <c r="C20">
        <v>20</v>
      </c>
      <c r="D20">
        <v>8</v>
      </c>
      <c r="E20" s="5"/>
      <c r="F20">
        <v>11</v>
      </c>
      <c r="G20">
        <v>5</v>
      </c>
      <c r="H20" s="5"/>
    </row>
    <row r="21" spans="1:8" x14ac:dyDescent="0.25">
      <c r="A21" s="3" t="s">
        <v>53</v>
      </c>
      <c r="B21">
        <v>41.5</v>
      </c>
      <c r="C21">
        <v>32</v>
      </c>
      <c r="D21">
        <v>6.5</v>
      </c>
      <c r="E21" s="5"/>
      <c r="F21">
        <v>20.5</v>
      </c>
      <c r="G21">
        <v>20</v>
      </c>
      <c r="H21" s="5"/>
    </row>
    <row r="22" spans="1:8" x14ac:dyDescent="0.25">
      <c r="A22" s="3" t="s">
        <v>54</v>
      </c>
      <c r="B22">
        <v>25.5</v>
      </c>
      <c r="C22">
        <v>20</v>
      </c>
      <c r="D22">
        <v>0</v>
      </c>
      <c r="E22" s="5"/>
      <c r="F22">
        <v>14</v>
      </c>
      <c r="G22">
        <v>12</v>
      </c>
      <c r="H22" s="5"/>
    </row>
    <row r="23" spans="1:8" x14ac:dyDescent="0.25">
      <c r="A23" s="3" t="s">
        <v>55</v>
      </c>
      <c r="B23">
        <v>26</v>
      </c>
      <c r="C23">
        <v>22</v>
      </c>
      <c r="D23">
        <v>4</v>
      </c>
      <c r="E23" s="5"/>
      <c r="F23">
        <v>14.5</v>
      </c>
      <c r="G23">
        <v>15</v>
      </c>
      <c r="H23" s="5"/>
    </row>
    <row r="24" spans="1:8" x14ac:dyDescent="0.25">
      <c r="A24" s="3" t="s">
        <v>56</v>
      </c>
      <c r="B24">
        <v>21.5</v>
      </c>
      <c r="C24">
        <v>23</v>
      </c>
      <c r="D24">
        <v>0</v>
      </c>
      <c r="E24" s="5"/>
      <c r="F24">
        <v>11.75</v>
      </c>
      <c r="G24">
        <v>9</v>
      </c>
      <c r="H24" s="5"/>
    </row>
    <row r="25" spans="1:8" x14ac:dyDescent="0.25">
      <c r="A25" s="3" t="s">
        <v>57</v>
      </c>
      <c r="B25">
        <v>24.5</v>
      </c>
      <c r="C25">
        <v>20</v>
      </c>
      <c r="D25">
        <v>0</v>
      </c>
      <c r="E25" s="5"/>
      <c r="F25">
        <v>14</v>
      </c>
      <c r="G25">
        <v>14.5</v>
      </c>
      <c r="H25" s="5"/>
    </row>
    <row r="26" spans="1:8" x14ac:dyDescent="0.25">
      <c r="A26" s="3" t="s">
        <v>58</v>
      </c>
      <c r="B26">
        <v>25.5</v>
      </c>
      <c r="C26">
        <v>23</v>
      </c>
      <c r="D26">
        <v>0</v>
      </c>
      <c r="E26" s="5"/>
      <c r="F26">
        <v>15.5</v>
      </c>
      <c r="G26">
        <v>12</v>
      </c>
      <c r="H26" s="5"/>
    </row>
    <row r="27" spans="1:8" x14ac:dyDescent="0.25">
      <c r="A27" s="3" t="s">
        <v>59</v>
      </c>
      <c r="B27">
        <v>20.5</v>
      </c>
      <c r="C27">
        <v>21</v>
      </c>
      <c r="D27">
        <v>0</v>
      </c>
      <c r="E27" s="5"/>
      <c r="F27">
        <v>14.5</v>
      </c>
      <c r="G27">
        <v>3</v>
      </c>
      <c r="H27" s="5"/>
    </row>
    <row r="28" spans="1:8" x14ac:dyDescent="0.25">
      <c r="A28" s="3"/>
      <c r="B28" s="5"/>
      <c r="C28" s="5"/>
      <c r="D28" s="5"/>
      <c r="E28" s="5"/>
      <c r="F28" s="5"/>
      <c r="G28" s="5"/>
      <c r="H28" s="5"/>
    </row>
    <row r="29" spans="1:8" x14ac:dyDescent="0.25">
      <c r="A29" s="3"/>
      <c r="B29" s="5"/>
      <c r="C29" s="5"/>
      <c r="D29" s="5"/>
      <c r="E29" s="5"/>
      <c r="F29" s="5"/>
      <c r="G29" s="5"/>
      <c r="H29" s="5"/>
    </row>
    <row r="30" spans="1:8" x14ac:dyDescent="0.25">
      <c r="A30" s="3"/>
      <c r="B30" s="5"/>
      <c r="C30" s="5"/>
      <c r="D30" s="5"/>
      <c r="E30" s="5"/>
      <c r="F30" s="5"/>
      <c r="G30" s="5"/>
      <c r="H30" s="5"/>
    </row>
    <row r="31" spans="1:8" x14ac:dyDescent="0.25">
      <c r="A31" s="3"/>
      <c r="B31" s="5"/>
      <c r="C31" s="5"/>
      <c r="D31" s="5"/>
      <c r="E31" s="5"/>
      <c r="F31" s="5"/>
      <c r="G31" s="5"/>
      <c r="H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Epreuves écrites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Manceau</cp:lastModifiedBy>
  <dcterms:created xsi:type="dcterms:W3CDTF">2017-01-27T17:36:26Z</dcterms:created>
  <dcterms:modified xsi:type="dcterms:W3CDTF">2018-01-27T10:38:34Z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