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D9A46742-8F5C-4D95-8AD9-3438DC5B9BA5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ERCÍCIO" sheetId="4" r:id="rId2"/>
    <sheet name="DB Lista" sheetId="6" r:id="rId3"/>
    <sheet name="EXERCÍCIO-RESOLVIDO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2" i="4" l="1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1" i="4" a="1"/>
  <c r="J21" i="4" s="1"/>
  <c r="B23" i="4"/>
  <c r="B24" i="4" s="1"/>
  <c r="B25" i="4" s="1"/>
  <c r="B26" i="4" s="1"/>
  <c r="B27" i="4" s="1"/>
  <c r="B28" i="4" s="1"/>
  <c r="B22" i="4"/>
  <c r="B21" i="4"/>
  <c r="B22" i="5"/>
  <c r="B23" i="5" s="1"/>
  <c r="B24" i="5" s="1"/>
  <c r="B25" i="5" s="1"/>
  <c r="B26" i="5" s="1"/>
  <c r="B27" i="5" s="1"/>
  <c r="B28" i="5" s="1"/>
  <c r="J26" i="5"/>
  <c r="J25" i="5"/>
  <c r="J24" i="5"/>
  <c r="J23" i="5"/>
  <c r="J22" i="5"/>
  <c r="J21" i="5"/>
  <c r="J29" i="5" s="1"/>
  <c r="B2" i="5"/>
  <c r="J29" i="4" l="1"/>
  <c r="J31" i="5"/>
  <c r="J30" i="5"/>
  <c r="J30" i="4" l="1" a="1"/>
  <c r="J30" i="4" s="1"/>
  <c r="J3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<sst xmlns="http://schemas.openxmlformats.org/spreadsheetml/2006/main" count="117" uniqueCount="43">
  <si>
    <t>Manufatura</t>
  </si>
  <si>
    <t>Processos</t>
  </si>
  <si>
    <t>Desenvolvimento</t>
  </si>
  <si>
    <t>Máquina</t>
  </si>
  <si>
    <t>Preço</t>
  </si>
  <si>
    <t>Husky</t>
  </si>
  <si>
    <t>Linha</t>
  </si>
  <si>
    <t>Consultoria</t>
  </si>
  <si>
    <t>Torno</t>
  </si>
  <si>
    <t>Máquina 1</t>
  </si>
  <si>
    <t>Projeto</t>
  </si>
  <si>
    <t>CNC</t>
  </si>
  <si>
    <t>Papel</t>
  </si>
  <si>
    <t>Fresadora</t>
  </si>
  <si>
    <t>Fita</t>
  </si>
  <si>
    <t>Forno 1</t>
  </si>
  <si>
    <t>Roletes</t>
  </si>
  <si>
    <t>Estoque</t>
  </si>
  <si>
    <t>PEDIDO DE COMPRA</t>
  </si>
  <si>
    <t>ITEM</t>
  </si>
  <si>
    <t>TIPO</t>
  </si>
  <si>
    <t>DESCRIÇÃO</t>
  </si>
  <si>
    <t>QUANTIDADE</t>
  </si>
  <si>
    <t>TOTAL PARCIAL</t>
  </si>
  <si>
    <t>DESCONTO</t>
  </si>
  <si>
    <t>TOTAL FINAL</t>
  </si>
  <si>
    <t>TOTAL (SEM DESCONTO)</t>
  </si>
  <si>
    <t>EXERCÍCIO</t>
  </si>
  <si>
    <t>UTILIZAÇÃO DE PROCV, VALIDAÇÃO, FORMATAÇÃO CONDICIONAL, E FORMULA SE</t>
  </si>
  <si>
    <t>Descontos</t>
  </si>
  <si>
    <t>Acima de 5000</t>
  </si>
  <si>
    <t>Acima de 10000</t>
  </si>
  <si>
    <t>Acima de 25000</t>
  </si>
  <si>
    <t>Formatação condicional</t>
  </si>
  <si>
    <t>itens da manufatura AZUL</t>
  </si>
  <si>
    <t>itens processo AMARELO</t>
  </si>
  <si>
    <t>itens desenvolvimento VERMELHO</t>
  </si>
  <si>
    <t>Super Exercício #3</t>
  </si>
  <si>
    <t>PEDIDOS DE COMPRA</t>
  </si>
  <si>
    <t>Existem 3 tabelas (manufatura, processos e desenvolvimento), e cada tabela possui a quantidade em estoque e o valor unitário. Precisamos criar uma planilha de pedidos, que o usuário possa selecionar o tipo (através de uma validação do tipo lista), em seguida a descrição (validação também do tipo lista) que dependerá do tipo selecionado. A quantidade desejada da compra fica a critério do solicitante.
Automaticamente deverá sair o valor total (valor unitário*quantidade). No entanto, caso não tenha quantidade desejada em estoque, deve ser alertado através de uma mensagem (ALERTA DE ESTOQUE!). Qualquer erro deve ser avisado para usuário verificar o preenchimento. 
Utilize a tabela de descontos abaixo como base de cálculo; e insira uma formatação condicional por tipo, conforme tabela abaixo, para deixar visualmente fácil a interepretação do pedido. 
Faça o exercício na aba Exercício.</t>
  </si>
  <si>
    <t>*resolução = aba oculta</t>
  </si>
  <si>
    <t>ALERTA DE ESTOQUE!</t>
  </si>
  <si>
    <t>Itens no seu pedido precisam da sua atenção!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</si>
</sst>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i/>
      <sz val="12"/>
      <color rgb="FFE45286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9"/>
      <color theme="0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5286"/>
        <bgColor indexed="64"/>
      </patternFill>
    </fill>
    <fill>
      <patternFill patternType="solid">
        <fgColor rgb="FF224086"/>
        <bgColor indexed="64"/>
      </patternFill>
    </fill>
    <fill>
      <patternFill patternType="solid">
        <fgColor rgb="FF6F90DB"/>
        <bgColor indexed="64"/>
      </patternFill>
    </fill>
    <fill>
      <patternFill patternType="solid">
        <fgColor rgb="FFD1DCF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5">
    <xf numFmtId="0" fontId="0" fillId="0" borderId="0" xfId="0"/>
    <xf numFmtId="0" fontId="0" fillId="2" borderId="9" xfId="0" applyFill="1" applyBorder="1"/>
    <xf numFmtId="0" fontId="0" fillId="0" borderId="4" xfId="0" applyBorder="1"/>
    <xf numFmtId="44" fontId="0" fillId="0" borderId="5" xfId="1" applyFont="1" applyBorder="1"/>
    <xf numFmtId="0" fontId="0" fillId="0" borderId="6" xfId="0" applyBorder="1"/>
    <xf numFmtId="0" fontId="0" fillId="0" borderId="7" xfId="0" applyBorder="1"/>
    <xf numFmtId="44" fontId="0" fillId="0" borderId="8" xfId="1" applyFont="1" applyBorder="1"/>
    <xf numFmtId="44" fontId="0" fillId="0" borderId="8" xfId="1" applyFont="1" applyFill="1" applyBorder="1"/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9" fillId="0" borderId="0" xfId="0" applyFont="1"/>
    <xf numFmtId="0" fontId="9" fillId="0" borderId="25" xfId="0" applyFont="1" applyBorder="1"/>
    <xf numFmtId="0" fontId="0" fillId="0" borderId="25" xfId="0" applyBorder="1"/>
    <xf numFmtId="0" fontId="10" fillId="0" borderId="0" xfId="0" applyFont="1"/>
    <xf numFmtId="0" fontId="1" fillId="4" borderId="21" xfId="0" applyFont="1" applyFill="1" applyBorder="1"/>
    <xf numFmtId="0" fontId="0" fillId="4" borderId="22" xfId="0" applyFill="1" applyBorder="1"/>
    <xf numFmtId="0" fontId="0" fillId="4" borderId="26" xfId="0" applyFill="1" applyBorder="1"/>
    <xf numFmtId="0" fontId="0" fillId="4" borderId="23" xfId="0" applyFill="1" applyBorder="1"/>
    <xf numFmtId="0" fontId="0" fillId="4" borderId="0" xfId="0" applyFill="1"/>
    <xf numFmtId="9" fontId="0" fillId="4" borderId="27" xfId="0" applyNumberFormat="1" applyFill="1" applyBorder="1"/>
    <xf numFmtId="0" fontId="0" fillId="4" borderId="24" xfId="0" applyFill="1" applyBorder="1"/>
    <xf numFmtId="0" fontId="0" fillId="4" borderId="25" xfId="0" applyFill="1" applyBorder="1"/>
    <xf numFmtId="9" fontId="0" fillId="4" borderId="28" xfId="0" applyNumberFormat="1" applyFill="1" applyBorder="1"/>
    <xf numFmtId="0" fontId="0" fillId="4" borderId="27" xfId="0" applyFill="1" applyBorder="1"/>
    <xf numFmtId="0" fontId="0" fillId="4" borderId="28" xfId="0" applyFill="1" applyBorder="1"/>
    <xf numFmtId="0" fontId="6" fillId="8" borderId="9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12" fillId="0" borderId="0" xfId="0" applyFont="1"/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11" fillId="9" borderId="29" xfId="0" applyFont="1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44" fontId="0" fillId="4" borderId="10" xfId="1" applyFont="1" applyFill="1" applyBorder="1" applyAlignment="1">
      <alignment horizontal="center"/>
    </xf>
    <xf numFmtId="44" fontId="0" fillId="4" borderId="11" xfId="1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44" fontId="0" fillId="6" borderId="10" xfId="1" applyFont="1" applyFill="1" applyBorder="1" applyAlignment="1">
      <alignment horizontal="center"/>
    </xf>
    <xf numFmtId="44" fontId="0" fillId="6" borderId="11" xfId="1" applyFont="1" applyFill="1" applyBorder="1" applyAlignment="1">
      <alignment horizontal="center"/>
    </xf>
    <xf numFmtId="9" fontId="0" fillId="6" borderId="10" xfId="2" applyFont="1" applyFill="1" applyBorder="1" applyAlignment="1">
      <alignment horizontal="center"/>
    </xf>
    <xf numFmtId="9" fontId="0" fillId="6" borderId="11" xfId="2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44" fontId="0" fillId="5" borderId="10" xfId="1" applyFont="1" applyFill="1" applyBorder="1" applyAlignment="1">
      <alignment horizontal="center"/>
    </xf>
    <xf numFmtId="44" fontId="0" fillId="5" borderId="1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6" borderId="9" xfId="0" applyFont="1" applyFill="1" applyBorder="1" applyAlignment="1"/>
    <xf numFmtId="165" fontId="0" fillId="4" borderId="29" xfId="1" applyNumberFormat="1" applyFont="1" applyFill="1" applyBorder="1" applyAlignment="1">
      <alignment horizontal="center" wrapText="1"/>
    </xf>
    <xf numFmtId="165" fontId="0" fillId="11" borderId="30" xfId="1" applyNumberFormat="1" applyFont="1" applyFill="1" applyBorder="1" applyAlignment="1">
      <alignment horizontal="center"/>
    </xf>
    <xf numFmtId="165" fontId="0" fillId="11" borderId="32" xfId="1" applyNumberFormat="1" applyFont="1" applyFill="1" applyBorder="1" applyAlignment="1">
      <alignment horizontal="center"/>
    </xf>
    <xf numFmtId="165" fontId="0" fillId="4" borderId="30" xfId="1" applyNumberFormat="1" applyFont="1" applyFill="1" applyBorder="1" applyAlignment="1">
      <alignment horizontal="center"/>
    </xf>
    <xf numFmtId="165" fontId="0" fillId="4" borderId="32" xfId="1" applyNumberFormat="1" applyFont="1" applyFill="1" applyBorder="1" applyAlignment="1">
      <alignment horizontal="center"/>
    </xf>
    <xf numFmtId="0" fontId="5" fillId="10" borderId="29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/>
    </xf>
    <xf numFmtId="0" fontId="6" fillId="8" borderId="32" xfId="0" applyFont="1" applyFill="1" applyBorder="1" applyAlignment="1">
      <alignment horizontal="center"/>
    </xf>
    <xf numFmtId="9" fontId="1" fillId="6" borderId="9" xfId="0" applyNumberFormat="1" applyFont="1" applyFill="1" applyBorder="1" applyAlignment="1"/>
    <xf numFmtId="165" fontId="7" fillId="9" borderId="29" xfId="1" applyNumberFormat="1" applyFont="1" applyFill="1" applyBorder="1" applyAlignment="1">
      <alignment horizontal="center"/>
    </xf>
    <xf numFmtId="44" fontId="1" fillId="6" borderId="29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9" fontId="1" fillId="6" borderId="29" xfId="2" applyFont="1" applyFill="1" applyBorder="1" applyAlignment="1">
      <alignment horizontal="right" vertical="center"/>
    </xf>
  </cellXfs>
  <cellStyles count="3">
    <cellStyle name="Moeda" xfId="1" builtinId="4"/>
    <cellStyle name="Normal" xfId="0" builtinId="0"/>
    <cellStyle name="Porcentagem" xfId="2" builtinId="5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224086"/>
      <color rgb="FFD1DCF3"/>
      <color rgb="FF6F90DB"/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8B4ECD2E-F63F-4E9F-9149-24E0AAB2C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2897C9A-A120-4EC8-A6FE-DCE096ED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B46567B8-67DB-4DF2-874E-99EDBA795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14775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1AAEB5-0D40-4FC8-99A0-C9DE62A8D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180975</xdr:rowOff>
    </xdr:from>
    <xdr:to>
      <xdr:col>4</xdr:col>
      <xdr:colOff>148226</xdr:colOff>
      <xdr:row>5</xdr:row>
      <xdr:rowOff>28575</xdr:rowOff>
    </xdr:to>
    <xdr:pic>
      <xdr:nvPicPr>
        <xdr:cNvPr id="2" name="Imagem 1" descr="LOGO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371475"/>
          <a:ext cx="2138951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6"/>
  <sheetViews>
    <sheetView showGridLines="0" topLeftCell="A3" workbookViewId="0">
      <selection activeCell="B10" sqref="B10:Q15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0" t="s">
        <v>37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7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7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7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8" spans="2:17" ht="15.75" x14ac:dyDescent="0.25">
      <c r="B8" s="11" t="s">
        <v>27</v>
      </c>
      <c r="C8" s="12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2:17" ht="5.25" customHeight="1" thickBot="1" x14ac:dyDescent="0.3">
      <c r="B9" s="10"/>
      <c r="D9" s="10"/>
    </row>
    <row r="10" spans="2:17" ht="30" customHeight="1" x14ac:dyDescent="0.25">
      <c r="B10" s="39" t="s">
        <v>39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</row>
    <row r="11" spans="2:17" ht="30" customHeight="1" x14ac:dyDescent="0.25">
      <c r="B11" s="42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</row>
    <row r="12" spans="2:17" ht="30" customHeight="1" x14ac:dyDescent="0.25">
      <c r="B12" s="42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4"/>
    </row>
    <row r="13" spans="2:17" ht="30" customHeight="1" x14ac:dyDescent="0.25">
      <c r="B13" s="42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2:17" ht="30" customHeight="1" x14ac:dyDescent="0.25">
      <c r="B14" s="45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4"/>
    </row>
    <row r="15" spans="2:17" ht="30" customHeight="1" x14ac:dyDescent="0.25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2:17" x14ac:dyDescent="0.25">
      <c r="B16" s="13" t="s">
        <v>28</v>
      </c>
    </row>
    <row r="17" spans="2:5" ht="15.75" thickBot="1" x14ac:dyDescent="0.3"/>
    <row r="18" spans="2:5" x14ac:dyDescent="0.25">
      <c r="B18" s="14" t="s">
        <v>29</v>
      </c>
      <c r="C18" s="15"/>
      <c r="D18" s="16"/>
    </row>
    <row r="19" spans="2:5" x14ac:dyDescent="0.25">
      <c r="B19" s="17" t="s">
        <v>30</v>
      </c>
      <c r="C19" s="18"/>
      <c r="D19" s="19">
        <v>0.04</v>
      </c>
    </row>
    <row r="20" spans="2:5" x14ac:dyDescent="0.25">
      <c r="B20" s="17" t="s">
        <v>31</v>
      </c>
      <c r="C20" s="18"/>
      <c r="D20" s="19">
        <v>7.0000000000000007E-2</v>
      </c>
    </row>
    <row r="21" spans="2:5" x14ac:dyDescent="0.25">
      <c r="B21" s="20" t="s">
        <v>32</v>
      </c>
      <c r="C21" s="21"/>
      <c r="D21" s="22">
        <v>0.11</v>
      </c>
    </row>
    <row r="22" spans="2:5" ht="15.75" thickBot="1" x14ac:dyDescent="0.3"/>
    <row r="23" spans="2:5" x14ac:dyDescent="0.25">
      <c r="B23" s="14" t="s">
        <v>33</v>
      </c>
      <c r="C23" s="15"/>
      <c r="D23" s="15"/>
      <c r="E23" s="16"/>
    </row>
    <row r="24" spans="2:5" x14ac:dyDescent="0.25">
      <c r="B24" s="17" t="s">
        <v>34</v>
      </c>
      <c r="C24" s="18"/>
      <c r="D24" s="18"/>
      <c r="E24" s="23"/>
    </row>
    <row r="25" spans="2:5" x14ac:dyDescent="0.25">
      <c r="B25" s="17" t="s">
        <v>35</v>
      </c>
      <c r="C25" s="18"/>
      <c r="D25" s="18"/>
      <c r="E25" s="23"/>
    </row>
    <row r="26" spans="2:5" x14ac:dyDescent="0.25">
      <c r="B26" s="20" t="s">
        <v>36</v>
      </c>
      <c r="C26" s="21"/>
      <c r="D26" s="21"/>
      <c r="E26" s="24"/>
    </row>
  </sheetData>
  <mergeCells count="2">
    <mergeCell ref="B2:Q6"/>
    <mergeCell ref="B10:Q1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45"/>
  <sheetViews>
    <sheetView showGridLines="0" tabSelected="1" topLeftCell="A15" workbookViewId="0">
      <selection activeCell="A42" sqref="A42:XFD42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0" max="10" width="12.42578125" bestFit="1" customWidth="1"/>
    <col min="11" max="11" width="10.7109375" customWidth="1"/>
    <col min="12" max="12" width="10.5703125" bestFit="1" customWidth="1"/>
    <col min="14" max="14" width="0" hidden="1" customWidth="1"/>
  </cols>
  <sheetData>
    <row r="1" spans="2:17" ht="15.75" thickBot="1" x14ac:dyDescent="0.3"/>
    <row r="2" spans="2:17" ht="15" customHeight="1" x14ac:dyDescent="0.25">
      <c r="B2" s="30" t="s">
        <v>37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2:17" ht="15" customHeight="1" x14ac:dyDescent="0.25"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2:17" ht="15" customHeight="1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/>
    </row>
    <row r="5" spans="2:17" ht="15" customHeight="1" x14ac:dyDescent="0.2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5"/>
    </row>
    <row r="6" spans="2:17" ht="15" customHeight="1" x14ac:dyDescent="0.25">
      <c r="B6" s="36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5">
      <c r="P7" s="29" t="s">
        <v>40</v>
      </c>
    </row>
    <row r="8" spans="2:17" x14ac:dyDescent="0.25">
      <c r="B8" s="59" t="s">
        <v>0</v>
      </c>
      <c r="C8" s="59"/>
      <c r="D8" s="59"/>
      <c r="F8" s="59" t="s">
        <v>1</v>
      </c>
      <c r="G8" s="59"/>
      <c r="H8" s="59"/>
      <c r="J8" s="59" t="s">
        <v>2</v>
      </c>
      <c r="K8" s="59"/>
      <c r="L8" s="59"/>
      <c r="N8" t="s">
        <v>41</v>
      </c>
    </row>
    <row r="9" spans="2:17" x14ac:dyDescent="0.25">
      <c r="B9" s="25" t="s">
        <v>3</v>
      </c>
      <c r="C9" s="25" t="s">
        <v>17</v>
      </c>
      <c r="D9" s="25" t="s">
        <v>4</v>
      </c>
      <c r="F9" s="25" t="s">
        <v>3</v>
      </c>
      <c r="G9" s="25" t="s">
        <v>17</v>
      </c>
      <c r="H9" s="25" t="s">
        <v>4</v>
      </c>
      <c r="J9" s="25" t="s">
        <v>3</v>
      </c>
      <c r="K9" s="25" t="s">
        <v>17</v>
      </c>
      <c r="L9" s="25" t="s">
        <v>4</v>
      </c>
      <c r="N9" t="s">
        <v>42</v>
      </c>
    </row>
    <row r="10" spans="2:17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</row>
    <row r="11" spans="2:17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</row>
    <row r="12" spans="2:17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7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7" x14ac:dyDescent="0.25">
      <c r="B14" s="2" t="s">
        <v>15</v>
      </c>
      <c r="C14">
        <v>230</v>
      </c>
      <c r="D14" s="3">
        <v>8900</v>
      </c>
    </row>
    <row r="15" spans="2:17" x14ac:dyDescent="0.25">
      <c r="B15" s="4" t="s">
        <v>16</v>
      </c>
      <c r="C15" s="5">
        <v>8</v>
      </c>
      <c r="D15" s="6">
        <v>1200</v>
      </c>
    </row>
    <row r="16" spans="2:17" ht="15.75" thickBot="1" x14ac:dyDescent="0.3"/>
    <row r="17" spans="2:11" x14ac:dyDescent="0.25">
      <c r="B17" s="60" t="s">
        <v>38</v>
      </c>
      <c r="C17" s="61"/>
      <c r="D17" s="61"/>
      <c r="E17" s="61"/>
      <c r="F17" s="61"/>
      <c r="G17" s="61"/>
      <c r="H17" s="61"/>
      <c r="I17" s="61"/>
      <c r="J17" s="61"/>
      <c r="K17" s="62"/>
    </row>
    <row r="18" spans="2:11" x14ac:dyDescent="0.25">
      <c r="B18" s="63"/>
      <c r="C18" s="64"/>
      <c r="D18" s="64"/>
      <c r="E18" s="64"/>
      <c r="F18" s="64"/>
      <c r="G18" s="64"/>
      <c r="H18" s="64"/>
      <c r="I18" s="64"/>
      <c r="J18" s="64"/>
      <c r="K18" s="65"/>
    </row>
    <row r="19" spans="2:11" ht="5.25" customHeight="1" x14ac:dyDescent="0.25"/>
    <row r="20" spans="2:11" x14ac:dyDescent="0.25">
      <c r="B20" s="26" t="s">
        <v>19</v>
      </c>
      <c r="C20" s="58" t="s">
        <v>20</v>
      </c>
      <c r="D20" s="58"/>
      <c r="E20" s="58" t="s">
        <v>21</v>
      </c>
      <c r="F20" s="58"/>
      <c r="G20" s="58"/>
      <c r="H20" s="58" t="s">
        <v>22</v>
      </c>
      <c r="I20" s="58"/>
      <c r="J20" s="58" t="s">
        <v>23</v>
      </c>
      <c r="K20" s="58"/>
    </row>
    <row r="21" spans="2:11" x14ac:dyDescent="0.25">
      <c r="B21" s="27">
        <f>IF(C21&lt;&gt;"",1,"")</f>
        <v>1</v>
      </c>
      <c r="C21" s="54" t="s">
        <v>0</v>
      </c>
      <c r="D21" s="54"/>
      <c r="E21" s="55" t="s">
        <v>5</v>
      </c>
      <c r="F21" s="56"/>
      <c r="G21" s="57"/>
      <c r="H21" s="54">
        <v>0</v>
      </c>
      <c r="I21" s="54"/>
      <c r="J21" s="102" cm="1">
        <f t="array" ref="J21">IFERROR(_xlfn.IFS($C21=$B$8,IF(VLOOKUP($E21,$B$9:$D$15,2,FALSE)&gt;=$H21,VLOOKUP($E21,$B$9:$D$15,3,FALSE)*$H21,"ALERTA DE ESTOQUE!"),
$C21=$F$8,IF(VLOOKUP($E21,$F$9:$H$13,2,FALSE)&gt;=$H21,VLOOKUP($E21,$F$9:$H$13,3,FALSE)*$H21,"ALERTA DE ESTOQUE!"),
$C21=$J$8,IF(VLOOKUP($E21,$J$9:$L$11,2,FALSE)&gt;=$H21,VLOOKUP($E21,$J$9:$L$11,3,FALSE)*$H21,"ALERTA DE ESTOQUE!")),"")</f>
        <v>0</v>
      </c>
      <c r="K21" s="102"/>
    </row>
    <row r="22" spans="2:11" x14ac:dyDescent="0.25">
      <c r="B22" s="28">
        <f>IF(C22&lt;&gt;"",B21+1,"")</f>
        <v>2</v>
      </c>
      <c r="C22" s="50" t="s">
        <v>1</v>
      </c>
      <c r="D22" s="50"/>
      <c r="E22" s="51" t="s">
        <v>9</v>
      </c>
      <c r="F22" s="52"/>
      <c r="G22" s="53"/>
      <c r="H22" s="50">
        <v>1</v>
      </c>
      <c r="I22" s="50"/>
      <c r="J22" s="103" cm="1">
        <f t="array" ref="J22">IFERROR(_xlfn.IFS($C22=$B$8,IF(VLOOKUP($E22,$B$9:$D$15,2,FALSE)&gt;=$H22,VLOOKUP($E22,$B$9:$D$15,3,FALSE)*$H22,"ALERTA DE ESTOQUE!"),
$C22=$F$8,IF(VLOOKUP($E22,$F$9:$H$13,2,FALSE)&gt;=$H22,VLOOKUP($E22,$F$9:$H$13,3,FALSE)*$H22,"ALERTA DE ESTOQUE!"),
$C22=$J$8,IF(VLOOKUP($E22,$J$9:$L$11,2,FALSE)&gt;=$H22,VLOOKUP($E22,$J$9:$L$11,3,FALSE)*$H22,"ALERTA DE ESTOQUE!")),"")</f>
        <v>5000</v>
      </c>
      <c r="K22" s="104"/>
    </row>
    <row r="23" spans="2:11" x14ac:dyDescent="0.25">
      <c r="B23" s="27">
        <f t="shared" ref="B23:B28" si="0">IF(C23&lt;&gt;"",B22+1,"")</f>
        <v>3</v>
      </c>
      <c r="C23" s="55" t="s">
        <v>2</v>
      </c>
      <c r="D23" s="57"/>
      <c r="E23" s="55" t="s">
        <v>7</v>
      </c>
      <c r="F23" s="56"/>
      <c r="G23" s="57"/>
      <c r="H23" s="54">
        <v>1</v>
      </c>
      <c r="I23" s="54"/>
      <c r="J23" s="105" cm="1">
        <f t="array" ref="J23">IFERROR(_xlfn.IFS($C23=$B$8,IF(VLOOKUP($E23,$B$9:$D$15,2,FALSE)&gt;=$H23,VLOOKUP($E23,$B$9:$D$15,3,FALSE)*$H23,"ALERTA DE ESTOQUE!"),
$C23=$F$8,IF(VLOOKUP($E23,$F$9:$H$13,2,FALSE)&gt;=$H23,VLOOKUP($E23,$F$9:$H$13,3,FALSE)*$H23,"ALERTA DE ESTOQUE!"),
$C23=$J$8,IF(VLOOKUP($E23,$J$9:$L$11,2,FALSE)&gt;=$H23,VLOOKUP($E23,$J$9:$L$11,3,FALSE)*$H23,"ALERTA DE ESTOQUE!")),"")</f>
        <v>250</v>
      </c>
      <c r="K23" s="106"/>
    </row>
    <row r="24" spans="2:11" ht="15" customHeight="1" x14ac:dyDescent="0.25">
      <c r="B24" s="28">
        <f t="shared" si="0"/>
        <v>4</v>
      </c>
      <c r="C24" s="51" t="s">
        <v>1</v>
      </c>
      <c r="D24" s="53"/>
      <c r="E24" s="51" t="s">
        <v>14</v>
      </c>
      <c r="F24" s="52"/>
      <c r="G24" s="53"/>
      <c r="H24" s="50">
        <v>1</v>
      </c>
      <c r="I24" s="50"/>
      <c r="J24" s="103" cm="1">
        <f t="array" ref="J24">IFERROR(_xlfn.IFS($C24=$B$8,IF(VLOOKUP($E24,$B$9:$D$15,2,FALSE)&gt;=$H24,VLOOKUP($E24,$B$9:$D$15,3,FALSE)*$H24,"ALERTA DE ESTOQUE!"),
$C24=$F$8,IF(VLOOKUP($E24,$F$9:$H$13,2,FALSE)&gt;=$H24,VLOOKUP($E24,$F$9:$H$13,3,FALSE)*$H24,"ALERTA DE ESTOQUE!"),
$C24=$J$8,IF(VLOOKUP($E24,$J$9:$L$11,2,FALSE)&gt;=$H24,VLOOKUP($E24,$J$9:$L$11,3,FALSE)*$H24,"ALERTA DE ESTOQUE!")),"")</f>
        <v>320</v>
      </c>
      <c r="K24" s="104"/>
    </row>
    <row r="25" spans="2:11" x14ac:dyDescent="0.25">
      <c r="B25" s="27">
        <f t="shared" si="0"/>
        <v>5</v>
      </c>
      <c r="C25" s="55" t="s">
        <v>1</v>
      </c>
      <c r="D25" s="57"/>
      <c r="E25" s="55" t="s">
        <v>9</v>
      </c>
      <c r="F25" s="56"/>
      <c r="G25" s="57"/>
      <c r="H25" s="54">
        <v>1</v>
      </c>
      <c r="I25" s="54"/>
      <c r="J25" s="105" cm="1">
        <f t="array" ref="J25">IFERROR(_xlfn.IFS($C25=$B$8,IF(VLOOKUP($E25,$B$9:$D$15,2,FALSE)&gt;=$H25,VLOOKUP($E25,$B$9:$D$15,3,FALSE)*$H25,"ALERTA DE ESTOQUE!"),
$C25=$F$8,IF(VLOOKUP($E25,$F$9:$H$13,2,FALSE)&gt;=$H25,VLOOKUP($E25,$F$9:$H$13,3,FALSE)*$H25,"ALERTA DE ESTOQUE!"),
$C25=$J$8,IF(VLOOKUP($E25,$J$9:$L$11,2,FALSE)&gt;=$H25,VLOOKUP($E25,$J$9:$L$11,3,FALSE)*$H25,"ALERTA DE ESTOQUE!")),"")</f>
        <v>5000</v>
      </c>
      <c r="K25" s="106"/>
    </row>
    <row r="26" spans="2:11" x14ac:dyDescent="0.25">
      <c r="B26" s="28" t="str">
        <f t="shared" si="0"/>
        <v/>
      </c>
      <c r="C26" s="51"/>
      <c r="D26" s="53"/>
      <c r="E26" s="51"/>
      <c r="F26" s="52"/>
      <c r="G26" s="53"/>
      <c r="H26" s="50"/>
      <c r="I26" s="50"/>
      <c r="J26" s="103" t="str" cm="1">
        <f t="array" ref="J26">IFERROR(_xlfn.IFS($C26=$B$8,IF(VLOOKUP($E26,$B$9:$D$15,2,FALSE)&gt;=$H26,VLOOKUP($E26,$B$9:$D$15,3,FALSE)*$H26,"ALERTA DE ESTOQUE!"),
$C26=$F$8,IF(VLOOKUP($E26,$F$9:$H$13,2,FALSE)&gt;=$H26,VLOOKUP($E26,$F$9:$H$13,3,FALSE)*$H26,"ALERTA DE ESTOQUE!"),
$C26=$J$8,IF(VLOOKUP($E26,$J$9:$L$11,2,FALSE)&gt;=$H26,VLOOKUP($E26,$J$9:$L$11,3,FALSE)*$H26,"ALERTA DE ESTOQUE!")),"")</f>
        <v/>
      </c>
      <c r="K26" s="104"/>
    </row>
    <row r="27" spans="2:11" x14ac:dyDescent="0.25">
      <c r="B27" s="27" t="str">
        <f t="shared" si="0"/>
        <v/>
      </c>
      <c r="C27" s="55"/>
      <c r="D27" s="57"/>
      <c r="E27" s="55"/>
      <c r="F27" s="56"/>
      <c r="G27" s="57"/>
      <c r="H27" s="54"/>
      <c r="I27" s="54"/>
      <c r="J27" s="105" t="str" cm="1">
        <f t="array" ref="J27">IFERROR(_xlfn.IFS($C27=$B$8,IF(VLOOKUP($E27,$B$9:$D$15,2,FALSE)&gt;=$H27,VLOOKUP($E27,$B$9:$D$15,3,FALSE)*$H27,"ALERTA DE ESTOQUE!"),
$C27=$F$8,IF(VLOOKUP($E27,$F$9:$H$13,2,FALSE)&gt;=$H27,VLOOKUP($E27,$F$9:$H$13,3,FALSE)*$H27,"ALERTA DE ESTOQUE!"),
$C27=$J$8,IF(VLOOKUP($E27,$J$9:$L$11,2,FALSE)&gt;=$H27,VLOOKUP($E27,$J$9:$L$11,3,FALSE)*$H27,"ALERTA DE ESTOQUE!")),"")</f>
        <v/>
      </c>
      <c r="K27" s="106"/>
    </row>
    <row r="28" spans="2:11" x14ac:dyDescent="0.25">
      <c r="B28" s="28" t="str">
        <f t="shared" si="0"/>
        <v/>
      </c>
      <c r="C28" s="51"/>
      <c r="D28" s="53"/>
      <c r="E28" s="51"/>
      <c r="F28" s="52"/>
      <c r="G28" s="53"/>
      <c r="H28" s="50"/>
      <c r="I28" s="50"/>
      <c r="J28" s="103" t="str" cm="1">
        <f t="array" ref="J28">IFERROR(_xlfn.IFS($C28=$B$8,IF(VLOOKUP($E28,$B$9:$D$15,2,FALSE)&gt;=$H28,VLOOKUP($E28,$B$9:$D$15,3,FALSE)*$H28,"ALERTA DE ESTOQUE!"),
$C28=$F$8,IF(VLOOKUP($E28,$F$9:$H$13,2,FALSE)&gt;=$H28,VLOOKUP($E28,$F$9:$H$13,3,FALSE)*$H28,"ALERTA DE ESTOQUE!"),
$C28=$J$8,IF(VLOOKUP($E28,$J$9:$L$11,2,FALSE)&gt;=$H28,VLOOKUP($E28,$J$9:$L$11,3,FALSE)*$H28,"ALERTA DE ESTOQUE!")),"")</f>
        <v/>
      </c>
      <c r="K28" s="104"/>
    </row>
    <row r="29" spans="2:11" ht="26.25" customHeight="1" x14ac:dyDescent="0.25">
      <c r="H29" s="107" t="s">
        <v>26</v>
      </c>
      <c r="I29" s="107"/>
      <c r="J29" s="112">
        <f>IFERROR(IF(VLOOKUP($N$8,$J$21:$K$28,1,FALSE)=$N$8,$N$9),SUM($J$21:$K$28))</f>
        <v>10570</v>
      </c>
      <c r="K29" s="112"/>
    </row>
    <row r="30" spans="2:11" s="113" customFormat="1" ht="26.25" customHeight="1" x14ac:dyDescent="0.25">
      <c r="H30" s="107" t="s">
        <v>24</v>
      </c>
      <c r="I30" s="107"/>
      <c r="J30" s="114" cm="1">
        <f t="array" ref="J30">_xlfn.IFS($J$29=$N$9,"",$J$29&lt;='DB Lista'!B2,0,$J$29&gt;'DB Lista'!$B$4,'DB Lista'!C4,AND($J$29&gt;'DB Lista'!$B$3,$J$29&lt;'DB Lista'!$B$4),'DB Lista'!$C$3,AND($J$29&gt;'DB Lista'!$B$2,$J$29&lt;'DB Lista'!$B$3),'DB Lista'!C2)</f>
        <v>7.0000000000000007E-2</v>
      </c>
      <c r="K30" s="114"/>
    </row>
    <row r="31" spans="2:11" x14ac:dyDescent="0.25">
      <c r="H31" s="49" t="s">
        <v>25</v>
      </c>
      <c r="I31" s="49"/>
      <c r="J31" s="111">
        <f>IFERROR($J$29-($J$29*$J$30),"")</f>
        <v>9830.1</v>
      </c>
      <c r="K31" s="111"/>
    </row>
    <row r="37" spans="2:5" hidden="1" x14ac:dyDescent="0.25">
      <c r="B37" s="14" t="s">
        <v>29</v>
      </c>
      <c r="C37" s="15"/>
      <c r="D37" s="16"/>
    </row>
    <row r="38" spans="2:5" hidden="1" x14ac:dyDescent="0.25">
      <c r="B38" s="17" t="s">
        <v>30</v>
      </c>
      <c r="C38" s="18"/>
      <c r="D38" s="19">
        <v>0.04</v>
      </c>
    </row>
    <row r="39" spans="2:5" hidden="1" x14ac:dyDescent="0.25">
      <c r="B39" s="17" t="s">
        <v>31</v>
      </c>
      <c r="C39" s="18"/>
      <c r="D39" s="19">
        <v>7.0000000000000007E-2</v>
      </c>
    </row>
    <row r="40" spans="2:5" hidden="1" x14ac:dyDescent="0.25">
      <c r="B40" s="20" t="s">
        <v>32</v>
      </c>
      <c r="C40" s="21"/>
      <c r="D40" s="22">
        <v>0.11</v>
      </c>
    </row>
    <row r="41" spans="2:5" ht="15.75" thickBot="1" x14ac:dyDescent="0.3"/>
    <row r="42" spans="2:5" x14ac:dyDescent="0.25">
      <c r="B42" s="14" t="s">
        <v>33</v>
      </c>
      <c r="C42" s="15"/>
      <c r="D42" s="15"/>
      <c r="E42" s="16"/>
    </row>
    <row r="43" spans="2:5" x14ac:dyDescent="0.25">
      <c r="B43" s="17" t="s">
        <v>34</v>
      </c>
      <c r="C43" s="18"/>
      <c r="D43" s="18"/>
      <c r="E43" s="23"/>
    </row>
    <row r="44" spans="2:5" x14ac:dyDescent="0.25">
      <c r="B44" s="17" t="s">
        <v>35</v>
      </c>
      <c r="C44" s="18"/>
      <c r="D44" s="18"/>
      <c r="E44" s="23"/>
    </row>
    <row r="45" spans="2:5" x14ac:dyDescent="0.25">
      <c r="B45" s="20" t="s">
        <v>36</v>
      </c>
      <c r="C45" s="21"/>
      <c r="D45" s="21"/>
      <c r="E45" s="24"/>
    </row>
  </sheetData>
  <mergeCells count="47">
    <mergeCell ref="B2:Q6"/>
    <mergeCell ref="B8:D8"/>
    <mergeCell ref="F8:H8"/>
    <mergeCell ref="J8:L8"/>
    <mergeCell ref="B17:K18"/>
    <mergeCell ref="C20:D20"/>
    <mergeCell ref="E20:G20"/>
    <mergeCell ref="H20:I20"/>
    <mergeCell ref="J20:K20"/>
    <mergeCell ref="C21:D21"/>
    <mergeCell ref="E21:G21"/>
    <mergeCell ref="H21:I21"/>
    <mergeCell ref="J21:K21"/>
    <mergeCell ref="C22:D22"/>
    <mergeCell ref="E22:G22"/>
    <mergeCell ref="H22:I22"/>
    <mergeCell ref="J22:K22"/>
    <mergeCell ref="C23:D23"/>
    <mergeCell ref="E23:G23"/>
    <mergeCell ref="H23:I23"/>
    <mergeCell ref="J23:K23"/>
    <mergeCell ref="C24:D24"/>
    <mergeCell ref="E24:G24"/>
    <mergeCell ref="H24:I24"/>
    <mergeCell ref="J24:K24"/>
    <mergeCell ref="C25:D25"/>
    <mergeCell ref="E25:G25"/>
    <mergeCell ref="H25:I25"/>
    <mergeCell ref="J25:K25"/>
    <mergeCell ref="C26:D26"/>
    <mergeCell ref="E26:G26"/>
    <mergeCell ref="H26:I26"/>
    <mergeCell ref="J26:K26"/>
    <mergeCell ref="C27:D27"/>
    <mergeCell ref="E27:G27"/>
    <mergeCell ref="H27:I27"/>
    <mergeCell ref="J27:K27"/>
    <mergeCell ref="H30:I30"/>
    <mergeCell ref="J30:K30"/>
    <mergeCell ref="H31:I31"/>
    <mergeCell ref="J31:K31"/>
    <mergeCell ref="C28:D28"/>
    <mergeCell ref="E28:G28"/>
    <mergeCell ref="H28:I28"/>
    <mergeCell ref="J28:K28"/>
    <mergeCell ref="H29:I29"/>
    <mergeCell ref="J29:K29"/>
  </mergeCells>
  <dataValidations count="1">
    <dataValidation type="list" allowBlank="1" showInputMessage="1" showErrorMessage="1" sqref="E21:G28" xr:uid="{84D5CEAF-9DEF-4602-B57D-7BA1C93CCCCD}">
      <formula1>_xlfn.IFS($C21=$B$8,$B$10:$B$15,$C21=$F$8,$F$10:$F$13,$C21=$J$8,$J$10:$J$11)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99BD4A-825F-469F-8A41-380EE66608CB}">
          <x14:formula1>
            <xm:f>'DB Lista'!$A$2:$A$4</xm:f>
          </x14:formula1>
          <xm:sqref>C21:D28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2AE9-907C-4CA4-B079-9F735774085D}">
  <dimension ref="A1:C4"/>
  <sheetViews>
    <sheetView workbookViewId="0">
      <selection activeCell="E11" sqref="E11"/>
    </sheetView>
  </sheetViews>
  <sheetFormatPr defaultRowHeight="15" x14ac:dyDescent="0.25"/>
  <cols>
    <col min="1" max="1" width="16.85546875" style="100" bestFit="1" customWidth="1"/>
    <col min="2" max="2" width="14.7109375" bestFit="1" customWidth="1"/>
  </cols>
  <sheetData>
    <row r="1" spans="1:3" x14ac:dyDescent="0.25">
      <c r="A1" s="26" t="s">
        <v>20</v>
      </c>
      <c r="B1" s="108" t="s">
        <v>29</v>
      </c>
      <c r="C1" s="109"/>
    </row>
    <row r="2" spans="1:3" x14ac:dyDescent="0.25">
      <c r="A2" s="101" t="s">
        <v>0</v>
      </c>
      <c r="B2" s="101">
        <v>5000</v>
      </c>
      <c r="C2" s="110">
        <v>0.04</v>
      </c>
    </row>
    <row r="3" spans="1:3" x14ac:dyDescent="0.25">
      <c r="A3" s="101" t="s">
        <v>1</v>
      </c>
      <c r="B3" s="101">
        <v>10000</v>
      </c>
      <c r="C3" s="110">
        <v>7.0000000000000007E-2</v>
      </c>
    </row>
    <row r="4" spans="1:3" x14ac:dyDescent="0.25">
      <c r="A4" s="101" t="s">
        <v>2</v>
      </c>
      <c r="B4" s="101">
        <v>25000</v>
      </c>
      <c r="C4" s="110">
        <v>0.11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1"/>
  <sheetViews>
    <sheetView showGridLines="0" workbookViewId="0">
      <selection activeCell="H40" sqref="H40"/>
    </sheetView>
  </sheetViews>
  <sheetFormatPr defaultRowHeight="15" x14ac:dyDescent="0.25"/>
  <cols>
    <col min="4" max="4" width="13.28515625" bestFit="1" customWidth="1"/>
    <col min="6" max="6" width="10.140625" bestFit="1" customWidth="1"/>
    <col min="8" max="8" width="13.28515625" bestFit="1" customWidth="1"/>
    <col min="12" max="12" width="10.5703125" bestFit="1" customWidth="1"/>
  </cols>
  <sheetData>
    <row r="2" spans="2:17" x14ac:dyDescent="0.25">
      <c r="B2" s="69" t="str">
        <f>CONTEÚDO!B2</f>
        <v>Super Exercício #3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2:17" x14ac:dyDescent="0.25"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</row>
    <row r="4" spans="2:17" x14ac:dyDescent="0.25"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2:17" x14ac:dyDescent="0.25"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4"/>
    </row>
    <row r="6" spans="2:17" x14ac:dyDescent="0.25"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7"/>
    </row>
    <row r="8" spans="2:17" x14ac:dyDescent="0.25">
      <c r="B8" s="78" t="s">
        <v>0</v>
      </c>
      <c r="C8" s="78"/>
      <c r="D8" s="78"/>
      <c r="F8" s="78" t="s">
        <v>1</v>
      </c>
      <c r="G8" s="78"/>
      <c r="H8" s="78"/>
      <c r="J8" s="78" t="s">
        <v>2</v>
      </c>
      <c r="K8" s="78"/>
      <c r="L8" s="78"/>
    </row>
    <row r="9" spans="2:17" x14ac:dyDescent="0.25">
      <c r="B9" s="1" t="s">
        <v>3</v>
      </c>
      <c r="C9" s="1" t="s">
        <v>17</v>
      </c>
      <c r="D9" s="1" t="s">
        <v>4</v>
      </c>
      <c r="F9" s="1" t="s">
        <v>3</v>
      </c>
      <c r="G9" s="1" t="s">
        <v>17</v>
      </c>
      <c r="H9" s="1" t="s">
        <v>4</v>
      </c>
      <c r="J9" s="1" t="s">
        <v>3</v>
      </c>
      <c r="K9" s="1" t="s">
        <v>17</v>
      </c>
      <c r="L9" s="1" t="s">
        <v>4</v>
      </c>
    </row>
    <row r="10" spans="2:17" x14ac:dyDescent="0.25">
      <c r="B10" s="2" t="s">
        <v>5</v>
      </c>
      <c r="C10">
        <v>1700</v>
      </c>
      <c r="D10" s="3">
        <v>50000</v>
      </c>
      <c r="F10" s="2" t="s">
        <v>6</v>
      </c>
      <c r="G10">
        <v>30</v>
      </c>
      <c r="H10" s="3">
        <v>45000</v>
      </c>
      <c r="J10" s="2" t="s">
        <v>7</v>
      </c>
      <c r="K10">
        <v>1</v>
      </c>
      <c r="L10" s="3">
        <v>250</v>
      </c>
    </row>
    <row r="11" spans="2:17" x14ac:dyDescent="0.25">
      <c r="B11" s="2" t="s">
        <v>8</v>
      </c>
      <c r="C11">
        <v>180</v>
      </c>
      <c r="D11" s="3">
        <v>9000</v>
      </c>
      <c r="F11" s="2" t="s">
        <v>9</v>
      </c>
      <c r="G11">
        <v>1002</v>
      </c>
      <c r="H11" s="3">
        <v>5000</v>
      </c>
      <c r="J11" s="4" t="s">
        <v>10</v>
      </c>
      <c r="K11" s="5">
        <v>1</v>
      </c>
      <c r="L11" s="6">
        <v>200</v>
      </c>
    </row>
    <row r="12" spans="2:17" x14ac:dyDescent="0.25">
      <c r="B12" s="2" t="s">
        <v>11</v>
      </c>
      <c r="C12">
        <v>3</v>
      </c>
      <c r="D12" s="3">
        <v>30200</v>
      </c>
      <c r="F12" s="2" t="s">
        <v>12</v>
      </c>
      <c r="G12">
        <v>1</v>
      </c>
      <c r="H12" s="3">
        <v>300</v>
      </c>
    </row>
    <row r="13" spans="2:17" x14ac:dyDescent="0.25">
      <c r="B13" s="2" t="s">
        <v>13</v>
      </c>
      <c r="C13">
        <v>190</v>
      </c>
      <c r="D13" s="3">
        <v>5000</v>
      </c>
      <c r="F13" s="4" t="s">
        <v>14</v>
      </c>
      <c r="G13" s="5">
        <v>1</v>
      </c>
      <c r="H13" s="7">
        <v>320</v>
      </c>
    </row>
    <row r="14" spans="2:17" x14ac:dyDescent="0.25">
      <c r="B14" s="2" t="s">
        <v>15</v>
      </c>
      <c r="C14">
        <v>230</v>
      </c>
      <c r="D14" s="3">
        <v>8900</v>
      </c>
    </row>
    <row r="15" spans="2:17" x14ac:dyDescent="0.25">
      <c r="B15" s="4" t="s">
        <v>16</v>
      </c>
      <c r="C15" s="5">
        <v>8</v>
      </c>
      <c r="D15" s="6">
        <v>1200</v>
      </c>
    </row>
    <row r="17" spans="2:11" x14ac:dyDescent="0.25">
      <c r="B17" s="79" t="s">
        <v>18</v>
      </c>
      <c r="C17" s="80"/>
      <c r="D17" s="80"/>
      <c r="E17" s="80"/>
      <c r="F17" s="80"/>
      <c r="G17" s="80"/>
      <c r="H17" s="80"/>
      <c r="I17" s="80"/>
      <c r="J17" s="80"/>
      <c r="K17" s="81"/>
    </row>
    <row r="18" spans="2:11" x14ac:dyDescent="0.25">
      <c r="B18" s="82"/>
      <c r="C18" s="83"/>
      <c r="D18" s="83"/>
      <c r="E18" s="83"/>
      <c r="F18" s="83"/>
      <c r="G18" s="83"/>
      <c r="H18" s="83"/>
      <c r="I18" s="83"/>
      <c r="J18" s="83"/>
      <c r="K18" s="84"/>
    </row>
    <row r="20" spans="2:11" x14ac:dyDescent="0.25">
      <c r="B20" s="8" t="s">
        <v>19</v>
      </c>
      <c r="C20" s="66" t="s">
        <v>20</v>
      </c>
      <c r="D20" s="67"/>
      <c r="E20" s="66" t="s">
        <v>21</v>
      </c>
      <c r="F20" s="68"/>
      <c r="G20" s="67"/>
      <c r="H20" s="66" t="s">
        <v>22</v>
      </c>
      <c r="I20" s="67"/>
      <c r="J20" s="66" t="s">
        <v>23</v>
      </c>
      <c r="K20" s="67"/>
    </row>
    <row r="21" spans="2:11" x14ac:dyDescent="0.25">
      <c r="B21" s="9">
        <v>1</v>
      </c>
      <c r="C21" s="85" t="s">
        <v>2</v>
      </c>
      <c r="D21" s="86"/>
      <c r="E21" s="85" t="s">
        <v>10</v>
      </c>
      <c r="F21" s="87"/>
      <c r="G21" s="86"/>
      <c r="H21" s="85">
        <v>2</v>
      </c>
      <c r="I21" s="86"/>
      <c r="J21" s="88" t="str">
        <f>IFERROR(IF(VLOOKUP(E21,IF($C21=$B$8,$B$10:$D$15,IF($C21=$F$8,$F$10:$H$13,IF($C21=$J$8,$J$10:$L$11,""))),2,0)&lt;H21,"ALERTA ESTOQUE!",VLOOKUP(E21,IF($C21=$B$8,$B$10:$D$15,IF($C21=$F$8,$F$10:$H$13,IF($C21=$J$8,$J$10:$L$11,""))),3,0)*H21),"&lt;- Verifique")</f>
        <v>ALERTA ESTOQUE!</v>
      </c>
      <c r="K21" s="89"/>
    </row>
    <row r="22" spans="2:11" x14ac:dyDescent="0.25">
      <c r="B22" s="9">
        <f>B21+1</f>
        <v>2</v>
      </c>
      <c r="C22" s="85" t="s">
        <v>0</v>
      </c>
      <c r="D22" s="86"/>
      <c r="E22" s="85" t="s">
        <v>8</v>
      </c>
      <c r="F22" s="87"/>
      <c r="G22" s="86"/>
      <c r="H22" s="85">
        <v>2</v>
      </c>
      <c r="I22" s="86"/>
      <c r="J22" s="88">
        <f t="shared" ref="J22:J26" si="0">IFERROR(IF(VLOOKUP(E22,IF($C22=$B$8,$B$10:$D$15,IF($C22=$F$8,$F$10:$H$13,IF($C22=$J$8,$J$10:$L$11,""))),2,0)&lt;H22,"ALERTA ESTOQUE!",VLOOKUP(E22,IF($C22=$B$8,$B$10:$D$15,IF($C22=$F$8,$F$10:$H$13,IF($C22=$J$8,$J$10:$L$11,""))),3,0)*H22),"&lt;- Verifique")</f>
        <v>18000</v>
      </c>
      <c r="K22" s="89"/>
    </row>
    <row r="23" spans="2:11" x14ac:dyDescent="0.25">
      <c r="B23" s="9">
        <f t="shared" ref="B23:B28" si="1">B22+1</f>
        <v>3</v>
      </c>
      <c r="C23" s="85" t="s">
        <v>1</v>
      </c>
      <c r="D23" s="86"/>
      <c r="E23" s="85" t="s">
        <v>13</v>
      </c>
      <c r="F23" s="87"/>
      <c r="G23" s="86"/>
      <c r="H23" s="85">
        <v>2</v>
      </c>
      <c r="I23" s="86"/>
      <c r="J23" s="88" t="str">
        <f t="shared" si="0"/>
        <v>&lt;- Verifique</v>
      </c>
      <c r="K23" s="89"/>
    </row>
    <row r="24" spans="2:11" x14ac:dyDescent="0.25">
      <c r="B24" s="9">
        <f t="shared" si="1"/>
        <v>4</v>
      </c>
      <c r="C24" s="85" t="s">
        <v>0</v>
      </c>
      <c r="D24" s="86"/>
      <c r="E24" s="85" t="s">
        <v>8</v>
      </c>
      <c r="F24" s="87"/>
      <c r="G24" s="86"/>
      <c r="H24" s="85">
        <v>2</v>
      </c>
      <c r="I24" s="86"/>
      <c r="J24" s="88">
        <f t="shared" si="0"/>
        <v>18000</v>
      </c>
      <c r="K24" s="89"/>
    </row>
    <row r="25" spans="2:11" x14ac:dyDescent="0.25">
      <c r="B25" s="9">
        <f t="shared" si="1"/>
        <v>5</v>
      </c>
      <c r="C25" s="85" t="s">
        <v>1</v>
      </c>
      <c r="D25" s="86"/>
      <c r="E25" s="85" t="s">
        <v>12</v>
      </c>
      <c r="F25" s="87"/>
      <c r="G25" s="86"/>
      <c r="H25" s="85">
        <v>2</v>
      </c>
      <c r="I25" s="86"/>
      <c r="J25" s="88" t="str">
        <f t="shared" si="0"/>
        <v>ALERTA ESTOQUE!</v>
      </c>
      <c r="K25" s="89"/>
    </row>
    <row r="26" spans="2:11" x14ac:dyDescent="0.25">
      <c r="B26" s="9">
        <f t="shared" si="1"/>
        <v>6</v>
      </c>
      <c r="C26" s="85" t="s">
        <v>2</v>
      </c>
      <c r="D26" s="86"/>
      <c r="E26" s="85" t="s">
        <v>10</v>
      </c>
      <c r="F26" s="87"/>
      <c r="G26" s="86"/>
      <c r="H26" s="85">
        <v>1</v>
      </c>
      <c r="I26" s="86"/>
      <c r="J26" s="88">
        <f t="shared" si="0"/>
        <v>200</v>
      </c>
      <c r="K26" s="89"/>
    </row>
    <row r="27" spans="2:11" x14ac:dyDescent="0.25">
      <c r="B27" s="9">
        <f t="shared" si="1"/>
        <v>7</v>
      </c>
      <c r="C27" s="85"/>
      <c r="D27" s="86"/>
      <c r="E27" s="85"/>
      <c r="F27" s="87"/>
      <c r="G27" s="86"/>
      <c r="H27" s="85"/>
      <c r="I27" s="86"/>
      <c r="J27" s="88"/>
      <c r="K27" s="89"/>
    </row>
    <row r="28" spans="2:11" x14ac:dyDescent="0.25">
      <c r="B28" s="9">
        <f t="shared" si="1"/>
        <v>8</v>
      </c>
      <c r="C28" s="85"/>
      <c r="D28" s="86"/>
      <c r="E28" s="85"/>
      <c r="F28" s="87"/>
      <c r="G28" s="86"/>
      <c r="H28" s="85"/>
      <c r="I28" s="86"/>
      <c r="J28" s="88"/>
      <c r="K28" s="89"/>
    </row>
    <row r="29" spans="2:11" x14ac:dyDescent="0.25">
      <c r="H29" s="90" t="s">
        <v>26</v>
      </c>
      <c r="I29" s="91"/>
      <c r="J29" s="92">
        <f>SUM(J21:K28)</f>
        <v>36200</v>
      </c>
      <c r="K29" s="93"/>
    </row>
    <row r="30" spans="2:11" x14ac:dyDescent="0.25">
      <c r="H30" s="90" t="s">
        <v>24</v>
      </c>
      <c r="I30" s="91"/>
      <c r="J30" s="94">
        <f>IF(J29&gt;25000,0.11,IF(J29&gt;10000,0.07,IF(J29&gt;5000,0.04,0)))</f>
        <v>0.11</v>
      </c>
      <c r="K30" s="95"/>
    </row>
    <row r="31" spans="2:11" x14ac:dyDescent="0.25">
      <c r="H31" s="96" t="s">
        <v>25</v>
      </c>
      <c r="I31" s="97"/>
      <c r="J31" s="98">
        <f>J29*(1-J30)</f>
        <v>32218</v>
      </c>
      <c r="K31" s="99"/>
    </row>
  </sheetData>
  <mergeCells count="47">
    <mergeCell ref="H29:I29"/>
    <mergeCell ref="J29:K29"/>
    <mergeCell ref="H30:I30"/>
    <mergeCell ref="J30:K30"/>
    <mergeCell ref="H31:I31"/>
    <mergeCell ref="J31:K31"/>
    <mergeCell ref="C27:D27"/>
    <mergeCell ref="E27:G27"/>
    <mergeCell ref="H27:I27"/>
    <mergeCell ref="J27:K27"/>
    <mergeCell ref="C28:D28"/>
    <mergeCell ref="E28:G28"/>
    <mergeCell ref="H28:I28"/>
    <mergeCell ref="J28:K28"/>
    <mergeCell ref="C25:D25"/>
    <mergeCell ref="E25:G25"/>
    <mergeCell ref="H25:I25"/>
    <mergeCell ref="J25:K25"/>
    <mergeCell ref="C26:D26"/>
    <mergeCell ref="E26:G26"/>
    <mergeCell ref="H26:I26"/>
    <mergeCell ref="J26:K26"/>
    <mergeCell ref="C23:D23"/>
    <mergeCell ref="E23:G23"/>
    <mergeCell ref="H23:I23"/>
    <mergeCell ref="J23:K23"/>
    <mergeCell ref="C24:D24"/>
    <mergeCell ref="E24:G24"/>
    <mergeCell ref="H24:I24"/>
    <mergeCell ref="J24:K24"/>
    <mergeCell ref="C21:D21"/>
    <mergeCell ref="E21:G21"/>
    <mergeCell ref="H21:I21"/>
    <mergeCell ref="J21:K21"/>
    <mergeCell ref="C22:D22"/>
    <mergeCell ref="E22:G22"/>
    <mergeCell ref="H22:I22"/>
    <mergeCell ref="J22:K22"/>
    <mergeCell ref="C20:D20"/>
    <mergeCell ref="E20:G20"/>
    <mergeCell ref="H20:I20"/>
    <mergeCell ref="J20:K20"/>
    <mergeCell ref="B2:Q6"/>
    <mergeCell ref="B8:D8"/>
    <mergeCell ref="F8:H8"/>
    <mergeCell ref="J8:L8"/>
    <mergeCell ref="B17:K18"/>
  </mergeCells>
  <conditionalFormatting sqref="B21:K22 C23:K26 B23:B28">
    <cfRule type="expression" dxfId="3" priority="2">
      <formula>$C21=$J$8</formula>
    </cfRule>
    <cfRule type="expression" dxfId="2" priority="3">
      <formula>$C21=$F$8</formula>
    </cfRule>
    <cfRule type="expression" dxfId="1" priority="4">
      <formula>$C21=$B$8</formula>
    </cfRule>
  </conditionalFormatting>
  <conditionalFormatting sqref="J21:K28">
    <cfRule type="cellIs" dxfId="0" priority="1" operator="equal">
      <formula>"ALERTA ESTOQUE!"</formula>
    </cfRule>
  </conditionalFormatting>
  <dataValidations count="2">
    <dataValidation type="list" allowBlank="1" showInputMessage="1" showErrorMessage="1" sqref="C21:D26" xr:uid="{00000000-0002-0000-0200-000000000000}">
      <formula1>"Manufatura,Processos,Desenvolvimento"</formula1>
    </dataValidation>
    <dataValidation type="list" allowBlank="1" showInputMessage="1" showErrorMessage="1" sqref="E21:G26" xr:uid="{00000000-0002-0000-0200-000001000000}">
      <formula1>IF($C21=$B$8,$B$10:$B$15,IF($C21=$F$8,$F$10:$F$13,IF($C21=$J$8,$J$10:$J$11,$J$13)))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EXERCÍCIO</vt:lpstr>
      <vt:lpstr>DB Lista</vt:lpstr>
      <vt:lpstr>EXERCÍCIO-RESOLVIDO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2025-03-11T22:26:43Z</dcterms:modified>
</cp:coreProperties>
</file>