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lauri\Google Drev\Riddere\6. Semester\SYS\Laurids og Jeppe\"/>
    </mc:Choice>
  </mc:AlternateContent>
  <xr:revisionPtr revIDLastSave="0" documentId="13_ncr:1_{DBE220A3-2A84-4985-BC85-8FB06D112CEE}" xr6:coauthVersionLast="28" xr6:coauthVersionMax="28" xr10:uidLastSave="{00000000-0000-0000-0000-000000000000}"/>
  <bookViews>
    <workbookView xWindow="0" yWindow="0" windowWidth="20496" windowHeight="7620" xr2:uid="{00000000-000D-0000-FFFF-FFFF00000000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8" i="1"/>
  <c r="H9" i="1" l="1"/>
  <c r="J9" i="1"/>
  <c r="M9" i="1"/>
  <c r="H10" i="1"/>
  <c r="J10" i="1"/>
  <c r="M10" i="1"/>
  <c r="H11" i="1"/>
  <c r="J11" i="1"/>
  <c r="M11" i="1"/>
  <c r="H12" i="1"/>
  <c r="J12" i="1"/>
  <c r="M12" i="1"/>
  <c r="H13" i="1"/>
  <c r="J13" i="1"/>
  <c r="M13" i="1"/>
  <c r="H14" i="1"/>
  <c r="J14" i="1"/>
  <c r="M14" i="1"/>
  <c r="H15" i="1"/>
  <c r="J15" i="1"/>
  <c r="M15" i="1"/>
  <c r="H16" i="1"/>
  <c r="J16" i="1"/>
  <c r="M16" i="1"/>
  <c r="H17" i="1"/>
  <c r="J17" i="1"/>
  <c r="M17" i="1"/>
  <c r="H18" i="1"/>
  <c r="J18" i="1"/>
  <c r="M18" i="1"/>
  <c r="H19" i="1"/>
  <c r="J19" i="1"/>
  <c r="M19" i="1"/>
  <c r="H20" i="1"/>
  <c r="J20" i="1"/>
  <c r="M20" i="1"/>
  <c r="H21" i="1"/>
  <c r="J21" i="1"/>
  <c r="M21" i="1"/>
  <c r="H22" i="1"/>
  <c r="J22" i="1"/>
  <c r="M22" i="1"/>
  <c r="H23" i="1"/>
  <c r="J23" i="1"/>
  <c r="M23" i="1"/>
  <c r="H24" i="1"/>
  <c r="J24" i="1"/>
  <c r="M24" i="1"/>
  <c r="H25" i="1"/>
  <c r="J25" i="1"/>
  <c r="M25" i="1"/>
  <c r="H26" i="1"/>
  <c r="J26" i="1"/>
  <c r="M26" i="1"/>
  <c r="M8" i="1"/>
  <c r="J8" i="1"/>
  <c r="H8" i="1"/>
  <c r="C6" i="1"/>
  <c r="C5" i="1"/>
  <c r="I10" i="1" l="1"/>
  <c r="K10" i="1" s="1"/>
  <c r="N10" i="1" s="1"/>
  <c r="I13" i="1"/>
  <c r="K13" i="1" s="1"/>
  <c r="N13" i="1" s="1"/>
  <c r="I24" i="1"/>
  <c r="K24" i="1" s="1"/>
  <c r="N24" i="1" s="1"/>
  <c r="I20" i="1"/>
  <c r="K20" i="1" s="1"/>
  <c r="N20" i="1" s="1"/>
  <c r="I16" i="1"/>
  <c r="K16" i="1" s="1"/>
  <c r="N16" i="1" s="1"/>
  <c r="I12" i="1"/>
  <c r="K12" i="1" s="1"/>
  <c r="N12" i="1" s="1"/>
  <c r="I21" i="1"/>
  <c r="K21" i="1" s="1"/>
  <c r="N21" i="1" s="1"/>
  <c r="I17" i="1"/>
  <c r="K17" i="1" s="1"/>
  <c r="N17" i="1" s="1"/>
  <c r="I9" i="1"/>
  <c r="K9" i="1" s="1"/>
  <c r="N9" i="1" s="1"/>
  <c r="I23" i="1"/>
  <c r="K23" i="1" s="1"/>
  <c r="N23" i="1" s="1"/>
  <c r="I19" i="1"/>
  <c r="K19" i="1" s="1"/>
  <c r="N19" i="1" s="1"/>
  <c r="I15" i="1"/>
  <c r="K15" i="1" s="1"/>
  <c r="N15" i="1" s="1"/>
  <c r="I11" i="1"/>
  <c r="K11" i="1" s="1"/>
  <c r="N11" i="1" s="1"/>
  <c r="I25" i="1"/>
  <c r="K25" i="1" s="1"/>
  <c r="N25" i="1" s="1"/>
  <c r="I8" i="1"/>
  <c r="K8" i="1" s="1"/>
  <c r="I26" i="1"/>
  <c r="K26" i="1" s="1"/>
  <c r="N26" i="1" s="1"/>
  <c r="I22" i="1"/>
  <c r="K22" i="1" s="1"/>
  <c r="N22" i="1" s="1"/>
  <c r="I18" i="1"/>
  <c r="K18" i="1" s="1"/>
  <c r="N18" i="1" s="1"/>
  <c r="I14" i="1"/>
  <c r="K14" i="1" s="1"/>
  <c r="N14" i="1" s="1"/>
  <c r="O13" i="1" l="1"/>
  <c r="P13" i="1" s="1"/>
  <c r="O19" i="1"/>
  <c r="P19" i="1" s="1"/>
  <c r="O10" i="1"/>
  <c r="S10" i="1" s="1"/>
  <c r="O21" i="1"/>
  <c r="P21" i="1" s="1"/>
  <c r="O14" i="1"/>
  <c r="S14" i="1" s="1"/>
  <c r="O23" i="1"/>
  <c r="P23" i="1" s="1"/>
  <c r="O9" i="1"/>
  <c r="S9" i="1" s="1"/>
  <c r="O18" i="1"/>
  <c r="S18" i="1" s="1"/>
  <c r="O25" i="1"/>
  <c r="S25" i="1" s="1"/>
  <c r="O12" i="1"/>
  <c r="P12" i="1" s="1"/>
  <c r="O17" i="1"/>
  <c r="S17" i="1" s="1"/>
  <c r="O26" i="1"/>
  <c r="P26" i="1" s="1"/>
  <c r="N8" i="1"/>
  <c r="O8" i="1"/>
  <c r="P10" i="1"/>
  <c r="O22" i="1"/>
  <c r="O11" i="1"/>
  <c r="O15" i="1"/>
  <c r="O16" i="1"/>
  <c r="O20" i="1"/>
  <c r="O24" i="1"/>
  <c r="S26" i="1" l="1"/>
  <c r="P18" i="1"/>
  <c r="P17" i="1"/>
  <c r="Q17" i="1" s="1"/>
  <c r="P14" i="1"/>
  <c r="S19" i="1"/>
  <c r="S13" i="1"/>
  <c r="S21" i="1"/>
  <c r="T21" i="1" s="1"/>
  <c r="S12" i="1"/>
  <c r="P25" i="1"/>
  <c r="S23" i="1"/>
  <c r="P9" i="1"/>
  <c r="Q9" i="1" s="1"/>
  <c r="P24" i="1"/>
  <c r="S24" i="1"/>
  <c r="P20" i="1"/>
  <c r="S20" i="1"/>
  <c r="P15" i="1"/>
  <c r="S15" i="1"/>
  <c r="P16" i="1"/>
  <c r="S16" i="1"/>
  <c r="T16" i="1" s="1"/>
  <c r="P11" i="1"/>
  <c r="S11" i="1"/>
  <c r="T11" i="1" s="1"/>
  <c r="S8" i="1"/>
  <c r="P8" i="1"/>
  <c r="P22" i="1"/>
  <c r="Q22" i="1" s="1"/>
  <c r="S22" i="1"/>
  <c r="T8" i="1" l="1"/>
  <c r="T23" i="1"/>
  <c r="Q26" i="1"/>
  <c r="Q15" i="1"/>
  <c r="Q24" i="1"/>
  <c r="Q23" i="1"/>
  <c r="T9" i="1"/>
  <c r="T26" i="1"/>
  <c r="Q10" i="1"/>
  <c r="Q20" i="1"/>
  <c r="Q19" i="1"/>
  <c r="T17" i="1"/>
  <c r="T19" i="1"/>
  <c r="Q21" i="1"/>
  <c r="Q8" i="1"/>
  <c r="T25" i="1"/>
  <c r="Q16" i="1"/>
  <c r="T20" i="1"/>
  <c r="T10" i="1"/>
  <c r="Q12" i="1"/>
  <c r="Q25" i="1"/>
  <c r="T13" i="1"/>
  <c r="T22" i="1"/>
  <c r="Q13" i="1"/>
  <c r="T14" i="1"/>
  <c r="Q11" i="1"/>
  <c r="T15" i="1"/>
  <c r="T24" i="1"/>
  <c r="T18" i="1"/>
  <c r="Q18" i="1"/>
  <c r="T12" i="1"/>
  <c r="Q14" i="1"/>
</calcChain>
</file>

<file path=xl/sharedStrings.xml><?xml version="1.0" encoding="utf-8"?>
<sst xmlns="http://schemas.openxmlformats.org/spreadsheetml/2006/main" count="19" uniqueCount="19">
  <si>
    <t>Calculations</t>
  </si>
  <si>
    <t>Load imp</t>
  </si>
  <si>
    <t>F1</t>
  </si>
  <si>
    <t>F2</t>
  </si>
  <si>
    <t>F3</t>
  </si>
  <si>
    <t>F</t>
  </si>
  <si>
    <t>Current</t>
  </si>
  <si>
    <t>Zln/Zld</t>
  </si>
  <si>
    <t>V load</t>
  </si>
  <si>
    <t>P load</t>
  </si>
  <si>
    <t>P/Pmax pu</t>
  </si>
  <si>
    <t>Q_load</t>
  </si>
  <si>
    <t>Zline</t>
  </si>
  <si>
    <t>Load angle</t>
  </si>
  <si>
    <t>Line angle</t>
  </si>
  <si>
    <t>Es PU</t>
  </si>
  <si>
    <t>Pmax PU</t>
  </si>
  <si>
    <t>-Q/Pmax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</si>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</sst>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load i forhold til P/Pmax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'Ark1'!$Q$8:$Q$26</c:f>
              <c:numCache>
                <c:formatCode>0.00000</c:formatCode>
                <c:ptCount val="19"/>
                <c:pt idx="0">
                  <c:v>0.2836842954481229</c:v>
                </c:pt>
                <c:pt idx="1">
                  <c:v>0.34371694256739765</c:v>
                </c:pt>
                <c:pt idx="2">
                  <c:v>0.43499223162375927</c:v>
                </c:pt>
                <c:pt idx="3">
                  <c:v>0.70639162574632386</c:v>
                </c:pt>
                <c:pt idx="4">
                  <c:v>0.86515144380876985</c:v>
                </c:pt>
                <c:pt idx="5">
                  <c:v>0.90022066468711159</c:v>
                </c:pt>
                <c:pt idx="6">
                  <c:v>0.93445704461797174</c:v>
                </c:pt>
                <c:pt idx="7">
                  <c:v>0.96559885875127727</c:v>
                </c:pt>
                <c:pt idx="8">
                  <c:v>0.9897157321625063</c:v>
                </c:pt>
                <c:pt idx="9">
                  <c:v>1</c:v>
                </c:pt>
                <c:pt idx="10">
                  <c:v>0.99654824487133375</c:v>
                </c:pt>
                <c:pt idx="11">
                  <c:v>0.98465251705637125</c:v>
                </c:pt>
                <c:pt idx="12">
                  <c:v>0.96146442456688352</c:v>
                </c:pt>
                <c:pt idx="13">
                  <c:v>0.92325100765479928</c:v>
                </c:pt>
                <c:pt idx="14">
                  <c:v>0.86515144380876985</c:v>
                </c:pt>
                <c:pt idx="15">
                  <c:v>0.78090799165452529</c:v>
                </c:pt>
                <c:pt idx="16">
                  <c:v>0.66261784255773182</c:v>
                </c:pt>
                <c:pt idx="17">
                  <c:v>0.50061355920130568</c:v>
                </c:pt>
                <c:pt idx="18">
                  <c:v>0.2836842954481229</c:v>
                </c:pt>
              </c:numCache>
            </c:numRef>
          </c:xVal>
          <c:yVal>
            <c:numRef>
              <c:f>'Ark1'!$O$8:$O$26</c:f>
              <c:numCache>
                <c:formatCode>0.00</c:formatCode>
                <c:ptCount val="19"/>
                <c:pt idx="0">
                  <c:v>0.94039373455482578</c:v>
                </c:pt>
                <c:pt idx="1">
                  <c:v>0.92584341775360968</c:v>
                </c:pt>
                <c:pt idx="2">
                  <c:v>0.90200398361747092</c:v>
                </c:pt>
                <c:pt idx="3">
                  <c:v>0.81278462219137193</c:v>
                </c:pt>
                <c:pt idx="4">
                  <c:v>0.73443462933396642</c:v>
                </c:pt>
                <c:pt idx="5">
                  <c:v>0.71072701160255569</c:v>
                </c:pt>
                <c:pt idx="6">
                  <c:v>0.68270289165361198</c:v>
                </c:pt>
                <c:pt idx="7">
                  <c:v>0.64916406269667815</c:v>
                </c:pt>
                <c:pt idx="8">
                  <c:v>0.60846827538482506</c:v>
                </c:pt>
                <c:pt idx="9">
                  <c:v>0.55833143470713753</c:v>
                </c:pt>
                <c:pt idx="10">
                  <c:v>0.52876475433029813</c:v>
                </c:pt>
                <c:pt idx="11">
                  <c:v>0.4955398340174747</c:v>
                </c:pt>
                <c:pt idx="12">
                  <c:v>0.45804453886090657</c:v>
                </c:pt>
                <c:pt idx="13">
                  <c:v>0.41555412737296027</c:v>
                </c:pt>
                <c:pt idx="14">
                  <c:v>0.36721731466698321</c:v>
                </c:pt>
                <c:pt idx="15">
                  <c:v>0.31204843523293335</c:v>
                </c:pt>
                <c:pt idx="16">
                  <c:v>0.24893403015045418</c:v>
                </c:pt>
                <c:pt idx="17">
                  <c:v>0.17666819903400391</c:v>
                </c:pt>
                <c:pt idx="18">
                  <c:v>9.4039373455482578E-2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5-407D-AA1D-A79DC8E5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3920"/>
        <c:axId val="1089549328"/>
      </c:scatterChart>
      <c:valAx>
        <c:axId val="10895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P/Pmax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49328"/>
        <c:crosses val="autoZero"/>
        <c:crossBetween val="midCat"/>
      </c:valAx>
      <c:valAx>
        <c:axId val="1089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288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load i forhold til Q/Pmax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'Ark1'!$O$8:$O$26</c:f>
              <c:numCache>
                <c:formatCode>0.00</c:formatCode>
                <c:ptCount val="19"/>
                <c:pt idx="0">
                  <c:v>0.94039373455482578</c:v>
                </c:pt>
                <c:pt idx="1">
                  <c:v>0.92584341775360968</c:v>
                </c:pt>
                <c:pt idx="2">
                  <c:v>0.90200398361747092</c:v>
                </c:pt>
                <c:pt idx="3">
                  <c:v>0.81278462219137193</c:v>
                </c:pt>
                <c:pt idx="4">
                  <c:v>0.73443462933396642</c:v>
                </c:pt>
                <c:pt idx="5">
                  <c:v>0.71072701160255569</c:v>
                </c:pt>
                <c:pt idx="6">
                  <c:v>0.68270289165361198</c:v>
                </c:pt>
                <c:pt idx="7">
                  <c:v>0.64916406269667815</c:v>
                </c:pt>
                <c:pt idx="8">
                  <c:v>0.60846827538482506</c:v>
                </c:pt>
                <c:pt idx="9">
                  <c:v>0.55833143470713753</c:v>
                </c:pt>
                <c:pt idx="10">
                  <c:v>0.52876475433029813</c:v>
                </c:pt>
                <c:pt idx="11">
                  <c:v>0.4955398340174747</c:v>
                </c:pt>
                <c:pt idx="12">
                  <c:v>0.45804453886090657</c:v>
                </c:pt>
                <c:pt idx="13">
                  <c:v>0.41555412737296027</c:v>
                </c:pt>
                <c:pt idx="14">
                  <c:v>0.36721731466698321</c:v>
                </c:pt>
                <c:pt idx="15">
                  <c:v>0.31204843523293335</c:v>
                </c:pt>
                <c:pt idx="16">
                  <c:v>0.24893403015045418</c:v>
                </c:pt>
                <c:pt idx="17">
                  <c:v>0.17666819903400391</c:v>
                </c:pt>
                <c:pt idx="18">
                  <c:v>9.4039373455482578E-2</c:v>
                </c:pt>
              </c:numCache>
            </c:numRef>
          </c:xVal>
          <c:yVal>
            <c:numRef>
              <c:f>'Ark1'!$T$8:$T$26</c:f>
              <c:numCache>
                <c:formatCode>0.00000</c:formatCode>
                <c:ptCount val="19"/>
                <c:pt idx="0">
                  <c:v>-0.13739498607455281</c:v>
                </c:pt>
                <c:pt idx="1">
                  <c:v>-0.16647021105992615</c:v>
                </c:pt>
                <c:pt idx="2">
                  <c:v>-0.21067698341240873</c:v>
                </c:pt>
                <c:pt idx="3">
                  <c:v>-0.34212210242122898</c:v>
                </c:pt>
                <c:pt idx="4">
                  <c:v>-0.41901322167558047</c:v>
                </c:pt>
                <c:pt idx="5">
                  <c:v>-0.4359980713536844</c:v>
                </c:pt>
                <c:pt idx="6">
                  <c:v>-0.45257955654451271</c:v>
                </c:pt>
                <c:pt idx="7">
                  <c:v>-0.46766227063139199</c:v>
                </c:pt>
                <c:pt idx="8">
                  <c:v>-0.47934264046386127</c:v>
                </c:pt>
                <c:pt idx="9">
                  <c:v>-0.48432355360918489</c:v>
                </c:pt>
                <c:pt idx="10">
                  <c:v>-0.48265178729908059</c:v>
                </c:pt>
                <c:pt idx="11">
                  <c:v>-0.47689040613097022</c:v>
                </c:pt>
                <c:pt idx="12">
                  <c:v>-0.46565986677504317</c:v>
                </c:pt>
                <c:pt idx="13">
                  <c:v>-0.44715220890063317</c:v>
                </c:pt>
                <c:pt idx="14">
                  <c:v>-0.41901322167558047</c:v>
                </c:pt>
                <c:pt idx="15">
                  <c:v>-0.37821213355993138</c:v>
                </c:pt>
                <c:pt idx="16">
                  <c:v>-0.32092142819241209</c:v>
                </c:pt>
                <c:pt idx="17">
                  <c:v>-0.24245893797731841</c:v>
                </c:pt>
                <c:pt idx="18">
                  <c:v>-0.13739498607455281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D-4B64-A28A-A3D9C403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3920"/>
        <c:axId val="1089549328"/>
      </c:scatterChart>
      <c:valAx>
        <c:axId val="10895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49328"/>
        <c:crosses val="autoZero"/>
        <c:crossBetween val="midCat"/>
      </c:valAx>
      <c:valAx>
        <c:axId val="1089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Q/Pmax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1299486983853"/>
          <c:y val="4.5347469711817967E-2"/>
          <c:w val="0.69198879950370851"/>
          <c:h val="0.77160001908683762"/>
        </c:manualLayout>
      </c:layout>
      <c:scatterChart>
        <c:scatterStyle val="lineMarker"/>
        <c:varyColors val="0"/>
        <c:ser>
          <c:idx val="0"/>
          <c:order val="0"/>
          <c:tx>
            <c:v>V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'Ark1'!$F$8:$F$26</c:f>
              <c:numCache>
                <c:formatCode>0.00</c:formatCode>
                <c:ptCount val="19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1.8</c:v>
                </c:pt>
                <c:pt idx="6">
                  <c:v>1.6</c:v>
                </c:pt>
                <c:pt idx="7">
                  <c:v>1.4</c:v>
                </c:pt>
                <c:pt idx="8">
                  <c:v>1.2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'Ark1'!$O$8:$O$26</c:f>
              <c:numCache>
                <c:formatCode>0.00</c:formatCode>
                <c:ptCount val="19"/>
                <c:pt idx="0">
                  <c:v>0.94039373455482578</c:v>
                </c:pt>
                <c:pt idx="1">
                  <c:v>0.92584341775360968</c:v>
                </c:pt>
                <c:pt idx="2">
                  <c:v>0.90200398361747092</c:v>
                </c:pt>
                <c:pt idx="3">
                  <c:v>0.81278462219137193</c:v>
                </c:pt>
                <c:pt idx="4">
                  <c:v>0.73443462933396642</c:v>
                </c:pt>
                <c:pt idx="5">
                  <c:v>0.71072701160255569</c:v>
                </c:pt>
                <c:pt idx="6">
                  <c:v>0.68270289165361198</c:v>
                </c:pt>
                <c:pt idx="7">
                  <c:v>0.64916406269667815</c:v>
                </c:pt>
                <c:pt idx="8">
                  <c:v>0.60846827538482506</c:v>
                </c:pt>
                <c:pt idx="9">
                  <c:v>0.55833143470713753</c:v>
                </c:pt>
                <c:pt idx="10">
                  <c:v>0.52876475433029813</c:v>
                </c:pt>
                <c:pt idx="11">
                  <c:v>0.4955398340174747</c:v>
                </c:pt>
                <c:pt idx="12">
                  <c:v>0.45804453886090657</c:v>
                </c:pt>
                <c:pt idx="13">
                  <c:v>0.41555412737296027</c:v>
                </c:pt>
                <c:pt idx="14">
                  <c:v>0.36721731466698321</c:v>
                </c:pt>
                <c:pt idx="15">
                  <c:v>0.31204843523293335</c:v>
                </c:pt>
                <c:pt idx="16">
                  <c:v>0.24893403015045418</c:v>
                </c:pt>
                <c:pt idx="17">
                  <c:v>0.17666819903400391</c:v>
                </c:pt>
                <c:pt idx="18">
                  <c:v>9.4039373455482578E-2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8-4E70-8F5E-4052D2AC80E9}"/>
            </c:ext>
          </c:extLst>
        </c:ser>
        <c:ser>
          <c:idx val="1"/>
          <c:order val="1"/>
          <c:tx>
            <c:v>P load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'Ark1'!$F$8:$F$26</c:f>
              <c:numCache>
                <c:formatCode>0.00</c:formatCode>
                <c:ptCount val="19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1.8</c:v>
                </c:pt>
                <c:pt idx="6">
                  <c:v>1.6</c:v>
                </c:pt>
                <c:pt idx="7">
                  <c:v>1.4</c:v>
                </c:pt>
                <c:pt idx="8">
                  <c:v>1.2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'Ark1'!$Q$8:$Q$26</c:f>
              <c:numCache>
                <c:formatCode>0.00000</c:formatCode>
                <c:ptCount val="19"/>
                <c:pt idx="0">
                  <c:v>0.2836842954481229</c:v>
                </c:pt>
                <c:pt idx="1">
                  <c:v>0.34371694256739765</c:v>
                </c:pt>
                <c:pt idx="2">
                  <c:v>0.43499223162375927</c:v>
                </c:pt>
                <c:pt idx="3">
                  <c:v>0.70639162574632386</c:v>
                </c:pt>
                <c:pt idx="4">
                  <c:v>0.86515144380876985</c:v>
                </c:pt>
                <c:pt idx="5">
                  <c:v>0.90022066468711159</c:v>
                </c:pt>
                <c:pt idx="6">
                  <c:v>0.93445704461797174</c:v>
                </c:pt>
                <c:pt idx="7">
                  <c:v>0.96559885875127727</c:v>
                </c:pt>
                <c:pt idx="8">
                  <c:v>0.9897157321625063</c:v>
                </c:pt>
                <c:pt idx="9">
                  <c:v>1</c:v>
                </c:pt>
                <c:pt idx="10">
                  <c:v>0.99654824487133375</c:v>
                </c:pt>
                <c:pt idx="11">
                  <c:v>0.98465251705637125</c:v>
                </c:pt>
                <c:pt idx="12">
                  <c:v>0.96146442456688352</c:v>
                </c:pt>
                <c:pt idx="13">
                  <c:v>0.92325100765479928</c:v>
                </c:pt>
                <c:pt idx="14">
                  <c:v>0.86515144380876985</c:v>
                </c:pt>
                <c:pt idx="15">
                  <c:v>0.78090799165452529</c:v>
                </c:pt>
                <c:pt idx="16">
                  <c:v>0.66261784255773182</c:v>
                </c:pt>
                <c:pt idx="17">
                  <c:v>0.50061355920130568</c:v>
                </c:pt>
                <c:pt idx="18">
                  <c:v>0.2836842954481229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8-4E70-8F5E-4052D2AC80E9}"/>
            </c:ext>
          </c:extLst>
        </c:ser>
        <c:ser>
          <c:idx val="2"/>
          <c:order val="2"/>
          <c:tx>
            <c:v>Current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'Ark1'!$F$8:$F$26</c:f>
              <c:numCache>
                <c:formatCode>0.00</c:formatCode>
                <c:ptCount val="19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1.8</c:v>
                </c:pt>
                <c:pt idx="6">
                  <c:v>1.6</c:v>
                </c:pt>
                <c:pt idx="7">
                  <c:v>1.4</c:v>
                </c:pt>
                <c:pt idx="8">
                  <c:v>1.2</c:v>
                </c:pt>
                <c:pt idx="9">
                  <c:v>1</c:v>
                </c:pt>
                <c:pt idx="10">
                  <c:v>0.9</c:v>
                </c:pt>
                <c:pt idx="11">
                  <c:v>0.8</c:v>
                </c:pt>
                <c:pt idx="12">
                  <c:v>0.7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'Ark1'!$N$8:$N$26</c:f>
              <c:numCache>
                <c:formatCode>0.00</c:formatCode>
                <c:ptCount val="19"/>
                <c:pt idx="0">
                  <c:v>9.4039373455482578E-2</c:v>
                </c:pt>
                <c:pt idx="1">
                  <c:v>0.11573042721920121</c:v>
                </c:pt>
                <c:pt idx="2">
                  <c:v>0.1503339972695785</c:v>
                </c:pt>
                <c:pt idx="3">
                  <c:v>0.27092820739712398</c:v>
                </c:pt>
                <c:pt idx="4">
                  <c:v>0.36721731466698321</c:v>
                </c:pt>
                <c:pt idx="5">
                  <c:v>0.39484833977919759</c:v>
                </c:pt>
                <c:pt idx="6">
                  <c:v>0.42668930728350746</c:v>
                </c:pt>
                <c:pt idx="7">
                  <c:v>0.46368861621191299</c:v>
                </c:pt>
                <c:pt idx="8">
                  <c:v>0.50705689615402094</c:v>
                </c:pt>
                <c:pt idx="9">
                  <c:v>0.55833143470713753</c:v>
                </c:pt>
                <c:pt idx="10">
                  <c:v>0.58751639370033126</c:v>
                </c:pt>
                <c:pt idx="11">
                  <c:v>0.61942479252184335</c:v>
                </c:pt>
                <c:pt idx="12">
                  <c:v>0.65434934122986654</c:v>
                </c:pt>
                <c:pt idx="13">
                  <c:v>0.69259021228826712</c:v>
                </c:pt>
                <c:pt idx="14">
                  <c:v>0.73443462933396642</c:v>
                </c:pt>
                <c:pt idx="15">
                  <c:v>0.78012108808233327</c:v>
                </c:pt>
                <c:pt idx="16">
                  <c:v>0.82978010050151396</c:v>
                </c:pt>
                <c:pt idx="17">
                  <c:v>0.88334099517001952</c:v>
                </c:pt>
                <c:pt idx="18">
                  <c:v>0.94039373455482567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8-4E70-8F5E-4052D2AC8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3920"/>
        <c:axId val="1089549328"/>
      </c:scatterChart>
      <c:valAx>
        <c:axId val="10895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Load imp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49328"/>
        <c:crosses val="autoZero"/>
        <c:crossBetween val="midCat"/>
      </c:valAx>
      <c:valAx>
        <c:axId val="1089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70997642713572"/>
          <c:y val="0.17715604171447841"/>
          <c:w val="0.17285663074308125"/>
          <c:h val="0.40658275166628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26</xdr:row>
      <xdr:rowOff>130628</xdr:rowOff>
    </xdr:from>
    <xdr:to>
      <xdr:col>7</xdr:col>
      <xdr:colOff>549089</xdr:colOff>
      <xdr:row>43</xdr:row>
      <xdr:rowOff>150159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638736</xdr:colOff>
      <xdr:row>26</xdr:row>
      <xdr:rowOff>141514</xdr:rowOff>
    </xdr:from>
    <xdr:to>
      <xdr:col>14</xdr:col>
      <xdr:colOff>369794</xdr:colOff>
      <xdr:row>43</xdr:row>
      <xdr:rowOff>87406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26</xdr:row>
      <xdr:rowOff>141514</xdr:rowOff>
    </xdr:from>
    <xdr:to>
      <xdr:col>24</xdr:col>
      <xdr:colOff>239486</xdr:colOff>
      <xdr:row>43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26"/>
  <sheetViews>
    <sheetView tabSelected="1" topLeftCell="A10" zoomScale="70" zoomScaleNormal="70" workbookViewId="0">
      <selection activeCell="Z16" sqref="Z16"/>
    </sheetView>
  </sheetViews>
  <sheetFormatPr defaultRowHeight="14.4" x14ac:dyDescent="0.3"/>
  <cols>
    <col min="1" max="1" width="10.44140625" bestFit="1" customWidth="1"/>
    <col min="3" max="3" width="9.44140625" customWidth="1"/>
    <col min="8" max="8" width="11.5546875" bestFit="1" customWidth="1"/>
    <col min="9" max="9" width="9.5546875" bestFit="1" customWidth="1"/>
    <col min="10" max="10" width="10.5546875" bestFit="1" customWidth="1"/>
    <col min="11" max="11" width="11.5546875" bestFit="1" customWidth="1"/>
    <col min="13" max="13" width="10.5546875" bestFit="1" customWidth="1"/>
    <col min="14" max="16" width="9.5546875" bestFit="1" customWidth="1"/>
    <col min="17" max="17" width="10.5546875" bestFit="1" customWidth="1"/>
    <col min="20" max="20" width="12.44140625" customWidth="1"/>
  </cols>
  <sheetData>
    <row r="4" spans="1:22" x14ac:dyDescent="0.3">
      <c r="A4" t="s">
        <v>12</v>
      </c>
      <c r="B4">
        <v>1</v>
      </c>
    </row>
    <row r="5" spans="1:22" x14ac:dyDescent="0.3">
      <c r="A5" t="s">
        <v>13</v>
      </c>
      <c r="B5" s="4">
        <v>25.841999999999999</v>
      </c>
      <c r="C5">
        <f>PI()/180*B5</f>
        <v>0.45102798530037463</v>
      </c>
    </row>
    <row r="6" spans="1:22" x14ac:dyDescent="0.3">
      <c r="A6" t="s">
        <v>14</v>
      </c>
      <c r="B6">
        <v>78.69</v>
      </c>
      <c r="C6">
        <f>PI()/180*B6</f>
        <v>1.373399588394338</v>
      </c>
      <c r="F6" t="s">
        <v>0</v>
      </c>
    </row>
    <row r="7" spans="1:22" x14ac:dyDescent="0.3">
      <c r="A7" t="s">
        <v>15</v>
      </c>
      <c r="B7">
        <v>1</v>
      </c>
      <c r="F7" t="s">
        <v>1</v>
      </c>
      <c r="H7" t="s">
        <v>2</v>
      </c>
      <c r="I7" t="s">
        <v>3</v>
      </c>
      <c r="J7" t="s">
        <v>4</v>
      </c>
      <c r="K7" t="s">
        <v>5</v>
      </c>
      <c r="M7" t="s">
        <v>7</v>
      </c>
      <c r="N7" t="s">
        <v>6</v>
      </c>
      <c r="O7" t="s">
        <v>8</v>
      </c>
      <c r="P7" t="s">
        <v>9</v>
      </c>
      <c r="Q7" t="s">
        <v>10</v>
      </c>
      <c r="S7" t="s">
        <v>11</v>
      </c>
      <c r="T7" s="3" t="s">
        <v>17</v>
      </c>
      <c r="V7" t="s">
        <v>18</v>
      </c>
    </row>
    <row r="8" spans="1:22" x14ac:dyDescent="0.3">
      <c r="A8" t="s">
        <v>16</v>
      </c>
      <c r="B8">
        <v>1</v>
      </c>
      <c r="F8" s="2">
        <v>10</v>
      </c>
      <c r="H8" s="2">
        <f>(F8/$B$4)^2</f>
        <v>100</v>
      </c>
      <c r="I8" s="2">
        <f>COS($C$6-$C$5)</f>
        <v>0.60393160343127694</v>
      </c>
      <c r="J8" s="2">
        <f>2*(F8/$B$4)</f>
        <v>20</v>
      </c>
      <c r="K8" s="2">
        <f>1+H8+I8*J8</f>
        <v>113.07863206862554</v>
      </c>
      <c r="L8" s="2"/>
      <c r="M8" s="2">
        <f>$B$4/F8</f>
        <v>0.1</v>
      </c>
      <c r="N8" s="2">
        <f>1/SQRT(K8)*($B$7/$B$4)</f>
        <v>9.4039373455482578E-2</v>
      </c>
      <c r="O8" s="2">
        <f>1/SQRT(K8)*(F8/$B$4)*$B$7</f>
        <v>0.94039373455482578</v>
      </c>
      <c r="P8" s="2">
        <f>O8*N8*COS($C$5)</f>
        <v>7.9590588603389037E-2</v>
      </c>
      <c r="Q8" s="1">
        <f>P8/$P$17</f>
        <v>0.2836842954481229</v>
      </c>
      <c r="S8" s="1">
        <f>O8*N8*SIN($C$5)</f>
        <v>3.854759670624007E-2</v>
      </c>
      <c r="T8" s="1">
        <f>-S8/$P$17</f>
        <v>-0.13739498607455281</v>
      </c>
      <c r="V8">
        <f>SQRT(P8^2+S8^2)</f>
        <v>8.8434037598997206E-2</v>
      </c>
    </row>
    <row r="9" spans="1:22" x14ac:dyDescent="0.3">
      <c r="F9" s="2">
        <v>8</v>
      </c>
      <c r="H9" s="2">
        <f t="shared" ref="H9:H26" si="0">(F9/$B$4)^2</f>
        <v>64</v>
      </c>
      <c r="I9" s="2">
        <f t="shared" ref="I9:I26" si="1">COS($C$6-$C$5)</f>
        <v>0.60393160343127694</v>
      </c>
      <c r="J9" s="2">
        <f t="shared" ref="J9:J26" si="2">2*(F9/$B$4)</f>
        <v>16</v>
      </c>
      <c r="K9" s="2">
        <f t="shared" ref="K9:K26" si="3">1+H9+I9*J9</f>
        <v>74.662905654900428</v>
      </c>
      <c r="L9" s="2"/>
      <c r="M9" s="2">
        <f t="shared" ref="M9:M26" si="4">$B$4/F9</f>
        <v>0.125</v>
      </c>
      <c r="N9" s="2">
        <f t="shared" ref="N9:N26" si="5">1/SQRT(K9)*($B$7/$B$4)</f>
        <v>0.11573042721920121</v>
      </c>
      <c r="O9" s="2">
        <f t="shared" ref="O9:O26" si="6">1/SQRT(K9)*(F9/$B$4)*$B$7</f>
        <v>0.92584341775360968</v>
      </c>
      <c r="P9" s="2">
        <f t="shared" ref="P9:P26" si="7">O9*N9*COS($C$5)</f>
        <v>9.6433374038849912E-2</v>
      </c>
      <c r="Q9" s="1">
        <f t="shared" ref="Q9:Q26" si="8">P9/$P$17</f>
        <v>0.34371694256739765</v>
      </c>
      <c r="S9" s="1">
        <f t="shared" ref="S9:S26" si="9">O9*N9*SIN($C$5)</f>
        <v>4.6704954401019509E-2</v>
      </c>
      <c r="T9" s="1">
        <f t="shared" ref="T9:T26" si="10">-S9/$P$17</f>
        <v>-0.16647021105992615</v>
      </c>
      <c r="V9">
        <f t="shared" ref="V9:V26" si="11">SQRT(P9^2+S9^2)</f>
        <v>0.10714825427471061</v>
      </c>
    </row>
    <row r="10" spans="1:22" x14ac:dyDescent="0.3">
      <c r="F10" s="2">
        <v>6</v>
      </c>
      <c r="H10" s="2">
        <f t="shared" si="0"/>
        <v>36</v>
      </c>
      <c r="I10" s="2">
        <f t="shared" si="1"/>
        <v>0.60393160343127694</v>
      </c>
      <c r="J10" s="2">
        <f t="shared" si="2"/>
        <v>12</v>
      </c>
      <c r="K10" s="2">
        <f t="shared" si="3"/>
        <v>44.247179241175324</v>
      </c>
      <c r="L10" s="2"/>
      <c r="M10" s="2">
        <f t="shared" si="4"/>
        <v>0.16666666666666666</v>
      </c>
      <c r="N10" s="2">
        <f t="shared" si="5"/>
        <v>0.1503339972695785</v>
      </c>
      <c r="O10" s="2">
        <f t="shared" si="6"/>
        <v>0.90200398361747092</v>
      </c>
      <c r="P10" s="2">
        <f t="shared" si="7"/>
        <v>0.1220416086063104</v>
      </c>
      <c r="Q10" s="1">
        <f t="shared" si="8"/>
        <v>0.43499223162375927</v>
      </c>
      <c r="S10" s="1">
        <f t="shared" si="9"/>
        <v>5.9107625568389534E-2</v>
      </c>
      <c r="T10" s="1">
        <f t="shared" si="10"/>
        <v>-0.21067698341240873</v>
      </c>
      <c r="V10">
        <f t="shared" si="11"/>
        <v>0.13560186441029781</v>
      </c>
    </row>
    <row r="11" spans="1:22" x14ac:dyDescent="0.3">
      <c r="F11" s="2">
        <v>3</v>
      </c>
      <c r="H11" s="2">
        <f t="shared" si="0"/>
        <v>9</v>
      </c>
      <c r="I11" s="2">
        <f t="shared" si="1"/>
        <v>0.60393160343127694</v>
      </c>
      <c r="J11" s="2">
        <f t="shared" si="2"/>
        <v>6</v>
      </c>
      <c r="K11" s="2">
        <f t="shared" si="3"/>
        <v>13.623589620587662</v>
      </c>
      <c r="L11" s="2"/>
      <c r="M11" s="2">
        <f t="shared" si="4"/>
        <v>0.33333333333333331</v>
      </c>
      <c r="N11" s="2">
        <f t="shared" si="5"/>
        <v>0.27092820739712398</v>
      </c>
      <c r="O11" s="2">
        <f t="shared" si="6"/>
        <v>0.81278462219137193</v>
      </c>
      <c r="P11" s="2">
        <f t="shared" si="7"/>
        <v>0.19818553998149013</v>
      </c>
      <c r="Q11" s="1">
        <f t="shared" si="8"/>
        <v>0.70639162574632386</v>
      </c>
      <c r="S11" s="1">
        <f t="shared" si="9"/>
        <v>9.5985924997790489E-2</v>
      </c>
      <c r="T11" s="1">
        <f t="shared" si="10"/>
        <v>-0.34212210242122898</v>
      </c>
      <c r="V11">
        <f t="shared" si="11"/>
        <v>0.22020628069025708</v>
      </c>
    </row>
    <row r="12" spans="1:22" x14ac:dyDescent="0.3">
      <c r="F12" s="2">
        <v>2</v>
      </c>
      <c r="H12" s="2">
        <f t="shared" si="0"/>
        <v>4</v>
      </c>
      <c r="I12" s="2">
        <f t="shared" si="1"/>
        <v>0.60393160343127694</v>
      </c>
      <c r="J12" s="2">
        <f t="shared" si="2"/>
        <v>4</v>
      </c>
      <c r="K12" s="2">
        <f t="shared" si="3"/>
        <v>7.4157264137251078</v>
      </c>
      <c r="L12" s="2"/>
      <c r="M12" s="2">
        <f t="shared" si="4"/>
        <v>0.5</v>
      </c>
      <c r="N12" s="2">
        <f t="shared" si="5"/>
        <v>0.36721731466698321</v>
      </c>
      <c r="O12" s="2">
        <f t="shared" si="6"/>
        <v>0.73443462933396642</v>
      </c>
      <c r="P12" s="2">
        <f t="shared" si="7"/>
        <v>0.24272726318896223</v>
      </c>
      <c r="Q12" s="1">
        <f t="shared" si="8"/>
        <v>0.86515144380876985</v>
      </c>
      <c r="S12" s="1">
        <f t="shared" si="9"/>
        <v>0.11755853066551009</v>
      </c>
      <c r="T12" s="1">
        <f t="shared" si="10"/>
        <v>-0.41901322167558047</v>
      </c>
      <c r="V12">
        <f t="shared" si="11"/>
        <v>0.2696971123824603</v>
      </c>
    </row>
    <row r="13" spans="1:22" x14ac:dyDescent="0.3">
      <c r="F13" s="2">
        <v>1.8</v>
      </c>
      <c r="H13" s="2">
        <f t="shared" si="0"/>
        <v>3.24</v>
      </c>
      <c r="I13" s="2">
        <f t="shared" si="1"/>
        <v>0.60393160343127694</v>
      </c>
      <c r="J13" s="2">
        <f t="shared" si="2"/>
        <v>3.6</v>
      </c>
      <c r="K13" s="2">
        <f t="shared" si="3"/>
        <v>6.4141537723525968</v>
      </c>
      <c r="L13" s="2"/>
      <c r="M13" s="2">
        <f t="shared" si="4"/>
        <v>0.55555555555555558</v>
      </c>
      <c r="N13" s="2">
        <f t="shared" si="5"/>
        <v>0.39484833977919759</v>
      </c>
      <c r="O13" s="2">
        <f t="shared" si="6"/>
        <v>0.71072701160255569</v>
      </c>
      <c r="P13" s="2">
        <f t="shared" si="7"/>
        <v>0.25256629896343252</v>
      </c>
      <c r="Q13" s="1">
        <f t="shared" si="8"/>
        <v>0.90022066468711159</v>
      </c>
      <c r="S13" s="1">
        <f t="shared" si="9"/>
        <v>0.12232380743588944</v>
      </c>
      <c r="T13" s="1">
        <f t="shared" si="10"/>
        <v>-0.4359980713536844</v>
      </c>
      <c r="V13">
        <f t="shared" si="11"/>
        <v>0.28062938056749964</v>
      </c>
    </row>
    <row r="14" spans="1:22" x14ac:dyDescent="0.3">
      <c r="F14" s="2">
        <v>1.6</v>
      </c>
      <c r="H14" s="2">
        <f t="shared" si="0"/>
        <v>2.5600000000000005</v>
      </c>
      <c r="I14" s="2">
        <f t="shared" si="1"/>
        <v>0.60393160343127694</v>
      </c>
      <c r="J14" s="2">
        <f t="shared" si="2"/>
        <v>3.2</v>
      </c>
      <c r="K14" s="2">
        <f t="shared" si="3"/>
        <v>5.4925811309800867</v>
      </c>
      <c r="L14" s="2"/>
      <c r="M14" s="2">
        <f t="shared" si="4"/>
        <v>0.625</v>
      </c>
      <c r="N14" s="2">
        <f t="shared" si="5"/>
        <v>0.42668930728350746</v>
      </c>
      <c r="O14" s="2">
        <f t="shared" si="6"/>
        <v>0.68270289165361198</v>
      </c>
      <c r="P14" s="2">
        <f t="shared" si="7"/>
        <v>0.26217167252153528</v>
      </c>
      <c r="Q14" s="1">
        <f t="shared" si="8"/>
        <v>0.93445704461797174</v>
      </c>
      <c r="S14" s="1">
        <f t="shared" si="9"/>
        <v>0.12697591609129347</v>
      </c>
      <c r="T14" s="1">
        <f t="shared" si="10"/>
        <v>-0.45257955654451271</v>
      </c>
      <c r="V14">
        <f t="shared" si="11"/>
        <v>0.29130202392012716</v>
      </c>
    </row>
    <row r="15" spans="1:22" x14ac:dyDescent="0.3">
      <c r="F15" s="2">
        <v>1.4</v>
      </c>
      <c r="H15" s="2">
        <f t="shared" si="0"/>
        <v>1.9599999999999997</v>
      </c>
      <c r="I15" s="2">
        <f t="shared" si="1"/>
        <v>0.60393160343127694</v>
      </c>
      <c r="J15" s="2">
        <f t="shared" si="2"/>
        <v>2.8</v>
      </c>
      <c r="K15" s="2">
        <f t="shared" si="3"/>
        <v>4.651008489607575</v>
      </c>
      <c r="L15" s="2"/>
      <c r="M15" s="2">
        <f t="shared" si="4"/>
        <v>0.7142857142857143</v>
      </c>
      <c r="N15" s="2">
        <f t="shared" si="5"/>
        <v>0.46368861621191299</v>
      </c>
      <c r="O15" s="2">
        <f t="shared" si="6"/>
        <v>0.64916406269667815</v>
      </c>
      <c r="P15" s="2">
        <f t="shared" si="7"/>
        <v>0.27090883336130545</v>
      </c>
      <c r="Q15" s="1">
        <f t="shared" si="8"/>
        <v>0.96559885875127727</v>
      </c>
      <c r="S15" s="1">
        <f t="shared" si="9"/>
        <v>0.13120752887766596</v>
      </c>
      <c r="T15" s="1">
        <f t="shared" si="10"/>
        <v>-0.46766227063139199</v>
      </c>
      <c r="V15">
        <f t="shared" si="11"/>
        <v>0.30100998592632622</v>
      </c>
    </row>
    <row r="16" spans="1:22" x14ac:dyDescent="0.3">
      <c r="F16" s="2">
        <v>1.2</v>
      </c>
      <c r="H16" s="2">
        <f t="shared" si="0"/>
        <v>1.44</v>
      </c>
      <c r="I16" s="2">
        <f t="shared" si="1"/>
        <v>0.60393160343127694</v>
      </c>
      <c r="J16" s="2">
        <f t="shared" si="2"/>
        <v>2.4</v>
      </c>
      <c r="K16" s="2">
        <f t="shared" si="3"/>
        <v>3.8894358482350646</v>
      </c>
      <c r="L16" s="2"/>
      <c r="M16" s="2">
        <f t="shared" si="4"/>
        <v>0.83333333333333337</v>
      </c>
      <c r="N16" s="2">
        <f t="shared" si="5"/>
        <v>0.50705689615402094</v>
      </c>
      <c r="O16" s="2">
        <f t="shared" si="6"/>
        <v>0.60846827538482506</v>
      </c>
      <c r="P16" s="2">
        <f t="shared" si="7"/>
        <v>0.27767507379432282</v>
      </c>
      <c r="Q16" s="1">
        <f t="shared" si="8"/>
        <v>0.9897157321625063</v>
      </c>
      <c r="S16" s="1">
        <f t="shared" si="9"/>
        <v>0.13448457848875908</v>
      </c>
      <c r="T16" s="1">
        <f t="shared" si="10"/>
        <v>-0.47934264046386127</v>
      </c>
      <c r="V16">
        <f t="shared" si="11"/>
        <v>0.30852803512481947</v>
      </c>
    </row>
    <row r="17" spans="6:22" x14ac:dyDescent="0.3">
      <c r="F17" s="2">
        <v>1</v>
      </c>
      <c r="H17" s="2">
        <f t="shared" si="0"/>
        <v>1</v>
      </c>
      <c r="I17" s="2">
        <f t="shared" si="1"/>
        <v>0.60393160343127694</v>
      </c>
      <c r="J17" s="2">
        <f t="shared" si="2"/>
        <v>2</v>
      </c>
      <c r="K17" s="2">
        <f t="shared" si="3"/>
        <v>3.2078632068625539</v>
      </c>
      <c r="L17" s="2"/>
      <c r="M17" s="2">
        <f t="shared" si="4"/>
        <v>1</v>
      </c>
      <c r="N17" s="2">
        <f t="shared" si="5"/>
        <v>0.55833143470713753</v>
      </c>
      <c r="O17" s="2">
        <f t="shared" si="6"/>
        <v>0.55833143470713753</v>
      </c>
      <c r="P17" s="2">
        <f t="shared" si="7"/>
        <v>0.28056043242599482</v>
      </c>
      <c r="Q17" s="1">
        <f t="shared" si="8"/>
        <v>1</v>
      </c>
      <c r="S17" s="1">
        <f t="shared" si="9"/>
        <v>0.1358820256346874</v>
      </c>
      <c r="T17" s="1">
        <f t="shared" si="10"/>
        <v>-0.48432355360918489</v>
      </c>
      <c r="V17">
        <f t="shared" si="11"/>
        <v>0.31173399098213056</v>
      </c>
    </row>
    <row r="18" spans="6:22" x14ac:dyDescent="0.3">
      <c r="F18" s="2">
        <v>0.9</v>
      </c>
      <c r="H18" s="2">
        <f t="shared" si="0"/>
        <v>0.81</v>
      </c>
      <c r="I18" s="2">
        <f t="shared" si="1"/>
        <v>0.60393160343127694</v>
      </c>
      <c r="J18" s="2">
        <f t="shared" si="2"/>
        <v>1.8</v>
      </c>
      <c r="K18" s="2">
        <f t="shared" si="3"/>
        <v>2.8970768861762988</v>
      </c>
      <c r="L18" s="2"/>
      <c r="M18" s="2">
        <f t="shared" si="4"/>
        <v>1.1111111111111112</v>
      </c>
      <c r="N18" s="2">
        <f t="shared" si="5"/>
        <v>0.58751639370033126</v>
      </c>
      <c r="O18" s="2">
        <f t="shared" si="6"/>
        <v>0.52876475433029813</v>
      </c>
      <c r="P18" s="2">
        <f t="shared" si="7"/>
        <v>0.27959200651446758</v>
      </c>
      <c r="Q18" s="1">
        <f t="shared" si="8"/>
        <v>0.99654824487133375</v>
      </c>
      <c r="S18" s="1">
        <f t="shared" si="9"/>
        <v>0.13541299415580932</v>
      </c>
      <c r="T18" s="1">
        <f t="shared" si="10"/>
        <v>-0.48265178729908059</v>
      </c>
      <c r="V18">
        <f t="shared" si="11"/>
        <v>0.31065796157997838</v>
      </c>
    </row>
    <row r="19" spans="6:22" x14ac:dyDescent="0.3">
      <c r="F19" s="2">
        <v>0.8</v>
      </c>
      <c r="H19" s="2">
        <f t="shared" si="0"/>
        <v>0.64000000000000012</v>
      </c>
      <c r="I19" s="2">
        <f t="shared" si="1"/>
        <v>0.60393160343127694</v>
      </c>
      <c r="J19" s="2">
        <f t="shared" si="2"/>
        <v>1.6</v>
      </c>
      <c r="K19" s="2">
        <f t="shared" si="3"/>
        <v>2.6062905654900432</v>
      </c>
      <c r="L19" s="2"/>
      <c r="M19" s="2">
        <f t="shared" si="4"/>
        <v>1.25</v>
      </c>
      <c r="N19" s="2">
        <f t="shared" si="5"/>
        <v>0.61942479252184335</v>
      </c>
      <c r="O19" s="2">
        <f t="shared" si="6"/>
        <v>0.4955398340174747</v>
      </c>
      <c r="P19" s="2">
        <f t="shared" si="7"/>
        <v>0.27625453597467975</v>
      </c>
      <c r="Q19" s="1">
        <f t="shared" si="8"/>
        <v>0.98465251705637125</v>
      </c>
      <c r="S19" s="1">
        <f t="shared" si="9"/>
        <v>0.1337965785639133</v>
      </c>
      <c r="T19" s="1">
        <f t="shared" si="10"/>
        <v>-0.47689040613097022</v>
      </c>
      <c r="V19">
        <f t="shared" si="11"/>
        <v>0.30694965887258296</v>
      </c>
    </row>
    <row r="20" spans="6:22" x14ac:dyDescent="0.3">
      <c r="F20" s="2">
        <v>0.7</v>
      </c>
      <c r="H20" s="2">
        <f t="shared" si="0"/>
        <v>0.48999999999999994</v>
      </c>
      <c r="I20" s="2">
        <f t="shared" si="1"/>
        <v>0.60393160343127694</v>
      </c>
      <c r="J20" s="2">
        <f t="shared" si="2"/>
        <v>1.4</v>
      </c>
      <c r="K20" s="2">
        <f t="shared" si="3"/>
        <v>2.3355042448037877</v>
      </c>
      <c r="L20" s="2"/>
      <c r="M20" s="2">
        <f t="shared" si="4"/>
        <v>1.4285714285714286</v>
      </c>
      <c r="N20" s="2">
        <f t="shared" si="5"/>
        <v>0.65434934122986654</v>
      </c>
      <c r="O20" s="2">
        <f t="shared" si="6"/>
        <v>0.45804453886090657</v>
      </c>
      <c r="P20" s="2">
        <f t="shared" si="7"/>
        <v>0.26974887471869513</v>
      </c>
      <c r="Q20" s="1">
        <f t="shared" si="8"/>
        <v>0.96146442456688352</v>
      </c>
      <c r="S20" s="1">
        <f t="shared" si="9"/>
        <v>0.13064573358583725</v>
      </c>
      <c r="T20" s="1">
        <f t="shared" si="10"/>
        <v>-0.46565986677504317</v>
      </c>
      <c r="V20">
        <f t="shared" si="11"/>
        <v>0.29972114225757224</v>
      </c>
    </row>
    <row r="21" spans="6:22" x14ac:dyDescent="0.3">
      <c r="F21" s="2">
        <v>0.6</v>
      </c>
      <c r="H21" s="2">
        <f t="shared" si="0"/>
        <v>0.36</v>
      </c>
      <c r="I21" s="2">
        <f t="shared" si="1"/>
        <v>0.60393160343127694</v>
      </c>
      <c r="J21" s="2">
        <f t="shared" si="2"/>
        <v>1.2</v>
      </c>
      <c r="K21" s="2">
        <f t="shared" si="3"/>
        <v>2.0847179241175322</v>
      </c>
      <c r="L21" s="2"/>
      <c r="M21" s="2">
        <f t="shared" si="4"/>
        <v>1.6666666666666667</v>
      </c>
      <c r="N21" s="2">
        <f t="shared" si="5"/>
        <v>0.69259021228826712</v>
      </c>
      <c r="O21" s="2">
        <f t="shared" si="6"/>
        <v>0.41555412737296027</v>
      </c>
      <c r="P21" s="2">
        <f t="shared" si="7"/>
        <v>0.25902770194536595</v>
      </c>
      <c r="Q21" s="1">
        <f t="shared" si="8"/>
        <v>0.92325100765479928</v>
      </c>
      <c r="S21" s="1">
        <f t="shared" si="9"/>
        <v>0.12545321708940041</v>
      </c>
      <c r="T21" s="1">
        <f t="shared" si="10"/>
        <v>-0.44715220890063317</v>
      </c>
      <c r="V21">
        <f t="shared" si="11"/>
        <v>0.28780872129450413</v>
      </c>
    </row>
    <row r="22" spans="6:22" x14ac:dyDescent="0.3">
      <c r="F22" s="2">
        <v>0.5</v>
      </c>
      <c r="H22" s="2">
        <f t="shared" si="0"/>
        <v>0.25</v>
      </c>
      <c r="I22" s="2">
        <f t="shared" si="1"/>
        <v>0.60393160343127694</v>
      </c>
      <c r="J22" s="2">
        <f t="shared" si="2"/>
        <v>1</v>
      </c>
      <c r="K22" s="2">
        <f t="shared" si="3"/>
        <v>1.8539316034312769</v>
      </c>
      <c r="L22" s="2"/>
      <c r="M22" s="2">
        <f t="shared" si="4"/>
        <v>2</v>
      </c>
      <c r="N22" s="2">
        <f t="shared" si="5"/>
        <v>0.73443462933396642</v>
      </c>
      <c r="O22" s="2">
        <f t="shared" si="6"/>
        <v>0.36721731466698321</v>
      </c>
      <c r="P22" s="2">
        <f t="shared" si="7"/>
        <v>0.24272726318896223</v>
      </c>
      <c r="Q22" s="1">
        <f t="shared" si="8"/>
        <v>0.86515144380876985</v>
      </c>
      <c r="S22" s="1">
        <f t="shared" si="9"/>
        <v>0.11755853066551009</v>
      </c>
      <c r="T22" s="1">
        <f t="shared" si="10"/>
        <v>-0.41901322167558047</v>
      </c>
      <c r="V22">
        <f t="shared" si="11"/>
        <v>0.2696971123824603</v>
      </c>
    </row>
    <row r="23" spans="6:22" x14ac:dyDescent="0.3">
      <c r="F23" s="2">
        <v>0.4</v>
      </c>
      <c r="H23" s="2">
        <f t="shared" si="0"/>
        <v>0.16000000000000003</v>
      </c>
      <c r="I23" s="2">
        <f t="shared" si="1"/>
        <v>0.60393160343127694</v>
      </c>
      <c r="J23" s="2">
        <f t="shared" si="2"/>
        <v>0.8</v>
      </c>
      <c r="K23" s="2">
        <f t="shared" si="3"/>
        <v>1.6431452827450217</v>
      </c>
      <c r="L23" s="2"/>
      <c r="M23" s="2">
        <f t="shared" si="4"/>
        <v>2.5</v>
      </c>
      <c r="N23" s="2">
        <f t="shared" si="5"/>
        <v>0.78012108808233327</v>
      </c>
      <c r="O23" s="2">
        <f t="shared" si="6"/>
        <v>0.31204843523293335</v>
      </c>
      <c r="P23" s="2">
        <f t="shared" si="7"/>
        <v>0.21909188382350878</v>
      </c>
      <c r="Q23" s="1">
        <f t="shared" si="8"/>
        <v>0.78090799165452529</v>
      </c>
      <c r="S23" s="1">
        <f t="shared" si="9"/>
        <v>0.10611135974033246</v>
      </c>
      <c r="T23" s="1">
        <f t="shared" si="10"/>
        <v>-0.37821213355993138</v>
      </c>
      <c r="V23">
        <f t="shared" si="11"/>
        <v>0.24343556482830547</v>
      </c>
    </row>
    <row r="24" spans="6:22" x14ac:dyDescent="0.3">
      <c r="F24" s="2">
        <v>0.3</v>
      </c>
      <c r="H24" s="2">
        <f t="shared" si="0"/>
        <v>0.09</v>
      </c>
      <c r="I24" s="2">
        <f t="shared" si="1"/>
        <v>0.60393160343127694</v>
      </c>
      <c r="J24" s="2">
        <f t="shared" si="2"/>
        <v>0.6</v>
      </c>
      <c r="K24" s="2">
        <f t="shared" si="3"/>
        <v>1.4523589620587662</v>
      </c>
      <c r="L24" s="2"/>
      <c r="M24" s="2">
        <f t="shared" si="4"/>
        <v>3.3333333333333335</v>
      </c>
      <c r="N24" s="2">
        <f t="shared" si="5"/>
        <v>0.82978010050151396</v>
      </c>
      <c r="O24" s="2">
        <f t="shared" si="6"/>
        <v>0.24893403015045418</v>
      </c>
      <c r="P24" s="2">
        <f t="shared" si="7"/>
        <v>0.18590434844117701</v>
      </c>
      <c r="Q24" s="1">
        <f t="shared" si="8"/>
        <v>0.66261784255773182</v>
      </c>
      <c r="S24" s="1">
        <f t="shared" si="9"/>
        <v>9.0037854668430978E-2</v>
      </c>
      <c r="T24" s="1">
        <f t="shared" si="10"/>
        <v>-0.32092142819241209</v>
      </c>
      <c r="V24">
        <f t="shared" si="11"/>
        <v>0.20656050455649078</v>
      </c>
    </row>
    <row r="25" spans="6:22" x14ac:dyDescent="0.3">
      <c r="F25" s="2">
        <v>0.2</v>
      </c>
      <c r="H25" s="2">
        <f t="shared" si="0"/>
        <v>4.0000000000000008E-2</v>
      </c>
      <c r="I25" s="2">
        <f t="shared" si="1"/>
        <v>0.60393160343127694</v>
      </c>
      <c r="J25" s="2">
        <f t="shared" si="2"/>
        <v>0.4</v>
      </c>
      <c r="K25" s="2">
        <f t="shared" si="3"/>
        <v>1.2815726413725108</v>
      </c>
      <c r="L25" s="2"/>
      <c r="M25" s="2">
        <f t="shared" si="4"/>
        <v>5</v>
      </c>
      <c r="N25" s="2">
        <f t="shared" si="5"/>
        <v>0.88334099517001952</v>
      </c>
      <c r="O25" s="2">
        <f t="shared" si="6"/>
        <v>0.17666819903400391</v>
      </c>
      <c r="P25" s="2">
        <f t="shared" si="7"/>
        <v>0.14045235664783468</v>
      </c>
      <c r="Q25" s="1">
        <f t="shared" si="8"/>
        <v>0.50061355920130568</v>
      </c>
      <c r="S25" s="1">
        <f t="shared" si="9"/>
        <v>6.8024384484463907E-2</v>
      </c>
      <c r="T25" s="1">
        <f t="shared" si="10"/>
        <v>-0.24245893797731841</v>
      </c>
      <c r="V25">
        <f t="shared" si="11"/>
        <v>0.15605826274959211</v>
      </c>
    </row>
    <row r="26" spans="6:22" x14ac:dyDescent="0.3">
      <c r="F26" s="2">
        <v>0.1</v>
      </c>
      <c r="H26" s="2">
        <f t="shared" si="0"/>
        <v>1.0000000000000002E-2</v>
      </c>
      <c r="I26" s="2">
        <f t="shared" si="1"/>
        <v>0.60393160343127694</v>
      </c>
      <c r="J26" s="2">
        <f t="shared" si="2"/>
        <v>0.2</v>
      </c>
      <c r="K26" s="2">
        <f t="shared" si="3"/>
        <v>1.1307863206862554</v>
      </c>
      <c r="L26" s="2"/>
      <c r="M26" s="2">
        <f t="shared" si="4"/>
        <v>10</v>
      </c>
      <c r="N26" s="2">
        <f t="shared" si="5"/>
        <v>0.94039373455482567</v>
      </c>
      <c r="O26" s="2">
        <f t="shared" si="6"/>
        <v>9.4039373455482578E-2</v>
      </c>
      <c r="P26" s="2">
        <f t="shared" si="7"/>
        <v>7.9590588603389037E-2</v>
      </c>
      <c r="Q26" s="1">
        <f t="shared" si="8"/>
        <v>0.2836842954481229</v>
      </c>
      <c r="S26" s="1">
        <f t="shared" si="9"/>
        <v>3.854759670624007E-2</v>
      </c>
      <c r="T26" s="1">
        <f t="shared" si="10"/>
        <v>-0.13739498607455281</v>
      </c>
      <c r="V26">
        <f t="shared" si="11"/>
        <v>8.8434037598997206E-2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Hansen</dc:creator>
  <cp:lastModifiedBy>Laurids Givskov Jørgensen</cp:lastModifiedBy>
  <dcterms:created xsi:type="dcterms:W3CDTF">2018-02-12T12:13:14Z</dcterms:created>
  <dcterms:modified xsi:type="dcterms:W3CDTF">2018-03-12T13:12:49Z</dcterms:modified>
</cp:coreProperties>
</file>