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ies 21\estadistica\TP_COVID_CBA_STA_FE_FEBRERO\"/>
    </mc:Choice>
  </mc:AlternateContent>
  <bookViews>
    <workbookView xWindow="0" yWindow="0" windowWidth="20490" windowHeight="765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1" l="1"/>
  <c r="H36" i="1" s="1"/>
  <c r="G37" i="1"/>
  <c r="G38" i="1"/>
  <c r="G39" i="1"/>
  <c r="G40" i="1"/>
  <c r="G41" i="1"/>
  <c r="G42" i="1"/>
  <c r="G43" i="1"/>
  <c r="G44" i="1"/>
  <c r="G45" i="1"/>
  <c r="H45" i="1" s="1"/>
  <c r="G46" i="1"/>
  <c r="G47" i="1"/>
  <c r="G48" i="1"/>
  <c r="G49" i="1"/>
  <c r="G50" i="1"/>
  <c r="G51" i="1"/>
  <c r="H51" i="1" s="1"/>
  <c r="G52" i="1"/>
  <c r="H52" i="1" s="1"/>
  <c r="G53" i="1"/>
  <c r="G54" i="1"/>
  <c r="G55" i="1"/>
  <c r="G35" i="1"/>
  <c r="H44" i="1"/>
  <c r="H38" i="1"/>
  <c r="G8" i="1"/>
  <c r="H8" i="1" s="1"/>
  <c r="G12" i="1"/>
  <c r="H12" i="1" s="1"/>
  <c r="G16" i="1"/>
  <c r="H16" i="1" s="1"/>
  <c r="G20" i="1"/>
  <c r="H20" i="1" s="1"/>
  <c r="G24" i="1"/>
  <c r="H24" i="1" s="1"/>
  <c r="C60" i="1"/>
  <c r="C58" i="1"/>
  <c r="F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35" i="1"/>
  <c r="D35" i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C30" i="1"/>
  <c r="C28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5" i="1"/>
  <c r="F5" i="1" s="1"/>
  <c r="H43" i="1" l="1"/>
  <c r="F36" i="1"/>
  <c r="G23" i="1"/>
  <c r="H23" i="1" s="1"/>
  <c r="G19" i="1"/>
  <c r="H19" i="1" s="1"/>
  <c r="G15" i="1"/>
  <c r="H15" i="1" s="1"/>
  <c r="G11" i="1"/>
  <c r="H11" i="1" s="1"/>
  <c r="G7" i="1"/>
  <c r="H7" i="1" s="1"/>
  <c r="H46" i="1"/>
  <c r="H53" i="1"/>
  <c r="H39" i="1"/>
  <c r="H47" i="1"/>
  <c r="H54" i="1"/>
  <c r="G22" i="1"/>
  <c r="H22" i="1" s="1"/>
  <c r="G18" i="1"/>
  <c r="H18" i="1" s="1"/>
  <c r="G14" i="1"/>
  <c r="H14" i="1" s="1"/>
  <c r="G10" i="1"/>
  <c r="H10" i="1" s="1"/>
  <c r="G6" i="1"/>
  <c r="H6" i="1" s="1"/>
  <c r="H40" i="1"/>
  <c r="H48" i="1"/>
  <c r="H55" i="1"/>
  <c r="H41" i="1"/>
  <c r="H49" i="1"/>
  <c r="H35" i="1"/>
  <c r="G25" i="1"/>
  <c r="H25" i="1" s="1"/>
  <c r="G21" i="1"/>
  <c r="H21" i="1" s="1"/>
  <c r="G17" i="1"/>
  <c r="H17" i="1" s="1"/>
  <c r="G13" i="1"/>
  <c r="H13" i="1" s="1"/>
  <c r="G9" i="1"/>
  <c r="H9" i="1" s="1"/>
  <c r="G5" i="1"/>
  <c r="H5" i="1" s="1"/>
  <c r="H42" i="1"/>
  <c r="H50" i="1"/>
  <c r="H37" i="1"/>
  <c r="F37" i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H56" i="1" l="1"/>
  <c r="H26" i="1"/>
</calcChain>
</file>

<file path=xl/sharedStrings.xml><?xml version="1.0" encoding="utf-8"?>
<sst xmlns="http://schemas.openxmlformats.org/spreadsheetml/2006/main" count="26" uniqueCount="17">
  <si>
    <t>Fechas</t>
  </si>
  <si>
    <t>semanas</t>
  </si>
  <si>
    <t>FA (Cant. Casos)</t>
  </si>
  <si>
    <t>FR</t>
  </si>
  <si>
    <t>FRA</t>
  </si>
  <si>
    <t>FAA</t>
  </si>
  <si>
    <t>semana N°</t>
  </si>
  <si>
    <t>CORDOBA</t>
  </si>
  <si>
    <t xml:space="preserve">MEDIA </t>
  </si>
  <si>
    <t>VARIANZA</t>
  </si>
  <si>
    <t>DESV. ESTANDAR</t>
  </si>
  <si>
    <t>X-m(X)</t>
  </si>
  <si>
    <r>
      <t>(X-m(X))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</si>
  <si>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SANTA FE</t>
  </si>
  <si>
    <t>ANEXO</t>
  </si>
  <si>
    <t>distribucion de semanas:</t>
  </si>
  <si>
    <t>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</si>
</sst>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3" xfId="0" applyBorder="1"/>
    <xf numFmtId="14" fontId="0" fillId="0" borderId="3" xfId="0" applyNumberFormat="1" applyBorder="1"/>
    <xf numFmtId="0" fontId="0" fillId="3" borderId="3" xfId="0" applyFill="1" applyBorder="1"/>
    <xf numFmtId="0" fontId="0" fillId="2" borderId="3" xfId="0" applyFill="1" applyBorder="1"/>
    <xf numFmtId="0" fontId="0" fillId="0" borderId="4" xfId="0" applyFill="1" applyBorder="1"/>
    <xf numFmtId="2" fontId="0" fillId="0" borderId="0" xfId="0" applyNumberFormat="1" applyBorder="1"/>
    <xf numFmtId="0" fontId="3" fillId="0" borderId="0" xfId="0" applyFont="1" applyAlignment="1">
      <alignment horizontal="center"/>
    </xf>
    <xf numFmtId="43" fontId="0" fillId="0" borderId="3" xfId="1" applyFont="1" applyBorder="1"/>
    <xf numFmtId="43" fontId="0" fillId="0" borderId="0" xfId="0" applyNumberFormat="1"/>
    <xf numFmtId="2" fontId="0" fillId="0" borderId="3" xfId="1" applyNumberFormat="1" applyFont="1" applyBorder="1"/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 DE CANTIDAD DE CASOS.</a:t>
            </a:r>
          </a:p>
          <a:p>
            <a:pPr>
              <a:defRPr/>
            </a:pPr>
            <a:r>
              <a:rPr lang="en-US"/>
              <a:t>NARANJA= CORDOBA</a:t>
            </a:r>
          </a:p>
          <a:p>
            <a:pPr>
              <a:defRPr/>
            </a:pPr>
            <a:r>
              <a:rPr lang="en-US"/>
              <a:t>AZUL= SANTA FE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cantidad de casos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Hoja1!$B$5:$B$25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Hoja1!$C$5:$C$25</c:f>
              <c:numCache>
                <c:formatCode>_(* #,##0.00_);_(* \(#,##0.00\);_(* "-"??_);_(@_)</c:formatCode>
                <c:ptCount val="21"/>
                <c:pt idx="0">
                  <c:v>3231</c:v>
                </c:pt>
                <c:pt idx="1">
                  <c:v>3774</c:v>
                </c:pt>
                <c:pt idx="2">
                  <c:v>3529</c:v>
                </c:pt>
                <c:pt idx="3">
                  <c:v>3055</c:v>
                </c:pt>
                <c:pt idx="4">
                  <c:v>3962</c:v>
                </c:pt>
                <c:pt idx="5">
                  <c:v>4039</c:v>
                </c:pt>
                <c:pt idx="6">
                  <c:v>4320</c:v>
                </c:pt>
                <c:pt idx="7">
                  <c:v>5263</c:v>
                </c:pt>
                <c:pt idx="8">
                  <c:v>6393</c:v>
                </c:pt>
                <c:pt idx="9">
                  <c:v>11363</c:v>
                </c:pt>
                <c:pt idx="10">
                  <c:v>11596</c:v>
                </c:pt>
                <c:pt idx="11">
                  <c:v>11672</c:v>
                </c:pt>
                <c:pt idx="12">
                  <c:v>10994</c:v>
                </c:pt>
                <c:pt idx="13">
                  <c:v>11078</c:v>
                </c:pt>
                <c:pt idx="14">
                  <c:v>16048</c:v>
                </c:pt>
                <c:pt idx="15">
                  <c:v>24498</c:v>
                </c:pt>
                <c:pt idx="16">
                  <c:v>27175</c:v>
                </c:pt>
                <c:pt idx="17">
                  <c:v>30144</c:v>
                </c:pt>
                <c:pt idx="18">
                  <c:v>26079</c:v>
                </c:pt>
                <c:pt idx="19">
                  <c:v>20057</c:v>
                </c:pt>
                <c:pt idx="20">
                  <c:v>14903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56-47A4-A836-7DA6413D4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89989568"/>
        <c:axId val="-1026195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[1]Hoja1!$H$128</c15:sqref>
                        </c15:formulaRef>
                      </c:ext>
                    </c:extLst>
                    <c:strCache>
                      <c:ptCount val="1"/>
                      <c:pt idx="0">
                        <c:v>Cant. casos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[1]Hoja1!$G$129:$G$149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[1]Hoja1!$H$129:$H$149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3231</c:v>
                      </c:pt>
                      <c:pt idx="1">
                        <c:v>3774</c:v>
                      </c:pt>
                      <c:pt idx="2">
                        <c:v>3529</c:v>
                      </c:pt>
                      <c:pt idx="3">
                        <c:v>3055</c:v>
                      </c:pt>
                      <c:pt idx="4">
                        <c:v>3962</c:v>
                      </c:pt>
                      <c:pt idx="5">
                        <c:v>4039</c:v>
                      </c:pt>
                      <c:pt idx="6">
                        <c:v>4320</c:v>
                      </c:pt>
                      <c:pt idx="7">
                        <c:v>5263</c:v>
                      </c:pt>
                      <c:pt idx="8">
                        <c:v>6393</c:v>
                      </c:pt>
                      <c:pt idx="9">
                        <c:v>11363</c:v>
                      </c:pt>
                      <c:pt idx="10">
                        <c:v>11596</c:v>
                      </c:pt>
                      <c:pt idx="11">
                        <c:v>11672</c:v>
                      </c:pt>
                      <c:pt idx="12">
                        <c:v>10994</c:v>
                      </c:pt>
                      <c:pt idx="13">
                        <c:v>11078</c:v>
                      </c:pt>
                      <c:pt idx="14">
                        <c:v>16048</c:v>
                      </c:pt>
                      <c:pt idx="15">
                        <c:v>24498</c:v>
                      </c:pt>
                      <c:pt idx="16">
                        <c:v>27175</c:v>
                      </c:pt>
                      <c:pt idx="17">
                        <c:v>30144</c:v>
                      </c:pt>
                      <c:pt idx="18">
                        <c:v>26079</c:v>
                      </c:pt>
                      <c:pt idx="19">
                        <c:v>20057</c:v>
                      </c:pt>
                      <c:pt idx="20">
                        <c:v>14903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A756-47A4-A836-7DA6413D42D6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22225" cap="rnd">
                    <a:solidFill>
                      <a:schemeClr val="accent3"/>
                    </a:solidFill>
                  </a:ln>
                  <a:effectLst>
                    <a:glow rad="139700">
                      <a:schemeClr val="accent3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3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Hoja1!$C$35:$C$55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1"/>
                      <c:pt idx="0">
                        <c:v>3379</c:v>
                      </c:pt>
                      <c:pt idx="1">
                        <c:v>2712</c:v>
                      </c:pt>
                      <c:pt idx="2">
                        <c:v>2141</c:v>
                      </c:pt>
                      <c:pt idx="3">
                        <c:v>1757</c:v>
                      </c:pt>
                      <c:pt idx="4">
                        <c:v>2798</c:v>
                      </c:pt>
                      <c:pt idx="5">
                        <c:v>3051</c:v>
                      </c:pt>
                      <c:pt idx="6">
                        <c:v>3165</c:v>
                      </c:pt>
                      <c:pt idx="7">
                        <c:v>3672</c:v>
                      </c:pt>
                      <c:pt idx="8">
                        <c:v>4641</c:v>
                      </c:pt>
                      <c:pt idx="9">
                        <c:v>8246</c:v>
                      </c:pt>
                      <c:pt idx="10">
                        <c:v>10879</c:v>
                      </c:pt>
                      <c:pt idx="11">
                        <c:v>12105</c:v>
                      </c:pt>
                      <c:pt idx="12">
                        <c:v>11517</c:v>
                      </c:pt>
                      <c:pt idx="13">
                        <c:v>12463</c:v>
                      </c:pt>
                      <c:pt idx="14">
                        <c:v>13905</c:v>
                      </c:pt>
                      <c:pt idx="15">
                        <c:v>19578</c:v>
                      </c:pt>
                      <c:pt idx="16">
                        <c:v>20051</c:v>
                      </c:pt>
                      <c:pt idx="17">
                        <c:v>19151</c:v>
                      </c:pt>
                      <c:pt idx="18">
                        <c:v>15210</c:v>
                      </c:pt>
                      <c:pt idx="19">
                        <c:v>12482</c:v>
                      </c:pt>
                      <c:pt idx="20">
                        <c:v>8713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Hoja1!$B$35:$B$55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A756-47A4-A836-7DA6413D42D6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3"/>
          <c:order val="3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Hoja1!$C$35:$C$55</c:f>
              <c:numCache>
                <c:formatCode>_(* #,##0.00_);_(* \(#,##0.00\);_(* "-"??_);_(@_)</c:formatCode>
                <c:ptCount val="21"/>
                <c:pt idx="0">
                  <c:v>3379</c:v>
                </c:pt>
                <c:pt idx="1">
                  <c:v>2712</c:v>
                </c:pt>
                <c:pt idx="2">
                  <c:v>2141</c:v>
                </c:pt>
                <c:pt idx="3">
                  <c:v>1757</c:v>
                </c:pt>
                <c:pt idx="4">
                  <c:v>2798</c:v>
                </c:pt>
                <c:pt idx="5">
                  <c:v>3051</c:v>
                </c:pt>
                <c:pt idx="6">
                  <c:v>3165</c:v>
                </c:pt>
                <c:pt idx="7">
                  <c:v>3672</c:v>
                </c:pt>
                <c:pt idx="8">
                  <c:v>4641</c:v>
                </c:pt>
                <c:pt idx="9">
                  <c:v>8246</c:v>
                </c:pt>
                <c:pt idx="10">
                  <c:v>10879</c:v>
                </c:pt>
                <c:pt idx="11">
                  <c:v>12105</c:v>
                </c:pt>
                <c:pt idx="12">
                  <c:v>11517</c:v>
                </c:pt>
                <c:pt idx="13">
                  <c:v>12463</c:v>
                </c:pt>
                <c:pt idx="14">
                  <c:v>13905</c:v>
                </c:pt>
                <c:pt idx="15">
                  <c:v>19578</c:v>
                </c:pt>
                <c:pt idx="16">
                  <c:v>20051</c:v>
                </c:pt>
                <c:pt idx="17">
                  <c:v>19151</c:v>
                </c:pt>
                <c:pt idx="18">
                  <c:v>15210</c:v>
                </c:pt>
                <c:pt idx="19">
                  <c:v>12482</c:v>
                </c:pt>
                <c:pt idx="20">
                  <c:v>8713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56-47A4-A836-7DA6413D4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227392"/>
        <c:axId val="843228224"/>
      </c:scatterChart>
      <c:valAx>
        <c:axId val="-489989568"/>
        <c:scaling>
          <c:orientation val="minMax"/>
          <c:max val="21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026195104"/>
        <c:crosses val="autoZero"/>
        <c:crossBetween val="midCat"/>
        <c:majorUnit val="1"/>
        <c:minorUnit val="1"/>
      </c:valAx>
      <c:valAx>
        <c:axId val="-1026195104"/>
        <c:scaling>
          <c:orientation val="minMax"/>
          <c:max val="32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489989568"/>
        <c:crosses val="autoZero"/>
        <c:crossBetween val="midCat"/>
      </c:valAx>
      <c:valAx>
        <c:axId val="843228224"/>
        <c:scaling>
          <c:orientation val="minMax"/>
        </c:scaling>
        <c:delete val="1"/>
        <c:axPos val="r"/>
        <c:numFmt formatCode="_(* #,##0.00_);_(* \(#,##0.00\);_(* &quot;-&quot;??_);_(@_)" sourceLinked="1"/>
        <c:majorTickMark val="out"/>
        <c:minorTickMark val="none"/>
        <c:tickLblPos val="nextTo"/>
        <c:crossAx val="843227392"/>
        <c:crosses val="max"/>
        <c:crossBetween val="midCat"/>
      </c:valAx>
      <c:valAx>
        <c:axId val="843227392"/>
        <c:scaling>
          <c:orientation val="minMax"/>
        </c:scaling>
        <c:delete val="1"/>
        <c:axPos val="b"/>
        <c:majorTickMark val="out"/>
        <c:minorTickMark val="none"/>
        <c:tickLblPos val="nextTo"/>
        <c:crossAx val="843228224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22</xdr:row>
      <xdr:rowOff>0</xdr:rowOff>
    </xdr:from>
    <xdr:to>
      <xdr:col>15</xdr:col>
      <xdr:colOff>38100</xdr:colOff>
      <xdr:row>44</xdr:row>
      <xdr:rowOff>46505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ownloads/Trabajo%20Practico%20Covid19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128">
          <cell r="H128" t="str">
            <v>Cant. casos</v>
          </cell>
        </row>
        <row r="129">
          <cell r="G129">
            <v>1</v>
          </cell>
          <cell r="H129">
            <v>3231</v>
          </cell>
        </row>
        <row r="130">
          <cell r="G130">
            <v>2</v>
          </cell>
          <cell r="H130">
            <v>3774</v>
          </cell>
        </row>
        <row r="131">
          <cell r="G131">
            <v>3</v>
          </cell>
          <cell r="H131">
            <v>3529</v>
          </cell>
        </row>
        <row r="132">
          <cell r="G132">
            <v>4</v>
          </cell>
          <cell r="H132">
            <v>3055</v>
          </cell>
        </row>
        <row r="133">
          <cell r="G133">
            <v>5</v>
          </cell>
          <cell r="H133">
            <v>3962</v>
          </cell>
        </row>
        <row r="134">
          <cell r="G134">
            <v>6</v>
          </cell>
          <cell r="H134">
            <v>4039</v>
          </cell>
        </row>
        <row r="135">
          <cell r="G135">
            <v>7</v>
          </cell>
          <cell r="H135">
            <v>4320</v>
          </cell>
        </row>
        <row r="136">
          <cell r="G136">
            <v>8</v>
          </cell>
          <cell r="H136">
            <v>5263</v>
          </cell>
        </row>
        <row r="137">
          <cell r="G137">
            <v>9</v>
          </cell>
          <cell r="H137">
            <v>6393</v>
          </cell>
        </row>
        <row r="138">
          <cell r="G138">
            <v>10</v>
          </cell>
          <cell r="H138">
            <v>11363</v>
          </cell>
        </row>
        <row r="139">
          <cell r="G139">
            <v>11</v>
          </cell>
          <cell r="H139">
            <v>11596</v>
          </cell>
        </row>
        <row r="140">
          <cell r="G140">
            <v>12</v>
          </cell>
          <cell r="H140">
            <v>11672</v>
          </cell>
        </row>
        <row r="141">
          <cell r="G141">
            <v>13</v>
          </cell>
          <cell r="H141">
            <v>10994</v>
          </cell>
        </row>
        <row r="142">
          <cell r="G142">
            <v>14</v>
          </cell>
          <cell r="H142">
            <v>11078</v>
          </cell>
        </row>
        <row r="143">
          <cell r="G143">
            <v>15</v>
          </cell>
          <cell r="H143">
            <v>16048</v>
          </cell>
        </row>
        <row r="144">
          <cell r="G144">
            <v>16</v>
          </cell>
          <cell r="H144">
            <v>24498</v>
          </cell>
        </row>
        <row r="145">
          <cell r="G145">
            <v>17</v>
          </cell>
          <cell r="H145">
            <v>27175</v>
          </cell>
        </row>
        <row r="146">
          <cell r="G146">
            <v>18</v>
          </cell>
          <cell r="H146">
            <v>30144</v>
          </cell>
        </row>
        <row r="147">
          <cell r="G147">
            <v>19</v>
          </cell>
          <cell r="H147">
            <v>26079</v>
          </cell>
        </row>
        <row r="148">
          <cell r="G148">
            <v>20</v>
          </cell>
          <cell r="H148">
            <v>20057</v>
          </cell>
        </row>
        <row r="149">
          <cell r="G149">
            <v>21</v>
          </cell>
          <cell r="H149">
            <v>14903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60"/>
  <sheetViews>
    <sheetView tabSelected="1" topLeftCell="C26" workbookViewId="0">
      <selection activeCell="K48" sqref="K48"/>
    </sheetView>
  </sheetViews>
  <sheetFormatPr baseColWidth="10" defaultRowHeight="15" x14ac:dyDescent="0.25"/>
  <cols>
    <col min="2" max="2" width="15.85546875" customWidth="1"/>
    <col min="3" max="3" width="25" customWidth="1"/>
    <col min="5" max="5" width="15.42578125" customWidth="1"/>
    <col min="6" max="6" width="11.28515625" customWidth="1"/>
    <col min="7" max="7" width="10" customWidth="1"/>
    <col min="8" max="8" width="15" customWidth="1"/>
    <col min="10" max="10" width="15.140625" customWidth="1"/>
    <col min="11" max="11" width="16.85546875" bestFit="1" customWidth="1"/>
  </cols>
  <sheetData>
    <row r="2" spans="2:19" ht="18.75" x14ac:dyDescent="0.3">
      <c r="C2" s="10" t="s">
        <v>7</v>
      </c>
      <c r="D2" s="10"/>
      <c r="E2" s="10"/>
    </row>
    <row r="3" spans="2:19" x14ac:dyDescent="0.25">
      <c r="R3" s="14" t="s">
        <v>14</v>
      </c>
      <c r="S3" s="14"/>
    </row>
    <row r="4" spans="2:19" ht="17.25" x14ac:dyDescent="0.25">
      <c r="B4" s="3" t="s">
        <v>6</v>
      </c>
      <c r="C4" s="3" t="s">
        <v>2</v>
      </c>
      <c r="D4" s="3" t="s">
        <v>5</v>
      </c>
      <c r="E4" s="3" t="s">
        <v>3</v>
      </c>
      <c r="F4" s="3" t="s">
        <v>4</v>
      </c>
      <c r="G4" s="3" t="s">
        <v>11</v>
      </c>
      <c r="H4" s="3" t="s">
        <v>12</v>
      </c>
      <c r="R4" t="s">
        <v>15</v>
      </c>
    </row>
    <row r="5" spans="2:19" x14ac:dyDescent="0.25">
      <c r="B5" s="4">
        <v>1</v>
      </c>
      <c r="C5" s="11">
        <v>3231</v>
      </c>
      <c r="D5" s="11">
        <f>C5</f>
        <v>3231</v>
      </c>
      <c r="E5" s="11">
        <f>C5/$C$26</f>
        <v>1.2762024386486711E-2</v>
      </c>
      <c r="F5" s="11">
        <f>E5</f>
        <v>1.2762024386486711E-2</v>
      </c>
      <c r="G5" s="13">
        <f>C5-$C$28</f>
        <v>-8824.8571428571431</v>
      </c>
      <c r="H5" s="11">
        <f>POWER(G5,2)</f>
        <v>77878103.591836736</v>
      </c>
    </row>
    <row r="6" spans="2:19" x14ac:dyDescent="0.25">
      <c r="B6" s="4">
        <v>2</v>
      </c>
      <c r="C6" s="11">
        <v>3774</v>
      </c>
      <c r="D6" s="11">
        <f>C6+D5</f>
        <v>7005</v>
      </c>
      <c r="E6" s="11">
        <f>C6/$C$26</f>
        <v>1.4906802858124681E-2</v>
      </c>
      <c r="F6" s="11">
        <f>E6+F5</f>
        <v>2.7668827244611394E-2</v>
      </c>
      <c r="G6" s="13">
        <f>C6-$C$28</f>
        <v>-8281.8571428571431</v>
      </c>
      <c r="H6" s="11">
        <f t="shared" ref="H6:H25" si="0">POWER(G6,2)</f>
        <v>68589157.734693885</v>
      </c>
    </row>
    <row r="7" spans="2:19" x14ac:dyDescent="0.25">
      <c r="B7" s="4">
        <v>3</v>
      </c>
      <c r="C7" s="11">
        <v>3529</v>
      </c>
      <c r="D7" s="11">
        <f t="shared" ref="D7:D25" si="1">C7+D6</f>
        <v>10534</v>
      </c>
      <c r="E7" s="11">
        <f>C7/$C$26</f>
        <v>1.3939085131510863E-2</v>
      </c>
      <c r="F7" s="11">
        <f t="shared" ref="F7:F25" si="2">E7+F6</f>
        <v>4.1607912376122255E-2</v>
      </c>
      <c r="G7" s="13">
        <f>C7-$C$28</f>
        <v>-8526.8571428571431</v>
      </c>
      <c r="H7" s="11">
        <f t="shared" si="0"/>
        <v>72707292.734693885</v>
      </c>
      <c r="Q7" s="1" t="s">
        <v>0</v>
      </c>
      <c r="R7" s="2"/>
      <c r="S7" s="7" t="s">
        <v>16</v>
      </c>
    </row>
    <row r="8" spans="2:19" x14ac:dyDescent="0.25">
      <c r="B8" s="4">
        <v>4</v>
      </c>
      <c r="C8" s="11">
        <v>3055</v>
      </c>
      <c r="D8" s="11">
        <f t="shared" si="1"/>
        <v>13589</v>
      </c>
      <c r="E8" s="11">
        <f>C8/$C$26</f>
        <v>1.206684757063352E-2</v>
      </c>
      <c r="F8" s="11">
        <f t="shared" si="2"/>
        <v>5.3674759946755773E-2</v>
      </c>
      <c r="G8" s="13">
        <f>C8-$C$28</f>
        <v>-9000.8571428571431</v>
      </c>
      <c r="H8" s="11">
        <f t="shared" si="0"/>
        <v>81015429.306122452</v>
      </c>
      <c r="Q8" s="5">
        <v>44228</v>
      </c>
      <c r="R8" s="5">
        <v>44234</v>
      </c>
      <c r="S8" s="4">
        <v>1</v>
      </c>
    </row>
    <row r="9" spans="2:19" x14ac:dyDescent="0.25">
      <c r="B9" s="4">
        <v>5</v>
      </c>
      <c r="C9" s="11">
        <v>3962</v>
      </c>
      <c r="D9" s="11">
        <f t="shared" si="1"/>
        <v>17551</v>
      </c>
      <c r="E9" s="11">
        <f>C9/$C$26</f>
        <v>1.5649378093240591E-2</v>
      </c>
      <c r="F9" s="11">
        <f t="shared" si="2"/>
        <v>6.9324138039996361E-2</v>
      </c>
      <c r="G9" s="13">
        <f>C9-$C$28</f>
        <v>-8093.8571428571431</v>
      </c>
      <c r="H9" s="11">
        <f t="shared" si="0"/>
        <v>65510523.448979594</v>
      </c>
      <c r="Q9" s="5">
        <v>44235</v>
      </c>
      <c r="R9" s="5">
        <v>44241</v>
      </c>
      <c r="S9" s="4">
        <v>2</v>
      </c>
    </row>
    <row r="10" spans="2:19" x14ac:dyDescent="0.25">
      <c r="B10" s="4">
        <v>6</v>
      </c>
      <c r="C10" s="11">
        <v>4039</v>
      </c>
      <c r="D10" s="11">
        <f t="shared" si="1"/>
        <v>21590</v>
      </c>
      <c r="E10" s="11">
        <f>C10/$C$26</f>
        <v>1.5953517950176362E-2</v>
      </c>
      <c r="F10" s="11">
        <f t="shared" si="2"/>
        <v>8.5277655990172729E-2</v>
      </c>
      <c r="G10" s="13">
        <f>C10-$C$28</f>
        <v>-8016.8571428571431</v>
      </c>
      <c r="H10" s="11">
        <f t="shared" si="0"/>
        <v>64269998.448979594</v>
      </c>
      <c r="Q10" s="5">
        <v>44242</v>
      </c>
      <c r="R10" s="5">
        <v>44248</v>
      </c>
      <c r="S10" s="4">
        <v>3</v>
      </c>
    </row>
    <row r="11" spans="2:19" x14ac:dyDescent="0.25">
      <c r="B11" s="4">
        <v>7</v>
      </c>
      <c r="C11" s="11">
        <v>4320</v>
      </c>
      <c r="D11" s="11">
        <f t="shared" si="1"/>
        <v>25910</v>
      </c>
      <c r="E11" s="11">
        <f>C11/$C$26</f>
        <v>1.7063430934578332E-2</v>
      </c>
      <c r="F11" s="11">
        <f t="shared" si="2"/>
        <v>0.10234108692475107</v>
      </c>
      <c r="G11" s="13">
        <f>C11-$C$28</f>
        <v>-7735.8571428571431</v>
      </c>
      <c r="H11" s="11">
        <f t="shared" si="0"/>
        <v>59843485.734693885</v>
      </c>
      <c r="Q11" s="5">
        <v>44249</v>
      </c>
      <c r="R11" s="5">
        <v>44255</v>
      </c>
      <c r="S11" s="4">
        <v>4</v>
      </c>
    </row>
    <row r="12" spans="2:19" x14ac:dyDescent="0.25">
      <c r="B12" s="4">
        <v>8</v>
      </c>
      <c r="C12" s="11">
        <v>5263</v>
      </c>
      <c r="D12" s="11">
        <f t="shared" si="1"/>
        <v>31173</v>
      </c>
      <c r="E12" s="11">
        <f>C12/$C$26</f>
        <v>2.0788156714973555E-2</v>
      </c>
      <c r="F12" s="11">
        <f t="shared" si="2"/>
        <v>0.12312924363972462</v>
      </c>
      <c r="G12" s="13">
        <f>C12-$C$28</f>
        <v>-6792.8571428571431</v>
      </c>
      <c r="H12" s="11">
        <f t="shared" si="0"/>
        <v>46142908.16326531</v>
      </c>
      <c r="Q12" s="5">
        <v>44256</v>
      </c>
      <c r="R12" s="5">
        <v>44262</v>
      </c>
      <c r="S12" s="4">
        <v>5</v>
      </c>
    </row>
    <row r="13" spans="2:19" x14ac:dyDescent="0.25">
      <c r="B13" s="4">
        <v>9</v>
      </c>
      <c r="C13" s="11">
        <v>6393</v>
      </c>
      <c r="D13" s="11">
        <f t="shared" si="1"/>
        <v>37566</v>
      </c>
      <c r="E13" s="11">
        <f>C13/$C$26</f>
        <v>2.5251507862212794E-2</v>
      </c>
      <c r="F13" s="11">
        <f t="shared" si="2"/>
        <v>0.14838075150193741</v>
      </c>
      <c r="G13" s="13">
        <f>C13-$C$28</f>
        <v>-5662.8571428571431</v>
      </c>
      <c r="H13" s="11">
        <f t="shared" si="0"/>
        <v>32067951.020408165</v>
      </c>
      <c r="Q13" s="5">
        <v>44263</v>
      </c>
      <c r="R13" s="5">
        <v>44269</v>
      </c>
      <c r="S13" s="4">
        <v>6</v>
      </c>
    </row>
    <row r="14" spans="2:19" x14ac:dyDescent="0.25">
      <c r="B14" s="4">
        <v>10</v>
      </c>
      <c r="C14" s="11">
        <v>11363</v>
      </c>
      <c r="D14" s="11">
        <f t="shared" si="1"/>
        <v>48929</v>
      </c>
      <c r="E14" s="11">
        <f>C14/$C$26</f>
        <v>4.4882353173521662E-2</v>
      </c>
      <c r="F14" s="11">
        <f t="shared" si="2"/>
        <v>0.19326310467545907</v>
      </c>
      <c r="G14" s="13">
        <f>C14-$C$28</f>
        <v>-692.85714285714312</v>
      </c>
      <c r="H14" s="11">
        <f t="shared" si="0"/>
        <v>480051.0204081636</v>
      </c>
      <c r="Q14" s="5">
        <v>44270</v>
      </c>
      <c r="R14" s="5">
        <v>44276</v>
      </c>
      <c r="S14" s="4">
        <v>7</v>
      </c>
    </row>
    <row r="15" spans="2:19" x14ac:dyDescent="0.25">
      <c r="B15" s="4">
        <v>11</v>
      </c>
      <c r="C15" s="11">
        <v>11596</v>
      </c>
      <c r="D15" s="11">
        <f t="shared" si="1"/>
        <v>60525</v>
      </c>
      <c r="E15" s="11">
        <f>C15/$C$26</f>
        <v>4.5802672480872761E-2</v>
      </c>
      <c r="F15" s="11">
        <f t="shared" si="2"/>
        <v>0.23906577715633182</v>
      </c>
      <c r="G15" s="13">
        <f>C15-$C$28</f>
        <v>-459.85714285714312</v>
      </c>
      <c r="H15" s="11">
        <f t="shared" si="0"/>
        <v>211468.59183673494</v>
      </c>
      <c r="Q15" s="5">
        <v>44277</v>
      </c>
      <c r="R15" s="5">
        <v>44283</v>
      </c>
      <c r="S15" s="4">
        <v>8</v>
      </c>
    </row>
    <row r="16" spans="2:19" x14ac:dyDescent="0.25">
      <c r="B16" s="4">
        <v>12</v>
      </c>
      <c r="C16" s="11">
        <v>11672</v>
      </c>
      <c r="D16" s="11">
        <f t="shared" si="1"/>
        <v>72197</v>
      </c>
      <c r="E16" s="11">
        <f>C16/$C$26</f>
        <v>4.610286246953664E-2</v>
      </c>
      <c r="F16" s="11">
        <f t="shared" si="2"/>
        <v>0.28516863962586847</v>
      </c>
      <c r="G16" s="13">
        <f>C16-$C$28</f>
        <v>-383.85714285714312</v>
      </c>
      <c r="H16" s="11">
        <f t="shared" si="0"/>
        <v>147346.30612244917</v>
      </c>
      <c r="Q16" s="5">
        <v>44284</v>
      </c>
      <c r="R16" s="5">
        <v>44290</v>
      </c>
      <c r="S16" s="4">
        <v>9</v>
      </c>
    </row>
    <row r="17" spans="2:19" x14ac:dyDescent="0.25">
      <c r="B17" s="4">
        <v>13</v>
      </c>
      <c r="C17" s="11">
        <v>10994</v>
      </c>
      <c r="D17" s="11">
        <f t="shared" si="1"/>
        <v>83191</v>
      </c>
      <c r="E17" s="11">
        <f>C17/$C$26</f>
        <v>4.3424851781193097E-2</v>
      </c>
      <c r="F17" s="11">
        <f t="shared" si="2"/>
        <v>0.32859349140706157</v>
      </c>
      <c r="G17" s="13">
        <f>C17-$C$28</f>
        <v>-1061.8571428571431</v>
      </c>
      <c r="H17" s="11">
        <f t="shared" si="0"/>
        <v>1127540.5918367351</v>
      </c>
      <c r="Q17" s="5">
        <v>44291</v>
      </c>
      <c r="R17" s="5">
        <v>44297</v>
      </c>
      <c r="S17" s="4">
        <v>10</v>
      </c>
    </row>
    <row r="18" spans="2:19" x14ac:dyDescent="0.25">
      <c r="B18" s="4">
        <v>14</v>
      </c>
      <c r="C18" s="11">
        <v>11078</v>
      </c>
      <c r="D18" s="11">
        <f t="shared" si="1"/>
        <v>94269</v>
      </c>
      <c r="E18" s="11">
        <f>C18/$C$26</f>
        <v>4.3756640716032122E-2</v>
      </c>
      <c r="F18" s="11">
        <f t="shared" si="2"/>
        <v>0.3723501321230937</v>
      </c>
      <c r="G18" s="13">
        <f>C18-$C$28</f>
        <v>-977.85714285714312</v>
      </c>
      <c r="H18" s="11">
        <f t="shared" si="0"/>
        <v>956204.59183673526</v>
      </c>
      <c r="Q18" s="5">
        <v>44298</v>
      </c>
      <c r="R18" s="5">
        <v>44304</v>
      </c>
      <c r="S18" s="4">
        <v>11</v>
      </c>
    </row>
    <row r="19" spans="2:19" x14ac:dyDescent="0.25">
      <c r="B19" s="4">
        <v>15</v>
      </c>
      <c r="C19" s="11">
        <v>16048</v>
      </c>
      <c r="D19" s="11">
        <f t="shared" si="1"/>
        <v>110317</v>
      </c>
      <c r="E19" s="11">
        <f>C19/$C$26</f>
        <v>6.3387486027340983E-2</v>
      </c>
      <c r="F19" s="11">
        <f t="shared" si="2"/>
        <v>0.43573761815043466</v>
      </c>
      <c r="G19" s="13">
        <f>C19-$C$28</f>
        <v>3992.1428571428569</v>
      </c>
      <c r="H19" s="11">
        <f t="shared" si="0"/>
        <v>15937204.591836732</v>
      </c>
      <c r="Q19" s="5">
        <v>44305</v>
      </c>
      <c r="R19" s="5">
        <v>44311</v>
      </c>
      <c r="S19" s="4">
        <v>12</v>
      </c>
    </row>
    <row r="20" spans="2:19" x14ac:dyDescent="0.25">
      <c r="B20" s="4">
        <v>16</v>
      </c>
      <c r="C20" s="11">
        <v>24498</v>
      </c>
      <c r="D20" s="11">
        <f t="shared" si="1"/>
        <v>134815</v>
      </c>
      <c r="E20" s="11">
        <f>C20/$C$26</f>
        <v>9.6763872924837957E-2</v>
      </c>
      <c r="F20" s="11">
        <f t="shared" si="2"/>
        <v>0.53250149107527256</v>
      </c>
      <c r="G20" s="13">
        <f>C20-$C$28</f>
        <v>12442.142857142857</v>
      </c>
      <c r="H20" s="11">
        <f t="shared" si="0"/>
        <v>154806918.87755102</v>
      </c>
      <c r="Q20" s="5">
        <v>44312</v>
      </c>
      <c r="R20" s="5">
        <v>44318</v>
      </c>
      <c r="S20" s="4">
        <v>13</v>
      </c>
    </row>
    <row r="21" spans="2:19" x14ac:dyDescent="0.25">
      <c r="B21" s="4">
        <v>17</v>
      </c>
      <c r="C21" s="11">
        <v>27175</v>
      </c>
      <c r="D21" s="11">
        <f t="shared" si="1"/>
        <v>161990</v>
      </c>
      <c r="E21" s="11">
        <f>C21/$C$26</f>
        <v>0.10733767028869587</v>
      </c>
      <c r="F21" s="11">
        <f t="shared" si="2"/>
        <v>0.63983916136396846</v>
      </c>
      <c r="G21" s="13">
        <f>C21-$C$28</f>
        <v>15119.142857142857</v>
      </c>
      <c r="H21" s="11">
        <f t="shared" si="0"/>
        <v>228588480.73469386</v>
      </c>
      <c r="Q21" s="5">
        <v>44319</v>
      </c>
      <c r="R21" s="5">
        <v>44325</v>
      </c>
      <c r="S21" s="4">
        <v>14</v>
      </c>
    </row>
    <row r="22" spans="2:19" x14ac:dyDescent="0.25">
      <c r="B22" s="4">
        <v>18</v>
      </c>
      <c r="C22" s="11">
        <v>30144</v>
      </c>
      <c r="D22" s="11">
        <f t="shared" si="1"/>
        <v>192134</v>
      </c>
      <c r="E22" s="11">
        <f>C22/$C$26</f>
        <v>0.11906482918794659</v>
      </c>
      <c r="F22" s="11">
        <f t="shared" si="2"/>
        <v>0.75890399055191504</v>
      </c>
      <c r="G22" s="13">
        <f>C22-$C$28</f>
        <v>18088.142857142855</v>
      </c>
      <c r="H22" s="11">
        <f t="shared" si="0"/>
        <v>327180912.02040809</v>
      </c>
      <c r="Q22" s="5">
        <v>44326</v>
      </c>
      <c r="R22" s="5">
        <v>44332</v>
      </c>
      <c r="S22" s="4">
        <v>15</v>
      </c>
    </row>
    <row r="23" spans="2:19" x14ac:dyDescent="0.25">
      <c r="B23" s="4">
        <v>19</v>
      </c>
      <c r="C23" s="11">
        <v>26079</v>
      </c>
      <c r="D23" s="11">
        <f t="shared" si="1"/>
        <v>218213</v>
      </c>
      <c r="E23" s="11">
        <f>C23/$C$26</f>
        <v>0.103008614662701</v>
      </c>
      <c r="F23" s="11">
        <f t="shared" si="2"/>
        <v>0.86191260521461599</v>
      </c>
      <c r="G23" s="13">
        <f>C23-$C$28</f>
        <v>14023.142857142857</v>
      </c>
      <c r="H23" s="11">
        <f t="shared" si="0"/>
        <v>196648535.59183672</v>
      </c>
      <c r="Q23" s="5">
        <v>44333</v>
      </c>
      <c r="R23" s="5">
        <v>44339</v>
      </c>
      <c r="S23" s="4">
        <v>16</v>
      </c>
    </row>
    <row r="24" spans="2:19" x14ac:dyDescent="0.25">
      <c r="B24" s="4">
        <v>20</v>
      </c>
      <c r="C24" s="11">
        <v>20057</v>
      </c>
      <c r="D24" s="11">
        <f t="shared" si="1"/>
        <v>238270</v>
      </c>
      <c r="E24" s="11">
        <f>C24/$C$26</f>
        <v>7.9222507929360558E-2</v>
      </c>
      <c r="F24" s="11">
        <f t="shared" si="2"/>
        <v>0.94113511314397658</v>
      </c>
      <c r="G24" s="13">
        <f>C24-$C$28</f>
        <v>8001.1428571428569</v>
      </c>
      <c r="H24" s="11">
        <f t="shared" si="0"/>
        <v>64018287.020408161</v>
      </c>
      <c r="Q24" s="5">
        <v>44340</v>
      </c>
      <c r="R24" s="5">
        <v>44346</v>
      </c>
      <c r="S24" s="4">
        <v>17</v>
      </c>
    </row>
    <row r="25" spans="2:19" x14ac:dyDescent="0.25">
      <c r="B25" s="4">
        <v>21</v>
      </c>
      <c r="C25" s="11">
        <v>14903</v>
      </c>
      <c r="D25" s="11">
        <f t="shared" si="1"/>
        <v>253173</v>
      </c>
      <c r="E25" s="11">
        <f>C25/$C$26</f>
        <v>5.8864886856023355E-2</v>
      </c>
      <c r="F25" s="11">
        <f t="shared" si="2"/>
        <v>0.99999999999999989</v>
      </c>
      <c r="G25" s="13">
        <f>C25-$C$28</f>
        <v>2847.1428571428569</v>
      </c>
      <c r="H25" s="11">
        <f t="shared" si="0"/>
        <v>8106222.4489795901</v>
      </c>
      <c r="Q25" s="5">
        <v>44347</v>
      </c>
      <c r="R25" s="5">
        <v>44353</v>
      </c>
      <c r="S25" s="4">
        <v>18</v>
      </c>
    </row>
    <row r="26" spans="2:19" x14ac:dyDescent="0.25">
      <c r="C26" s="11">
        <v>253173</v>
      </c>
      <c r="D26" s="8"/>
      <c r="E26" s="9"/>
      <c r="H26" s="11">
        <f>SUM(H5:H25)/B25</f>
        <v>74582572.503401354</v>
      </c>
      <c r="Q26" s="5">
        <v>44354</v>
      </c>
      <c r="R26" s="5">
        <v>44360</v>
      </c>
      <c r="S26" s="4">
        <v>19</v>
      </c>
    </row>
    <row r="27" spans="2:19" x14ac:dyDescent="0.25">
      <c r="Q27" s="5">
        <v>44361</v>
      </c>
      <c r="R27" s="5">
        <v>44367</v>
      </c>
      <c r="S27" s="4">
        <v>20</v>
      </c>
    </row>
    <row r="28" spans="2:19" x14ac:dyDescent="0.25">
      <c r="B28" s="6" t="s">
        <v>8</v>
      </c>
      <c r="C28" s="11">
        <f>AVERAGE(C5:C25)</f>
        <v>12055.857142857143</v>
      </c>
      <c r="Q28" s="5">
        <v>44368</v>
      </c>
      <c r="R28" s="5">
        <v>44372</v>
      </c>
      <c r="S28" s="4">
        <v>21</v>
      </c>
    </row>
    <row r="29" spans="2:19" x14ac:dyDescent="0.25">
      <c r="B29" s="6" t="s">
        <v>9</v>
      </c>
      <c r="C29" s="11">
        <v>74582572.5</v>
      </c>
    </row>
    <row r="30" spans="2:19" x14ac:dyDescent="0.25">
      <c r="B30" s="6" t="s">
        <v>10</v>
      </c>
      <c r="C30" s="11">
        <f>_xlfn.STDEV.S(C5:C25)</f>
        <v>8849.3898732382349</v>
      </c>
    </row>
    <row r="32" spans="2:19" ht="18.75" x14ac:dyDescent="0.3">
      <c r="C32" s="10" t="s">
        <v>13</v>
      </c>
      <c r="D32" s="10"/>
      <c r="E32" s="10"/>
    </row>
    <row r="34" spans="2:8" ht="17.25" x14ac:dyDescent="0.25">
      <c r="B34" s="7" t="s">
        <v>1</v>
      </c>
      <c r="C34" s="3" t="s">
        <v>2</v>
      </c>
      <c r="D34" s="3" t="s">
        <v>5</v>
      </c>
      <c r="E34" s="3" t="s">
        <v>3</v>
      </c>
      <c r="F34" s="3" t="s">
        <v>4</v>
      </c>
      <c r="G34" s="3" t="s">
        <v>11</v>
      </c>
      <c r="H34" s="3" t="s">
        <v>12</v>
      </c>
    </row>
    <row r="35" spans="2:8" x14ac:dyDescent="0.25">
      <c r="B35" s="4">
        <v>1</v>
      </c>
      <c r="C35" s="11">
        <v>3379</v>
      </c>
      <c r="D35" s="11">
        <f>C35</f>
        <v>3379</v>
      </c>
      <c r="E35" s="11">
        <f>C35/$C$56</f>
        <v>1.7634226786907146E-2</v>
      </c>
      <c r="F35" s="11">
        <f>E35</f>
        <v>1.7634226786907146E-2</v>
      </c>
      <c r="G35" s="13">
        <f>C35-$C$58</f>
        <v>-5745.5714285714294</v>
      </c>
      <c r="H35" s="11">
        <f>POWER(G35,2)</f>
        <v>33011591.040816337</v>
      </c>
    </row>
    <row r="36" spans="2:8" x14ac:dyDescent="0.25">
      <c r="B36" s="4">
        <v>2</v>
      </c>
      <c r="C36" s="11">
        <v>2712</v>
      </c>
      <c r="D36" s="11">
        <f>C36+D35</f>
        <v>6091</v>
      </c>
      <c r="E36" s="11">
        <f>C36/$C$56</f>
        <v>1.4153306613226453E-2</v>
      </c>
      <c r="F36" s="11">
        <f>E36+F35</f>
        <v>3.17875334001336E-2</v>
      </c>
      <c r="G36" s="13">
        <f t="shared" ref="G36:G55" si="3">C36-$C$58</f>
        <v>-6412.5714285714294</v>
      </c>
      <c r="H36" s="11">
        <f t="shared" ref="H36:H55" si="4">POWER(G36,2)</f>
        <v>41121072.32653062</v>
      </c>
    </row>
    <row r="37" spans="2:8" x14ac:dyDescent="0.25">
      <c r="B37" s="4">
        <v>3</v>
      </c>
      <c r="C37" s="11">
        <v>2141</v>
      </c>
      <c r="D37" s="11">
        <f t="shared" ref="D37:D55" si="5">C37+D36</f>
        <v>8232</v>
      </c>
      <c r="E37" s="11">
        <f>C37/$C$56</f>
        <v>1.1173388443553775E-2</v>
      </c>
      <c r="F37" s="11">
        <f t="shared" ref="F37:F55" si="6">E37+F36</f>
        <v>4.2960921843687376E-2</v>
      </c>
      <c r="G37" s="13">
        <f t="shared" si="3"/>
        <v>-6983.5714285714294</v>
      </c>
      <c r="H37" s="11">
        <f t="shared" si="4"/>
        <v>48770269.897959195</v>
      </c>
    </row>
    <row r="38" spans="2:8" x14ac:dyDescent="0.25">
      <c r="B38" s="4">
        <v>4</v>
      </c>
      <c r="C38" s="11">
        <v>1757</v>
      </c>
      <c r="D38" s="11">
        <f t="shared" si="5"/>
        <v>9989</v>
      </c>
      <c r="E38" s="11">
        <f>C38/$C$56</f>
        <v>9.1693804275217103E-3</v>
      </c>
      <c r="F38" s="11">
        <f t="shared" si="6"/>
        <v>5.2130302271209086E-2</v>
      </c>
      <c r="G38" s="13">
        <f t="shared" si="3"/>
        <v>-7367.5714285714294</v>
      </c>
      <c r="H38" s="11">
        <f t="shared" si="4"/>
        <v>54281108.755102053</v>
      </c>
    </row>
    <row r="39" spans="2:8" x14ac:dyDescent="0.25">
      <c r="B39" s="4">
        <v>5</v>
      </c>
      <c r="C39" s="11">
        <v>2798</v>
      </c>
      <c r="D39" s="11">
        <f t="shared" si="5"/>
        <v>12787</v>
      </c>
      <c r="E39" s="11">
        <f>C39/$C$56</f>
        <v>1.4602120908483633E-2</v>
      </c>
      <c r="F39" s="11">
        <f t="shared" si="6"/>
        <v>6.6732423179692718E-2</v>
      </c>
      <c r="G39" s="13">
        <f t="shared" si="3"/>
        <v>-6326.5714285714294</v>
      </c>
      <c r="H39" s="11">
        <f t="shared" si="4"/>
        <v>40025506.040816337</v>
      </c>
    </row>
    <row r="40" spans="2:8" x14ac:dyDescent="0.25">
      <c r="B40" s="4">
        <v>6</v>
      </c>
      <c r="C40" s="11">
        <v>3051</v>
      </c>
      <c r="D40" s="11">
        <f t="shared" si="5"/>
        <v>15838</v>
      </c>
      <c r="E40" s="11">
        <f>C40/$C$56</f>
        <v>1.5922469939879759E-2</v>
      </c>
      <c r="F40" s="11">
        <f t="shared" si="6"/>
        <v>8.265489311957247E-2</v>
      </c>
      <c r="G40" s="13">
        <f t="shared" si="3"/>
        <v>-6073.5714285714294</v>
      </c>
      <c r="H40" s="11">
        <f t="shared" si="4"/>
        <v>36888269.897959195</v>
      </c>
    </row>
    <row r="41" spans="2:8" x14ac:dyDescent="0.25">
      <c r="B41" s="4">
        <v>7</v>
      </c>
      <c r="C41" s="11">
        <v>3165</v>
      </c>
      <c r="D41" s="11">
        <f t="shared" si="5"/>
        <v>19003</v>
      </c>
      <c r="E41" s="11">
        <f>C41/$C$56</f>
        <v>1.6517409819639277E-2</v>
      </c>
      <c r="F41" s="11">
        <f t="shared" si="6"/>
        <v>9.9172302939211754E-2</v>
      </c>
      <c r="G41" s="13">
        <f t="shared" si="3"/>
        <v>-5959.5714285714294</v>
      </c>
      <c r="H41" s="11">
        <f t="shared" si="4"/>
        <v>35516491.612244904</v>
      </c>
    </row>
    <row r="42" spans="2:8" x14ac:dyDescent="0.25">
      <c r="B42" s="4">
        <v>8</v>
      </c>
      <c r="C42" s="11">
        <v>3672</v>
      </c>
      <c r="D42" s="11">
        <f t="shared" si="5"/>
        <v>22675</v>
      </c>
      <c r="E42" s="11">
        <f>C42/$C$56</f>
        <v>1.9163326653306612E-2</v>
      </c>
      <c r="F42" s="11">
        <f t="shared" si="6"/>
        <v>0.11833562959251837</v>
      </c>
      <c r="G42" s="13">
        <f t="shared" si="3"/>
        <v>-5452.5714285714294</v>
      </c>
      <c r="H42" s="11">
        <f t="shared" si="4"/>
        <v>29730535.183673479</v>
      </c>
    </row>
    <row r="43" spans="2:8" x14ac:dyDescent="0.25">
      <c r="B43" s="4">
        <v>9</v>
      </c>
      <c r="C43" s="11">
        <v>4641</v>
      </c>
      <c r="D43" s="11">
        <f t="shared" si="5"/>
        <v>27316</v>
      </c>
      <c r="E43" s="11">
        <f>C43/$C$56</f>
        <v>2.4220315631262524E-2</v>
      </c>
      <c r="F43" s="11">
        <f t="shared" si="6"/>
        <v>0.1425559452237809</v>
      </c>
      <c r="G43" s="13">
        <f t="shared" si="3"/>
        <v>-4483.5714285714294</v>
      </c>
      <c r="H43" s="11">
        <f t="shared" si="4"/>
        <v>20102412.75510205</v>
      </c>
    </row>
    <row r="44" spans="2:8" x14ac:dyDescent="0.25">
      <c r="B44" s="4">
        <v>10</v>
      </c>
      <c r="C44" s="11">
        <v>8246</v>
      </c>
      <c r="D44" s="11">
        <f t="shared" si="5"/>
        <v>35562</v>
      </c>
      <c r="E44" s="11">
        <f>C44/$C$56</f>
        <v>4.3033984635938542E-2</v>
      </c>
      <c r="F44" s="11">
        <f t="shared" si="6"/>
        <v>0.18558992985971945</v>
      </c>
      <c r="G44" s="13">
        <f t="shared" si="3"/>
        <v>-878.57142857142935</v>
      </c>
      <c r="H44" s="11">
        <f t="shared" si="4"/>
        <v>771887.75510204223</v>
      </c>
    </row>
    <row r="45" spans="2:8" x14ac:dyDescent="0.25">
      <c r="B45" s="4">
        <v>11</v>
      </c>
      <c r="C45" s="11">
        <v>10879</v>
      </c>
      <c r="D45" s="11">
        <f t="shared" si="5"/>
        <v>46441</v>
      </c>
      <c r="E45" s="11">
        <f>C45/$C$56</f>
        <v>5.67750083500334E-2</v>
      </c>
      <c r="F45" s="11">
        <f t="shared" si="6"/>
        <v>0.24236493820975286</v>
      </c>
      <c r="G45" s="13">
        <f t="shared" si="3"/>
        <v>1754.4285714285706</v>
      </c>
      <c r="H45" s="11">
        <f t="shared" si="4"/>
        <v>3078019.6122448952</v>
      </c>
    </row>
    <row r="46" spans="2:8" x14ac:dyDescent="0.25">
      <c r="B46" s="4">
        <v>12</v>
      </c>
      <c r="C46" s="11">
        <v>12105</v>
      </c>
      <c r="D46" s="11">
        <f t="shared" si="5"/>
        <v>58546</v>
      </c>
      <c r="E46" s="11">
        <f>C46/$C$56</f>
        <v>6.3173221442885771E-2</v>
      </c>
      <c r="F46" s="11">
        <f t="shared" si="6"/>
        <v>0.30553815965263864</v>
      </c>
      <c r="G46" s="13">
        <f t="shared" si="3"/>
        <v>2980.4285714285706</v>
      </c>
      <c r="H46" s="11">
        <f t="shared" si="4"/>
        <v>8882954.4693877511</v>
      </c>
    </row>
    <row r="47" spans="2:8" x14ac:dyDescent="0.25">
      <c r="B47" s="4">
        <v>13</v>
      </c>
      <c r="C47" s="11">
        <v>11517</v>
      </c>
      <c r="D47" s="11">
        <f t="shared" si="5"/>
        <v>70063</v>
      </c>
      <c r="E47" s="11">
        <f>C47/$C$56</f>
        <v>6.0104584168336674E-2</v>
      </c>
      <c r="F47" s="11">
        <f t="shared" si="6"/>
        <v>0.36564274382097534</v>
      </c>
      <c r="G47" s="13">
        <f t="shared" si="3"/>
        <v>2392.4285714285706</v>
      </c>
      <c r="H47" s="11">
        <f t="shared" si="4"/>
        <v>5723714.4693877511</v>
      </c>
    </row>
    <row r="48" spans="2:8" x14ac:dyDescent="0.25">
      <c r="B48" s="4">
        <v>14</v>
      </c>
      <c r="C48" s="11">
        <v>12463</v>
      </c>
      <c r="D48" s="11">
        <f t="shared" si="5"/>
        <v>82526</v>
      </c>
      <c r="E48" s="11">
        <f>C48/$C$56</f>
        <v>6.5041541416165666E-2</v>
      </c>
      <c r="F48" s="11">
        <f t="shared" si="6"/>
        <v>0.43068428523714097</v>
      </c>
      <c r="G48" s="13">
        <f t="shared" si="3"/>
        <v>3338.4285714285706</v>
      </c>
      <c r="H48" s="11">
        <f t="shared" si="4"/>
        <v>11145105.326530607</v>
      </c>
    </row>
    <row r="49" spans="2:8" x14ac:dyDescent="0.25">
      <c r="B49" s="4">
        <v>15</v>
      </c>
      <c r="C49" s="11">
        <v>13905</v>
      </c>
      <c r="D49" s="11">
        <f t="shared" si="5"/>
        <v>96431</v>
      </c>
      <c r="E49" s="11">
        <f>C49/$C$56</f>
        <v>7.2567009018036074E-2</v>
      </c>
      <c r="F49" s="11">
        <f t="shared" si="6"/>
        <v>0.50325129425517701</v>
      </c>
      <c r="G49" s="13">
        <f t="shared" si="3"/>
        <v>4780.4285714285706</v>
      </c>
      <c r="H49" s="11">
        <f t="shared" si="4"/>
        <v>22852497.326530606</v>
      </c>
    </row>
    <row r="50" spans="2:8" x14ac:dyDescent="0.25">
      <c r="B50" s="4">
        <v>16</v>
      </c>
      <c r="C50" s="11">
        <v>19578</v>
      </c>
      <c r="D50" s="11">
        <f t="shared" si="5"/>
        <v>116009</v>
      </c>
      <c r="E50" s="11">
        <f>C50/$C$56</f>
        <v>0.10217309619238477</v>
      </c>
      <c r="F50" s="11">
        <f t="shared" si="6"/>
        <v>0.6054243904475618</v>
      </c>
      <c r="G50" s="13">
        <f t="shared" si="3"/>
        <v>10453.428571428571</v>
      </c>
      <c r="H50" s="11">
        <f t="shared" si="4"/>
        <v>109274168.89795917</v>
      </c>
    </row>
    <row r="51" spans="2:8" x14ac:dyDescent="0.25">
      <c r="B51" s="4">
        <v>17</v>
      </c>
      <c r="C51" s="11">
        <v>20051</v>
      </c>
      <c r="D51" s="11">
        <f t="shared" si="5"/>
        <v>136060</v>
      </c>
      <c r="E51" s="11">
        <f>C51/$C$56</f>
        <v>0.10464157481629927</v>
      </c>
      <c r="F51" s="11">
        <f t="shared" si="6"/>
        <v>0.71006596526386101</v>
      </c>
      <c r="G51" s="13">
        <f t="shared" si="3"/>
        <v>10926.428571428571</v>
      </c>
      <c r="H51" s="11">
        <f t="shared" si="4"/>
        <v>119386841.32653059</v>
      </c>
    </row>
    <row r="52" spans="2:8" x14ac:dyDescent="0.25">
      <c r="B52" s="4">
        <v>18</v>
      </c>
      <c r="C52" s="11">
        <v>19151</v>
      </c>
      <c r="D52" s="11">
        <f t="shared" si="5"/>
        <v>155211</v>
      </c>
      <c r="E52" s="11">
        <f>C52/$C$56</f>
        <v>9.9944681028724114E-2</v>
      </c>
      <c r="F52" s="11">
        <f t="shared" si="6"/>
        <v>0.81001064629258512</v>
      </c>
      <c r="G52" s="13">
        <f t="shared" si="3"/>
        <v>10026.428571428571</v>
      </c>
      <c r="H52" s="11">
        <f t="shared" si="4"/>
        <v>100529269.89795917</v>
      </c>
    </row>
    <row r="53" spans="2:8" x14ac:dyDescent="0.25">
      <c r="B53" s="4">
        <v>19</v>
      </c>
      <c r="C53" s="11">
        <v>15210</v>
      </c>
      <c r="D53" s="11">
        <f t="shared" si="5"/>
        <v>170421</v>
      </c>
      <c r="E53" s="11">
        <f>C53/$C$56</f>
        <v>7.9377505010020041E-2</v>
      </c>
      <c r="F53" s="11">
        <f t="shared" si="6"/>
        <v>0.88938815130260518</v>
      </c>
      <c r="G53" s="13">
        <f t="shared" si="3"/>
        <v>6085.4285714285706</v>
      </c>
      <c r="H53" s="11">
        <f t="shared" si="4"/>
        <v>37032440.897959173</v>
      </c>
    </row>
    <row r="54" spans="2:8" x14ac:dyDescent="0.25">
      <c r="B54" s="4">
        <v>20</v>
      </c>
      <c r="C54" s="11">
        <v>12482</v>
      </c>
      <c r="D54" s="11">
        <f t="shared" si="5"/>
        <v>182903</v>
      </c>
      <c r="E54" s="11">
        <f>C54/$C$56</f>
        <v>6.5140698062792254E-2</v>
      </c>
      <c r="F54" s="11">
        <f t="shared" si="6"/>
        <v>0.95452884936539739</v>
      </c>
      <c r="G54" s="13">
        <f t="shared" si="3"/>
        <v>3357.4285714285706</v>
      </c>
      <c r="H54" s="11">
        <f t="shared" si="4"/>
        <v>11272326.612244893</v>
      </c>
    </row>
    <row r="55" spans="2:8" x14ac:dyDescent="0.25">
      <c r="B55" s="4">
        <v>21</v>
      </c>
      <c r="C55" s="11">
        <v>8713</v>
      </c>
      <c r="D55" s="11">
        <f t="shared" si="5"/>
        <v>191616</v>
      </c>
      <c r="E55" s="11">
        <f>C55/$C$56</f>
        <v>4.5471150634602539E-2</v>
      </c>
      <c r="F55" s="11">
        <f t="shared" si="6"/>
        <v>0.99999999999999989</v>
      </c>
      <c r="G55" s="13">
        <f t="shared" si="3"/>
        <v>-411.57142857142935</v>
      </c>
      <c r="H55" s="11">
        <f t="shared" si="4"/>
        <v>169391.04081632718</v>
      </c>
    </row>
    <row r="56" spans="2:8" x14ac:dyDescent="0.25">
      <c r="C56" s="11">
        <v>191616</v>
      </c>
      <c r="E56" s="12"/>
      <c r="H56" s="11">
        <f>SUM(H35:H55)/B55</f>
        <v>36645994.054421775</v>
      </c>
    </row>
    <row r="58" spans="2:8" x14ac:dyDescent="0.25">
      <c r="B58" s="6" t="s">
        <v>8</v>
      </c>
      <c r="C58" s="11">
        <f>AVERAGE(C35:C55)</f>
        <v>9124.5714285714294</v>
      </c>
    </row>
    <row r="59" spans="2:8" x14ac:dyDescent="0.25">
      <c r="B59" s="6" t="s">
        <v>9</v>
      </c>
      <c r="C59" s="11">
        <v>36645994.049999997</v>
      </c>
    </row>
    <row r="60" spans="2:8" x14ac:dyDescent="0.25">
      <c r="B60" s="6" t="s">
        <v>10</v>
      </c>
      <c r="C60" s="11">
        <f>_xlfn.STDEV.S(C35:C55)</f>
        <v>6203.0874374897257</v>
      </c>
    </row>
  </sheetData>
  <mergeCells count="4">
    <mergeCell ref="R3:S3"/>
    <mergeCell ref="Q7:R7"/>
    <mergeCell ref="C2:E2"/>
    <mergeCell ref="C32:E32"/>
  </mergeCells>
  <pageMargins left="0.7" right="0.7" top="0.75" bottom="0.75" header="0.3" footer="0.3"/>
  <ignoredErrors>
    <ignoredError sqref="E35:E55 E5:E25" formula="1"/>
    <ignoredError sqref="C58 C60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RevolucionUnattended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2021-06-27T01:24:06Z</dcterms:created>
  <dcterms:modified xsi:type="dcterms:W3CDTF">2021-06-27T02:26:29Z</dcterms:modified>
</cp:coreProperties>
</file>