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es 21\estadistica\ejercicios\Trabajo 2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G62" i="1" s="1"/>
  <c r="G63" i="1"/>
  <c r="G64" i="1"/>
  <c r="G65" i="1"/>
  <c r="G66" i="1"/>
  <c r="G67" i="1"/>
  <c r="G61" i="1"/>
  <c r="D68" i="1"/>
  <c r="E67" i="1"/>
  <c r="E66" i="1"/>
  <c r="F66" i="1" s="1"/>
  <c r="E65" i="1"/>
  <c r="E64" i="1"/>
  <c r="F64" i="1" s="1"/>
  <c r="E63" i="1"/>
  <c r="H63" i="1" s="1"/>
  <c r="I63" i="1" s="1"/>
  <c r="E62" i="1"/>
  <c r="E61" i="1"/>
  <c r="F38" i="1"/>
  <c r="F39" i="1"/>
  <c r="G29" i="1"/>
  <c r="G30" i="1"/>
  <c r="G31" i="1"/>
  <c r="G32" i="1"/>
  <c r="G33" i="1"/>
  <c r="G34" i="1"/>
  <c r="G35" i="1"/>
  <c r="H35" i="1" s="1"/>
  <c r="I35" i="1" s="1"/>
  <c r="G28" i="1"/>
  <c r="F36" i="1"/>
  <c r="D36" i="1"/>
  <c r="F35" i="1"/>
  <c r="E35" i="1"/>
  <c r="E34" i="1"/>
  <c r="E33" i="1"/>
  <c r="E32" i="1"/>
  <c r="E31" i="1"/>
  <c r="F31" i="1" s="1"/>
  <c r="E30" i="1"/>
  <c r="E29" i="1"/>
  <c r="E28" i="1"/>
  <c r="D52" i="1"/>
  <c r="F54" i="1" s="1"/>
  <c r="E51" i="1"/>
  <c r="E50" i="1"/>
  <c r="E49" i="1"/>
  <c r="F49" i="1" s="1"/>
  <c r="E48" i="1"/>
  <c r="E47" i="1"/>
  <c r="E46" i="1"/>
  <c r="E45" i="1"/>
  <c r="F45" i="1" s="1"/>
  <c r="O12" i="1"/>
  <c r="P4" i="1" s="1"/>
  <c r="Q4" i="1" s="1"/>
  <c r="K6" i="1"/>
  <c r="K7" i="1"/>
  <c r="K8" i="1"/>
  <c r="L8" i="1" s="1"/>
  <c r="K9" i="1"/>
  <c r="L9" i="1" s="1"/>
  <c r="K10" i="1"/>
  <c r="L10" i="1" s="1"/>
  <c r="J12" i="1"/>
  <c r="K11" i="1" s="1"/>
  <c r="L11" i="1" s="1"/>
  <c r="L7" i="1"/>
  <c r="L6" i="1"/>
  <c r="C23" i="1"/>
  <c r="F4" i="1" s="1"/>
  <c r="H62" i="1" l="1"/>
  <c r="I62" i="1" s="1"/>
  <c r="H61" i="1"/>
  <c r="I61" i="1" s="1"/>
  <c r="H65" i="1"/>
  <c r="I65" i="1" s="1"/>
  <c r="H67" i="1"/>
  <c r="I67" i="1" s="1"/>
  <c r="H64" i="1"/>
  <c r="I64" i="1" s="1"/>
  <c r="F61" i="1"/>
  <c r="F63" i="1"/>
  <c r="H66" i="1"/>
  <c r="I66" i="1" s="1"/>
  <c r="F65" i="1"/>
  <c r="F62" i="1"/>
  <c r="F70" i="1"/>
  <c r="F67" i="1"/>
  <c r="K5" i="1"/>
  <c r="L5" i="1" s="1"/>
  <c r="L12" i="1" s="1"/>
  <c r="J18" i="1" s="1"/>
  <c r="J17" i="1"/>
  <c r="F28" i="1"/>
  <c r="F33" i="1"/>
  <c r="F30" i="1"/>
  <c r="F32" i="1"/>
  <c r="F29" i="1"/>
  <c r="F34" i="1"/>
  <c r="P11" i="1"/>
  <c r="Q11" i="1" s="1"/>
  <c r="P10" i="1"/>
  <c r="Q10" i="1" s="1"/>
  <c r="P9" i="1"/>
  <c r="Q9" i="1" s="1"/>
  <c r="P8" i="1"/>
  <c r="Q8" i="1" s="1"/>
  <c r="P7" i="1"/>
  <c r="Q7" i="1" s="1"/>
  <c r="O17" i="1"/>
  <c r="P6" i="1"/>
  <c r="Q6" i="1" s="1"/>
  <c r="P5" i="1"/>
  <c r="Q5" i="1" s="1"/>
  <c r="Q12" i="1" s="1"/>
  <c r="O18" i="1" s="1"/>
  <c r="F50" i="1"/>
  <c r="F46" i="1"/>
  <c r="F51" i="1"/>
  <c r="F48" i="1"/>
  <c r="F47" i="1"/>
  <c r="I68" i="1" l="1"/>
  <c r="F73" i="1" s="1"/>
  <c r="F72" i="1"/>
  <c r="F40" i="1"/>
  <c r="F52" i="1"/>
  <c r="G48" i="1"/>
  <c r="H48" i="1" s="1"/>
  <c r="I48" i="1" s="1"/>
  <c r="F56" i="1"/>
  <c r="G51" i="1"/>
  <c r="H51" i="1" s="1"/>
  <c r="I51" i="1" s="1"/>
  <c r="G47" i="1"/>
  <c r="H47" i="1" s="1"/>
  <c r="I47" i="1" s="1"/>
  <c r="G46" i="1"/>
  <c r="H46" i="1" s="1"/>
  <c r="I46" i="1" s="1"/>
  <c r="G50" i="1"/>
  <c r="H50" i="1" s="1"/>
  <c r="I50" i="1" s="1"/>
  <c r="G49" i="1"/>
  <c r="H49" i="1" s="1"/>
  <c r="I49" i="1" s="1"/>
  <c r="G45" i="1"/>
  <c r="H45" i="1" s="1"/>
  <c r="I45" i="1" s="1"/>
  <c r="H32" i="1" l="1"/>
  <c r="I32" i="1" s="1"/>
  <c r="H31" i="1"/>
  <c r="I31" i="1" s="1"/>
  <c r="H28" i="1"/>
  <c r="I28" i="1" s="1"/>
  <c r="H33" i="1"/>
  <c r="I33" i="1" s="1"/>
  <c r="H30" i="1"/>
  <c r="I30" i="1" s="1"/>
  <c r="H29" i="1"/>
  <c r="I29" i="1" s="1"/>
  <c r="H34" i="1"/>
  <c r="I34" i="1" s="1"/>
  <c r="I52" i="1"/>
  <c r="F57" i="1" s="1"/>
  <c r="I36" i="1" l="1"/>
  <c r="F41" i="1" s="1"/>
</calcChain>
</file>

<file path=xl/sharedStrings.xml><?xml version="1.0" encoding="utf-8"?>
<sst xmlns="http://schemas.openxmlformats.org/spreadsheetml/2006/main" count="71" uniqueCount="28">
  <si>
    <t>Ejercicio 1</t>
  </si>
  <si>
    <t>x</t>
  </si>
  <si>
    <t xml:space="preserve">Mediana: </t>
  </si>
  <si>
    <t>10 y 11</t>
  </si>
  <si>
    <t xml:space="preserve">modo: </t>
  </si>
  <si>
    <t>Mediana:</t>
  </si>
  <si>
    <t xml:space="preserve">Ejercicio 2 </t>
  </si>
  <si>
    <t>a)</t>
  </si>
  <si>
    <t>X-m(x)</t>
  </si>
  <si>
    <r>
      <t>(X-m(x)</t>
    </r>
    <r>
      <rPr>
        <vertAlign val="superscript"/>
        <sz val="11"/>
        <color theme="1"/>
        <rFont val="Calibri"/>
        <family val="2"/>
        <scheme val="minor"/>
      </rPr>
      <t>2)</t>
    </r>
  </si>
  <si>
    <t>m(X)</t>
  </si>
  <si>
    <t>Varianza</t>
  </si>
  <si>
    <t>b)</t>
  </si>
  <si>
    <t>5 y 4</t>
  </si>
  <si>
    <t>Ejercicio 4</t>
  </si>
  <si>
    <t>Li</t>
  </si>
  <si>
    <t>Ls</t>
  </si>
  <si>
    <t>FA</t>
  </si>
  <si>
    <t>MC</t>
  </si>
  <si>
    <t>Mc*FA</t>
  </si>
  <si>
    <t>MC-M(x)</t>
  </si>
  <si>
    <r>
      <t>(MC-m(x)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</si>
  <si>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(MC-m(x)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)*FA</t>
    </r>
  </si>
  <si>
    <t>M(x)</t>
  </si>
  <si>
    <t>V(x)</t>
  </si>
  <si>
    <t xml:space="preserve">Media: </t>
  </si>
  <si>
    <t>Ejercicio 3</t>
  </si>
  <si>
    <t>Ejercicio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</si>
</sst>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3"/>
  <sheetViews>
    <sheetView tabSelected="1" workbookViewId="0">
      <selection activeCell="N73" sqref="N73"/>
    </sheetView>
  </sheetViews>
  <sheetFormatPr baseColWidth="10" defaultRowHeight="15" x14ac:dyDescent="0.25"/>
  <cols>
    <col min="2" max="2" width="4.85546875" customWidth="1"/>
    <col min="3" max="3" width="6.7109375" customWidth="1"/>
    <col min="4" max="4" width="3.85546875" customWidth="1"/>
    <col min="6" max="6" width="9.28515625" customWidth="1"/>
    <col min="9" max="9" width="14.140625" customWidth="1"/>
    <col min="10" max="10" width="5" customWidth="1"/>
    <col min="11" max="11" width="7" customWidth="1"/>
    <col min="12" max="12" width="9.28515625" customWidth="1"/>
    <col min="13" max="13" width="3" customWidth="1"/>
    <col min="14" max="14" width="9.140625" customWidth="1"/>
    <col min="15" max="15" width="5" customWidth="1"/>
  </cols>
  <sheetData>
    <row r="2" spans="1:17" x14ac:dyDescent="0.25">
      <c r="A2" s="7" t="s">
        <v>0</v>
      </c>
      <c r="B2" s="8"/>
      <c r="C2" s="1" t="s">
        <v>1</v>
      </c>
      <c r="D2" s="8"/>
      <c r="E2" s="1" t="s">
        <v>2</v>
      </c>
      <c r="F2" s="1" t="s">
        <v>3</v>
      </c>
      <c r="I2" s="7" t="s">
        <v>6</v>
      </c>
      <c r="J2" s="8"/>
      <c r="K2" s="8"/>
      <c r="L2" s="8"/>
      <c r="M2" s="8"/>
      <c r="N2" s="8"/>
      <c r="O2" s="8"/>
      <c r="P2" s="8"/>
      <c r="Q2" s="9"/>
    </row>
    <row r="3" spans="1:17" ht="17.25" x14ac:dyDescent="0.25">
      <c r="A3" s="10"/>
      <c r="B3" s="6">
        <v>1</v>
      </c>
      <c r="C3" s="1">
        <v>2</v>
      </c>
      <c r="D3" s="6"/>
      <c r="E3" s="1" t="s">
        <v>4</v>
      </c>
      <c r="F3" s="1">
        <v>5</v>
      </c>
      <c r="H3" s="6"/>
      <c r="I3" s="10"/>
      <c r="J3" s="6"/>
      <c r="K3" s="6"/>
      <c r="L3" s="6"/>
      <c r="M3" s="6"/>
      <c r="N3" s="6" t="s">
        <v>12</v>
      </c>
      <c r="O3" s="1" t="s">
        <v>1</v>
      </c>
      <c r="P3" s="1" t="s">
        <v>8</v>
      </c>
      <c r="Q3" s="1" t="s">
        <v>9</v>
      </c>
    </row>
    <row r="4" spans="1:17" ht="17.25" x14ac:dyDescent="0.25">
      <c r="A4" s="10"/>
      <c r="B4" s="6">
        <v>2</v>
      </c>
      <c r="C4" s="1">
        <v>2</v>
      </c>
      <c r="D4" s="6"/>
      <c r="E4" s="1" t="s">
        <v>5</v>
      </c>
      <c r="F4" s="1">
        <f>C23</f>
        <v>4.8</v>
      </c>
      <c r="H4" s="6"/>
      <c r="I4" s="10" t="s">
        <v>7</v>
      </c>
      <c r="J4" s="1" t="s">
        <v>1</v>
      </c>
      <c r="K4" s="1" t="s">
        <v>8</v>
      </c>
      <c r="L4" s="1" t="s">
        <v>9</v>
      </c>
      <c r="M4" s="6"/>
      <c r="N4" s="6">
        <v>1</v>
      </c>
      <c r="O4" s="1">
        <v>1</v>
      </c>
      <c r="P4" s="4">
        <f>O4-$O$12</f>
        <v>-3.625</v>
      </c>
      <c r="Q4" s="4">
        <f>POWER(P4,2)</f>
        <v>13.140625</v>
      </c>
    </row>
    <row r="5" spans="1:17" x14ac:dyDescent="0.25">
      <c r="A5" s="10"/>
      <c r="B5" s="6">
        <v>3</v>
      </c>
      <c r="C5" s="1">
        <v>3</v>
      </c>
      <c r="D5" s="6"/>
      <c r="E5" s="6"/>
      <c r="F5" s="12"/>
      <c r="H5" s="6"/>
      <c r="I5" s="10">
        <v>1</v>
      </c>
      <c r="J5" s="1">
        <v>2</v>
      </c>
      <c r="K5" s="4">
        <f>J5-$J$12</f>
        <v>-3.1428571428571432</v>
      </c>
      <c r="L5" s="4">
        <f>POWER(K5,2)</f>
        <v>9.8775510204081662</v>
      </c>
      <c r="M5" s="6"/>
      <c r="N5" s="6">
        <v>2</v>
      </c>
      <c r="O5" s="1">
        <v>2</v>
      </c>
      <c r="P5" s="4">
        <f>O5-$O$12</f>
        <v>-2.625</v>
      </c>
      <c r="Q5" s="4">
        <f t="shared" ref="Q5:Q11" si="0">POWER(P5,2)</f>
        <v>6.890625</v>
      </c>
    </row>
    <row r="6" spans="1:17" x14ac:dyDescent="0.25">
      <c r="A6" s="10"/>
      <c r="B6" s="6">
        <v>4</v>
      </c>
      <c r="C6" s="1">
        <v>3</v>
      </c>
      <c r="D6" s="6"/>
      <c r="E6" s="6"/>
      <c r="F6" s="12"/>
      <c r="H6" s="6"/>
      <c r="I6" s="10">
        <v>2</v>
      </c>
      <c r="J6" s="1">
        <v>3</v>
      </c>
      <c r="K6" s="4">
        <f t="shared" ref="K6:K11" si="1">J6-$J$12</f>
        <v>-2.1428571428571432</v>
      </c>
      <c r="L6" s="4">
        <f t="shared" ref="L6:L11" si="2">POWER(K6,2)</f>
        <v>4.5918367346938789</v>
      </c>
      <c r="M6" s="6"/>
      <c r="N6" s="6">
        <v>3</v>
      </c>
      <c r="O6" s="1">
        <v>3</v>
      </c>
      <c r="P6" s="4">
        <f>O6-$O$12</f>
        <v>-1.625</v>
      </c>
      <c r="Q6" s="4">
        <f t="shared" si="0"/>
        <v>2.640625</v>
      </c>
    </row>
    <row r="7" spans="1:17" x14ac:dyDescent="0.25">
      <c r="A7" s="10"/>
      <c r="B7" s="6">
        <v>5</v>
      </c>
      <c r="C7" s="1">
        <v>4</v>
      </c>
      <c r="D7" s="6"/>
      <c r="E7" s="6"/>
      <c r="F7" s="12"/>
      <c r="H7" s="6"/>
      <c r="I7" s="10">
        <v>3</v>
      </c>
      <c r="J7" s="1">
        <v>4</v>
      </c>
      <c r="K7" s="4">
        <f t="shared" si="1"/>
        <v>-1.1428571428571432</v>
      </c>
      <c r="L7" s="4">
        <f t="shared" si="2"/>
        <v>1.3061224489795926</v>
      </c>
      <c r="M7" s="6"/>
      <c r="N7" s="6">
        <v>4</v>
      </c>
      <c r="O7" s="1">
        <v>4</v>
      </c>
      <c r="P7" s="4">
        <f>O7-$O$12</f>
        <v>-0.625</v>
      </c>
      <c r="Q7" s="4">
        <f t="shared" si="0"/>
        <v>0.390625</v>
      </c>
    </row>
    <row r="8" spans="1:17" x14ac:dyDescent="0.25">
      <c r="A8" s="10"/>
      <c r="B8" s="6">
        <v>6</v>
      </c>
      <c r="C8" s="1">
        <v>4</v>
      </c>
      <c r="D8" s="6"/>
      <c r="E8" s="6"/>
      <c r="F8" s="12"/>
      <c r="H8" s="6"/>
      <c r="I8" s="10">
        <v>4</v>
      </c>
      <c r="J8" s="1">
        <v>5</v>
      </c>
      <c r="K8" s="4">
        <f t="shared" si="1"/>
        <v>-0.14285714285714324</v>
      </c>
      <c r="L8" s="4">
        <f t="shared" si="2"/>
        <v>2.0408163265306232E-2</v>
      </c>
      <c r="M8" s="6"/>
      <c r="N8" s="6">
        <v>5</v>
      </c>
      <c r="O8" s="1">
        <v>5</v>
      </c>
      <c r="P8" s="4">
        <f>O8-$O$12</f>
        <v>0.375</v>
      </c>
      <c r="Q8" s="4">
        <f t="shared" si="0"/>
        <v>0.140625</v>
      </c>
    </row>
    <row r="9" spans="1:17" x14ac:dyDescent="0.25">
      <c r="A9" s="10"/>
      <c r="B9" s="6">
        <v>7</v>
      </c>
      <c r="C9" s="1">
        <v>4</v>
      </c>
      <c r="D9" s="6"/>
      <c r="E9" s="6"/>
      <c r="F9" s="12"/>
      <c r="H9" s="6"/>
      <c r="I9" s="10">
        <v>5</v>
      </c>
      <c r="J9" s="1">
        <v>6</v>
      </c>
      <c r="K9" s="4">
        <f t="shared" si="1"/>
        <v>0.85714285714285676</v>
      </c>
      <c r="L9" s="4">
        <f t="shared" si="2"/>
        <v>0.73469387755101978</v>
      </c>
      <c r="M9" s="6"/>
      <c r="N9" s="6">
        <v>6</v>
      </c>
      <c r="O9" s="1">
        <v>6</v>
      </c>
      <c r="P9" s="4">
        <f>O9-$O$12</f>
        <v>1.375</v>
      </c>
      <c r="Q9" s="4">
        <f t="shared" si="0"/>
        <v>1.890625</v>
      </c>
    </row>
    <row r="10" spans="1:17" x14ac:dyDescent="0.25">
      <c r="A10" s="10"/>
      <c r="B10" s="6">
        <v>8</v>
      </c>
      <c r="C10" s="1">
        <v>4</v>
      </c>
      <c r="D10" s="6"/>
      <c r="E10" s="6"/>
      <c r="F10" s="12"/>
      <c r="H10" s="6"/>
      <c r="I10" s="10">
        <v>6</v>
      </c>
      <c r="J10" s="1">
        <v>7</v>
      </c>
      <c r="K10" s="4">
        <f t="shared" si="1"/>
        <v>1.8571428571428568</v>
      </c>
      <c r="L10" s="4">
        <f t="shared" si="2"/>
        <v>3.4489795918367334</v>
      </c>
      <c r="M10" s="6"/>
      <c r="N10" s="6">
        <v>7</v>
      </c>
      <c r="O10" s="1">
        <v>7</v>
      </c>
      <c r="P10" s="4">
        <f>O10-$O$12</f>
        <v>2.375</v>
      </c>
      <c r="Q10" s="4">
        <f t="shared" si="0"/>
        <v>5.640625</v>
      </c>
    </row>
    <row r="11" spans="1:17" x14ac:dyDescent="0.25">
      <c r="A11" s="10"/>
      <c r="B11" s="6">
        <v>9</v>
      </c>
      <c r="C11" s="1">
        <v>4</v>
      </c>
      <c r="D11" s="6"/>
      <c r="E11" s="6"/>
      <c r="F11" s="12"/>
      <c r="H11" s="6"/>
      <c r="I11" s="10">
        <v>7</v>
      </c>
      <c r="J11" s="1">
        <v>9</v>
      </c>
      <c r="K11" s="4">
        <f t="shared" si="1"/>
        <v>3.8571428571428568</v>
      </c>
      <c r="L11" s="4">
        <f t="shared" si="2"/>
        <v>14.877551020408161</v>
      </c>
      <c r="M11" s="6"/>
      <c r="N11" s="6">
        <v>8</v>
      </c>
      <c r="O11" s="1">
        <v>9</v>
      </c>
      <c r="P11" s="4">
        <f>O11-$O$12</f>
        <v>4.375</v>
      </c>
      <c r="Q11" s="4">
        <f t="shared" si="0"/>
        <v>19.140625</v>
      </c>
    </row>
    <row r="12" spans="1:17" x14ac:dyDescent="0.25">
      <c r="A12" s="10"/>
      <c r="B12" s="15">
        <v>10</v>
      </c>
      <c r="C12" s="2">
        <v>5</v>
      </c>
      <c r="D12" s="6"/>
      <c r="E12" s="6"/>
      <c r="F12" s="12"/>
      <c r="H12" s="6"/>
      <c r="I12" s="1" t="s">
        <v>10</v>
      </c>
      <c r="J12" s="4">
        <f>SUM(J5:J11)/7</f>
        <v>5.1428571428571432</v>
      </c>
      <c r="K12" s="11"/>
      <c r="L12" s="5">
        <f>SUM(L5:L11)/7</f>
        <v>4.9795918367346932</v>
      </c>
      <c r="M12" s="6"/>
      <c r="N12" s="1" t="s">
        <v>10</v>
      </c>
      <c r="O12" s="4">
        <f>SUM(O4:O11)/8</f>
        <v>4.625</v>
      </c>
      <c r="P12" s="11"/>
      <c r="Q12" s="5">
        <f>SUM(Q4:Q11)/8</f>
        <v>6.234375</v>
      </c>
    </row>
    <row r="13" spans="1:17" x14ac:dyDescent="0.25">
      <c r="A13" s="10"/>
      <c r="B13" s="15">
        <v>11</v>
      </c>
      <c r="C13" s="2">
        <v>5</v>
      </c>
      <c r="D13" s="6"/>
      <c r="E13" s="6"/>
      <c r="F13" s="12"/>
      <c r="H13" s="6"/>
      <c r="I13" s="10"/>
      <c r="J13" s="6"/>
      <c r="K13" s="6"/>
      <c r="L13" s="6"/>
      <c r="M13" s="6"/>
      <c r="N13" s="6"/>
      <c r="O13" s="6"/>
      <c r="P13" s="6"/>
      <c r="Q13" s="12"/>
    </row>
    <row r="14" spans="1:17" x14ac:dyDescent="0.25">
      <c r="A14" s="10"/>
      <c r="B14" s="6">
        <v>12</v>
      </c>
      <c r="C14" s="1">
        <v>5</v>
      </c>
      <c r="D14" s="6"/>
      <c r="E14" s="6"/>
      <c r="F14" s="12"/>
      <c r="H14" s="6"/>
      <c r="I14" s="10"/>
      <c r="J14" s="6"/>
      <c r="K14" s="6"/>
      <c r="L14" s="6"/>
      <c r="M14" s="6"/>
      <c r="N14" s="6"/>
      <c r="O14" s="6"/>
      <c r="P14" s="6"/>
      <c r="Q14" s="12"/>
    </row>
    <row r="15" spans="1:17" x14ac:dyDescent="0.25">
      <c r="A15" s="10"/>
      <c r="B15" s="6">
        <v>13</v>
      </c>
      <c r="C15" s="1">
        <v>5</v>
      </c>
      <c r="D15" s="6"/>
      <c r="E15" s="6"/>
      <c r="F15" s="12"/>
      <c r="I15" s="1" t="s">
        <v>2</v>
      </c>
      <c r="J15" s="1">
        <v>5</v>
      </c>
      <c r="K15" s="6"/>
      <c r="L15" s="6"/>
      <c r="M15" s="6"/>
      <c r="N15" s="1" t="s">
        <v>2</v>
      </c>
      <c r="O15" s="1" t="s">
        <v>13</v>
      </c>
      <c r="P15" s="6"/>
      <c r="Q15" s="12"/>
    </row>
    <row r="16" spans="1:17" x14ac:dyDescent="0.25">
      <c r="A16" s="10"/>
      <c r="B16" s="6">
        <v>14</v>
      </c>
      <c r="C16" s="1">
        <v>5</v>
      </c>
      <c r="D16" s="6"/>
      <c r="E16" s="6"/>
      <c r="F16" s="12"/>
      <c r="I16" s="1" t="s">
        <v>4</v>
      </c>
      <c r="J16" s="1">
        <v>9</v>
      </c>
      <c r="K16" s="6"/>
      <c r="L16" s="6"/>
      <c r="M16" s="6"/>
      <c r="N16" s="1" t="s">
        <v>4</v>
      </c>
      <c r="O16" s="1">
        <v>9</v>
      </c>
      <c r="P16" s="6"/>
      <c r="Q16" s="12"/>
    </row>
    <row r="17" spans="1:17" x14ac:dyDescent="0.25">
      <c r="A17" s="10"/>
      <c r="B17" s="6">
        <v>15</v>
      </c>
      <c r="C17" s="1">
        <v>5</v>
      </c>
      <c r="D17" s="6"/>
      <c r="E17" s="6"/>
      <c r="F17" s="12"/>
      <c r="I17" s="1" t="s">
        <v>5</v>
      </c>
      <c r="J17" s="4">
        <f>J12</f>
        <v>5.1428571428571432</v>
      </c>
      <c r="K17" s="6"/>
      <c r="L17" s="6"/>
      <c r="M17" s="6"/>
      <c r="N17" s="1" t="s">
        <v>5</v>
      </c>
      <c r="O17" s="4">
        <f>O12</f>
        <v>4.625</v>
      </c>
      <c r="P17" s="6"/>
      <c r="Q17" s="12"/>
    </row>
    <row r="18" spans="1:17" x14ac:dyDescent="0.25">
      <c r="A18" s="10"/>
      <c r="B18" s="6">
        <v>16</v>
      </c>
      <c r="C18" s="1">
        <v>6</v>
      </c>
      <c r="D18" s="6"/>
      <c r="E18" s="6"/>
      <c r="F18" s="12"/>
      <c r="I18" s="3" t="s">
        <v>11</v>
      </c>
      <c r="J18" s="4">
        <f>L12</f>
        <v>4.9795918367346932</v>
      </c>
      <c r="K18" s="13"/>
      <c r="L18" s="13"/>
      <c r="M18" s="13"/>
      <c r="N18" s="3" t="s">
        <v>11</v>
      </c>
      <c r="O18" s="4">
        <f>Q12</f>
        <v>6.234375</v>
      </c>
      <c r="P18" s="13"/>
      <c r="Q18" s="14"/>
    </row>
    <row r="19" spans="1:17" x14ac:dyDescent="0.25">
      <c r="A19" s="10"/>
      <c r="B19" s="6">
        <v>17</v>
      </c>
      <c r="C19" s="1">
        <v>6</v>
      </c>
      <c r="D19" s="6"/>
      <c r="E19" s="6"/>
      <c r="F19" s="12"/>
    </row>
    <row r="20" spans="1:17" x14ac:dyDescent="0.25">
      <c r="A20" s="10"/>
      <c r="B20" s="6">
        <v>18</v>
      </c>
      <c r="C20" s="1">
        <v>8</v>
      </c>
      <c r="D20" s="6"/>
      <c r="E20" s="6"/>
      <c r="F20" s="12"/>
    </row>
    <row r="21" spans="1:17" x14ac:dyDescent="0.25">
      <c r="A21" s="10"/>
      <c r="B21" s="6">
        <v>19</v>
      </c>
      <c r="C21" s="1">
        <v>8</v>
      </c>
      <c r="D21" s="6"/>
      <c r="E21" s="6"/>
      <c r="F21" s="12"/>
    </row>
    <row r="22" spans="1:17" x14ac:dyDescent="0.25">
      <c r="A22" s="10"/>
      <c r="B22" s="6">
        <v>20</v>
      </c>
      <c r="C22" s="1">
        <v>8</v>
      </c>
      <c r="D22" s="6"/>
      <c r="E22" s="6"/>
      <c r="F22" s="12"/>
    </row>
    <row r="23" spans="1:17" x14ac:dyDescent="0.25">
      <c r="A23" s="16"/>
      <c r="B23" s="13"/>
      <c r="C23" s="1">
        <f>SUM(C3:C22)/20</f>
        <v>4.8</v>
      </c>
      <c r="D23" s="13"/>
      <c r="E23" s="13"/>
      <c r="F23" s="14"/>
    </row>
    <row r="27" spans="1:17" ht="17.25" x14ac:dyDescent="0.25">
      <c r="A27" s="7" t="s">
        <v>26</v>
      </c>
      <c r="B27" s="1" t="s">
        <v>15</v>
      </c>
      <c r="C27" s="1" t="s">
        <v>16</v>
      </c>
      <c r="D27" s="1" t="s">
        <v>17</v>
      </c>
      <c r="E27" s="1" t="s">
        <v>18</v>
      </c>
      <c r="F27" s="1" t="s">
        <v>19</v>
      </c>
      <c r="G27" s="3" t="s">
        <v>20</v>
      </c>
      <c r="H27" s="1" t="s">
        <v>21</v>
      </c>
      <c r="I27" s="1" t="s">
        <v>22</v>
      </c>
    </row>
    <row r="28" spans="1:17" x14ac:dyDescent="0.25">
      <c r="A28" s="10"/>
      <c r="B28" s="1">
        <v>0</v>
      </c>
      <c r="C28" s="1">
        <v>10</v>
      </c>
      <c r="D28" s="1">
        <v>21</v>
      </c>
      <c r="E28" s="1">
        <f>(B28+C28)/2</f>
        <v>5</v>
      </c>
      <c r="F28" s="1">
        <f>E28*D28</f>
        <v>105</v>
      </c>
      <c r="G28" s="4">
        <f>E28-$F$36</f>
        <v>-37.72</v>
      </c>
      <c r="H28" s="4">
        <f>POWER(G28,2)</f>
        <v>1422.7983999999999</v>
      </c>
      <c r="I28" s="4">
        <f>H28*D28</f>
        <v>29878.766399999997</v>
      </c>
    </row>
    <row r="29" spans="1:17" x14ac:dyDescent="0.25">
      <c r="A29" s="10"/>
      <c r="B29" s="1">
        <v>10</v>
      </c>
      <c r="C29" s="1">
        <v>20</v>
      </c>
      <c r="D29" s="1">
        <v>28</v>
      </c>
      <c r="E29" s="1">
        <f t="shared" ref="E29:E35" si="3">(B29+C29)/2</f>
        <v>15</v>
      </c>
      <c r="F29" s="1">
        <f t="shared" ref="F29:F35" si="4">E29*D29</f>
        <v>420</v>
      </c>
      <c r="G29" s="4">
        <f t="shared" ref="G29:G37" si="5">E29-$F$36</f>
        <v>-27.72</v>
      </c>
      <c r="H29" s="4">
        <f t="shared" ref="H29:H35" si="6">POWER(G29,2)</f>
        <v>768.39839999999992</v>
      </c>
      <c r="I29" s="4">
        <f t="shared" ref="I29:I35" si="7">H29*D29</f>
        <v>21515.155199999997</v>
      </c>
    </row>
    <row r="30" spans="1:17" x14ac:dyDescent="0.25">
      <c r="A30" s="10"/>
      <c r="B30" s="1">
        <v>20</v>
      </c>
      <c r="C30" s="1">
        <v>30</v>
      </c>
      <c r="D30" s="1">
        <v>81</v>
      </c>
      <c r="E30" s="1">
        <f t="shared" si="3"/>
        <v>25</v>
      </c>
      <c r="F30" s="1">
        <f t="shared" si="4"/>
        <v>2025</v>
      </c>
      <c r="G30" s="4">
        <f t="shared" si="5"/>
        <v>-17.72</v>
      </c>
      <c r="H30" s="4">
        <f t="shared" si="6"/>
        <v>313.99839999999995</v>
      </c>
      <c r="I30" s="4">
        <f t="shared" si="7"/>
        <v>25433.870399999996</v>
      </c>
    </row>
    <row r="31" spans="1:17" x14ac:dyDescent="0.25">
      <c r="A31" s="10"/>
      <c r="B31" s="1">
        <v>30</v>
      </c>
      <c r="C31" s="1">
        <v>40</v>
      </c>
      <c r="D31" s="1">
        <v>87</v>
      </c>
      <c r="E31" s="1">
        <f t="shared" si="3"/>
        <v>35</v>
      </c>
      <c r="F31" s="1">
        <f t="shared" si="4"/>
        <v>3045</v>
      </c>
      <c r="G31" s="4">
        <f t="shared" si="5"/>
        <v>-7.7199999999999989</v>
      </c>
      <c r="H31" s="4">
        <f t="shared" si="6"/>
        <v>59.598399999999984</v>
      </c>
      <c r="I31" s="4">
        <f t="shared" si="7"/>
        <v>5185.0607999999984</v>
      </c>
    </row>
    <row r="32" spans="1:17" x14ac:dyDescent="0.25">
      <c r="A32" s="10"/>
      <c r="B32" s="1">
        <v>40</v>
      </c>
      <c r="C32" s="1">
        <v>50</v>
      </c>
      <c r="D32" s="1">
        <v>112</v>
      </c>
      <c r="E32" s="1">
        <f t="shared" si="3"/>
        <v>45</v>
      </c>
      <c r="F32" s="1">
        <f t="shared" si="4"/>
        <v>5040</v>
      </c>
      <c r="G32" s="4">
        <f t="shared" si="5"/>
        <v>2.2800000000000011</v>
      </c>
      <c r="H32" s="4">
        <f t="shared" si="6"/>
        <v>5.1984000000000048</v>
      </c>
      <c r="I32" s="4">
        <f t="shared" si="7"/>
        <v>582.22080000000051</v>
      </c>
    </row>
    <row r="33" spans="1:9" x14ac:dyDescent="0.25">
      <c r="A33" s="10"/>
      <c r="B33" s="1">
        <v>50</v>
      </c>
      <c r="C33" s="1">
        <v>60</v>
      </c>
      <c r="D33" s="1">
        <v>78</v>
      </c>
      <c r="E33" s="1">
        <f t="shared" si="3"/>
        <v>55</v>
      </c>
      <c r="F33" s="1">
        <f t="shared" si="4"/>
        <v>4290</v>
      </c>
      <c r="G33" s="4">
        <f t="shared" si="5"/>
        <v>12.280000000000001</v>
      </c>
      <c r="H33" s="4">
        <f t="shared" si="6"/>
        <v>150.79840000000002</v>
      </c>
      <c r="I33" s="4">
        <f t="shared" si="7"/>
        <v>11762.275200000002</v>
      </c>
    </row>
    <row r="34" spans="1:9" x14ac:dyDescent="0.25">
      <c r="A34" s="10"/>
      <c r="B34" s="1">
        <v>60</v>
      </c>
      <c r="C34" s="1">
        <v>70</v>
      </c>
      <c r="D34" s="1">
        <v>54</v>
      </c>
      <c r="E34" s="1">
        <f t="shared" si="3"/>
        <v>65</v>
      </c>
      <c r="F34" s="1">
        <f t="shared" si="4"/>
        <v>3510</v>
      </c>
      <c r="G34" s="4">
        <f t="shared" si="5"/>
        <v>22.28</v>
      </c>
      <c r="H34" s="4">
        <f t="shared" si="6"/>
        <v>496.39840000000004</v>
      </c>
      <c r="I34" s="4">
        <f t="shared" si="7"/>
        <v>26805.513600000002</v>
      </c>
    </row>
    <row r="35" spans="1:9" x14ac:dyDescent="0.25">
      <c r="A35" s="10"/>
      <c r="B35" s="3">
        <v>70</v>
      </c>
      <c r="C35" s="3">
        <v>80</v>
      </c>
      <c r="D35" s="1">
        <v>39</v>
      </c>
      <c r="E35" s="1">
        <f t="shared" si="3"/>
        <v>75</v>
      </c>
      <c r="F35" s="1">
        <f t="shared" si="4"/>
        <v>2925</v>
      </c>
      <c r="G35" s="4">
        <f t="shared" si="5"/>
        <v>32.28</v>
      </c>
      <c r="H35" s="4">
        <f t="shared" si="6"/>
        <v>1041.9984000000002</v>
      </c>
      <c r="I35" s="4">
        <f t="shared" si="7"/>
        <v>40637.937600000005</v>
      </c>
    </row>
    <row r="36" spans="1:9" x14ac:dyDescent="0.25">
      <c r="A36" s="10"/>
      <c r="B36" s="6"/>
      <c r="C36" s="6"/>
      <c r="D36" s="17">
        <f>SUM(D28:D35)</f>
        <v>500</v>
      </c>
      <c r="E36" s="17" t="s">
        <v>23</v>
      </c>
      <c r="F36" s="18">
        <f>SUM(F28:F35)/D36</f>
        <v>42.72</v>
      </c>
      <c r="G36" s="6"/>
      <c r="H36" s="17" t="s">
        <v>24</v>
      </c>
      <c r="I36" s="18">
        <f>SUM(I28:I34)/D36</f>
        <v>242.32572479999996</v>
      </c>
    </row>
    <row r="37" spans="1:9" x14ac:dyDescent="0.25">
      <c r="A37" s="10"/>
      <c r="B37" s="6"/>
      <c r="C37" s="6"/>
      <c r="D37" s="6"/>
      <c r="E37" s="6"/>
      <c r="F37" s="6"/>
      <c r="G37" s="6"/>
      <c r="H37" s="6"/>
      <c r="I37" s="12"/>
    </row>
    <row r="38" spans="1:9" x14ac:dyDescent="0.25">
      <c r="A38" s="10"/>
      <c r="B38" s="6"/>
      <c r="C38" s="6"/>
      <c r="D38" s="6"/>
      <c r="E38" s="1" t="s">
        <v>2</v>
      </c>
      <c r="F38" s="4">
        <f>B32+(C32-B32)*(D36/2-217)/D32</f>
        <v>42.946428571428569</v>
      </c>
      <c r="G38" s="6"/>
      <c r="H38" s="6"/>
      <c r="I38" s="12"/>
    </row>
    <row r="39" spans="1:9" x14ac:dyDescent="0.25">
      <c r="A39" s="10"/>
      <c r="B39" s="6"/>
      <c r="C39" s="6"/>
      <c r="D39" s="6"/>
      <c r="E39" s="1" t="s">
        <v>4</v>
      </c>
      <c r="F39" s="4">
        <f>B32+(C32-B32)*(D33/(D31+D33))</f>
        <v>44.727272727272727</v>
      </c>
      <c r="G39" s="6"/>
      <c r="H39" s="6"/>
      <c r="I39" s="12"/>
    </row>
    <row r="40" spans="1:9" x14ac:dyDescent="0.25">
      <c r="B40" s="6"/>
      <c r="C40" s="6"/>
      <c r="D40" s="6"/>
      <c r="E40" s="1" t="s">
        <v>25</v>
      </c>
      <c r="F40" s="4">
        <f>F36</f>
        <v>42.72</v>
      </c>
      <c r="G40" s="6"/>
      <c r="H40" s="6"/>
      <c r="I40" s="12"/>
    </row>
    <row r="41" spans="1:9" x14ac:dyDescent="0.25">
      <c r="A41" s="16"/>
      <c r="B41" s="13"/>
      <c r="C41" s="13"/>
      <c r="D41" s="13"/>
      <c r="E41" s="3" t="s">
        <v>11</v>
      </c>
      <c r="F41" s="4">
        <f>I36</f>
        <v>242.32572479999996</v>
      </c>
      <c r="G41" s="13"/>
      <c r="H41" s="13"/>
      <c r="I41" s="14"/>
    </row>
    <row r="44" spans="1:9" ht="17.25" x14ac:dyDescent="0.25">
      <c r="A44" s="7" t="s">
        <v>14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3" t="s">
        <v>20</v>
      </c>
      <c r="H44" s="1" t="s">
        <v>21</v>
      </c>
      <c r="I44" s="1" t="s">
        <v>22</v>
      </c>
    </row>
    <row r="45" spans="1:9" x14ac:dyDescent="0.25">
      <c r="A45" s="10"/>
      <c r="B45" s="1">
        <v>50</v>
      </c>
      <c r="C45" s="1">
        <v>60</v>
      </c>
      <c r="D45" s="1">
        <v>8</v>
      </c>
      <c r="E45" s="1">
        <f>(B45+C45)/2</f>
        <v>55</v>
      </c>
      <c r="F45" s="1">
        <f>E45*D45</f>
        <v>440</v>
      </c>
      <c r="G45" s="4">
        <f>E45-$F$52</f>
        <v>-24.769230769230774</v>
      </c>
      <c r="H45" s="4">
        <f>POWER(G45,2)</f>
        <v>613.51479289940846</v>
      </c>
      <c r="I45" s="4">
        <f>H45*D45</f>
        <v>4908.1183431952677</v>
      </c>
    </row>
    <row r="46" spans="1:9" x14ac:dyDescent="0.25">
      <c r="A46" s="10"/>
      <c r="B46" s="1">
        <v>60</v>
      </c>
      <c r="C46" s="1">
        <v>70</v>
      </c>
      <c r="D46" s="1">
        <v>10</v>
      </c>
      <c r="E46" s="1">
        <f t="shared" ref="E46:E51" si="8">(B46+C46)/2</f>
        <v>65</v>
      </c>
      <c r="F46" s="1">
        <f t="shared" ref="F46:F51" si="9">E46*D46</f>
        <v>650</v>
      </c>
      <c r="G46" s="4">
        <f>E46-$F$52</f>
        <v>-14.769230769230774</v>
      </c>
      <c r="H46" s="4">
        <f t="shared" ref="H46:H51" si="10">POWER(G46,2)</f>
        <v>218.13017751479302</v>
      </c>
      <c r="I46" s="4">
        <f t="shared" ref="I46:I51" si="11">H46*D46</f>
        <v>2181.3017751479301</v>
      </c>
    </row>
    <row r="47" spans="1:9" x14ac:dyDescent="0.25">
      <c r="A47" s="10"/>
      <c r="B47" s="1">
        <v>70</v>
      </c>
      <c r="C47" s="1">
        <v>80</v>
      </c>
      <c r="D47" s="1">
        <v>16</v>
      </c>
      <c r="E47" s="1">
        <f t="shared" si="8"/>
        <v>75</v>
      </c>
      <c r="F47" s="1">
        <f t="shared" si="9"/>
        <v>1200</v>
      </c>
      <c r="G47" s="4">
        <f>E47-$F$52</f>
        <v>-4.7692307692307736</v>
      </c>
      <c r="H47" s="4">
        <f t="shared" si="10"/>
        <v>22.745562130177557</v>
      </c>
      <c r="I47" s="4">
        <f t="shared" si="11"/>
        <v>363.92899408284092</v>
      </c>
    </row>
    <row r="48" spans="1:9" x14ac:dyDescent="0.25">
      <c r="A48" s="10"/>
      <c r="B48" s="1">
        <v>80</v>
      </c>
      <c r="C48" s="1">
        <v>90</v>
      </c>
      <c r="D48" s="1">
        <v>14</v>
      </c>
      <c r="E48" s="1">
        <f t="shared" si="8"/>
        <v>85</v>
      </c>
      <c r="F48" s="1">
        <f t="shared" si="9"/>
        <v>1190</v>
      </c>
      <c r="G48" s="4">
        <f>E48-$F$52</f>
        <v>5.2307692307692264</v>
      </c>
      <c r="H48" s="4">
        <f t="shared" si="10"/>
        <v>27.360946745562085</v>
      </c>
      <c r="I48" s="4">
        <f t="shared" si="11"/>
        <v>383.05325443786921</v>
      </c>
    </row>
    <row r="49" spans="1:9" x14ac:dyDescent="0.25">
      <c r="A49" s="10"/>
      <c r="B49" s="1">
        <v>90</v>
      </c>
      <c r="C49" s="1">
        <v>100</v>
      </c>
      <c r="D49" s="1">
        <v>10</v>
      </c>
      <c r="E49" s="1">
        <f t="shared" si="8"/>
        <v>95</v>
      </c>
      <c r="F49" s="1">
        <f t="shared" si="9"/>
        <v>950</v>
      </c>
      <c r="G49" s="4">
        <f>E49-$F$52</f>
        <v>15.230769230769226</v>
      </c>
      <c r="H49" s="4">
        <f t="shared" si="10"/>
        <v>231.9763313609466</v>
      </c>
      <c r="I49" s="4">
        <f t="shared" si="11"/>
        <v>2319.763313609466</v>
      </c>
    </row>
    <row r="50" spans="1:9" x14ac:dyDescent="0.25">
      <c r="A50" s="10"/>
      <c r="B50" s="1">
        <v>100</v>
      </c>
      <c r="C50" s="1">
        <v>110</v>
      </c>
      <c r="D50" s="1">
        <v>5</v>
      </c>
      <c r="E50" s="1">
        <f t="shared" si="8"/>
        <v>105</v>
      </c>
      <c r="F50" s="1">
        <f t="shared" si="9"/>
        <v>525</v>
      </c>
      <c r="G50" s="4">
        <f>E50-$F$52</f>
        <v>25.230769230769226</v>
      </c>
      <c r="H50" s="4">
        <f t="shared" si="10"/>
        <v>636.5917159763311</v>
      </c>
      <c r="I50" s="4">
        <f t="shared" si="11"/>
        <v>3182.9585798816556</v>
      </c>
    </row>
    <row r="51" spans="1:9" x14ac:dyDescent="0.25">
      <c r="A51" s="10"/>
      <c r="B51" s="1">
        <v>110</v>
      </c>
      <c r="C51" s="1">
        <v>120</v>
      </c>
      <c r="D51" s="1">
        <v>2</v>
      </c>
      <c r="E51" s="1">
        <f t="shared" si="8"/>
        <v>115</v>
      </c>
      <c r="F51" s="1">
        <f t="shared" si="9"/>
        <v>230</v>
      </c>
      <c r="G51" s="4">
        <f>E51-$F$52</f>
        <v>35.230769230769226</v>
      </c>
      <c r="H51" s="4">
        <f t="shared" si="10"/>
        <v>1241.2071005917157</v>
      </c>
      <c r="I51" s="4">
        <f t="shared" si="11"/>
        <v>2482.4142011834315</v>
      </c>
    </row>
    <row r="52" spans="1:9" x14ac:dyDescent="0.25">
      <c r="A52" s="10"/>
      <c r="B52" s="6"/>
      <c r="C52" s="6"/>
      <c r="D52" s="1">
        <f>SUM(D45:D51)</f>
        <v>65</v>
      </c>
      <c r="E52" s="1" t="s">
        <v>23</v>
      </c>
      <c r="F52" s="5">
        <f>SUM(F45:F51)/65</f>
        <v>79.769230769230774</v>
      </c>
      <c r="G52" s="6"/>
      <c r="H52" s="1" t="s">
        <v>24</v>
      </c>
      <c r="I52" s="5">
        <f>SUM(I45:I51)/D52</f>
        <v>243.40828402366864</v>
      </c>
    </row>
    <row r="53" spans="1:9" x14ac:dyDescent="0.25">
      <c r="A53" s="10"/>
      <c r="B53" s="6"/>
      <c r="C53" s="6"/>
      <c r="D53" s="6"/>
      <c r="E53" s="6"/>
      <c r="F53" s="6"/>
      <c r="G53" s="6"/>
      <c r="H53" s="6"/>
      <c r="I53" s="12"/>
    </row>
    <row r="54" spans="1:9" x14ac:dyDescent="0.25">
      <c r="A54" s="10"/>
      <c r="B54" s="6"/>
      <c r="C54" s="6"/>
      <c r="D54" s="6"/>
      <c r="E54" s="1" t="s">
        <v>2</v>
      </c>
      <c r="F54" s="4">
        <f>B47+(C47-B47)*(D52/2-18)/16</f>
        <v>79.0625</v>
      </c>
      <c r="G54" s="6"/>
      <c r="H54" s="6"/>
      <c r="I54" s="12"/>
    </row>
    <row r="55" spans="1:9" x14ac:dyDescent="0.25">
      <c r="A55" s="10"/>
      <c r="B55" s="6"/>
      <c r="C55" s="6"/>
      <c r="D55" s="6"/>
      <c r="E55" s="1" t="s">
        <v>4</v>
      </c>
      <c r="F55" s="1">
        <v>75.83</v>
      </c>
      <c r="G55" s="6"/>
      <c r="H55" s="6"/>
      <c r="I55" s="12"/>
    </row>
    <row r="56" spans="1:9" x14ac:dyDescent="0.25">
      <c r="B56" s="6"/>
      <c r="C56" s="6"/>
      <c r="D56" s="6"/>
      <c r="E56" s="1" t="s">
        <v>25</v>
      </c>
      <c r="F56" s="4">
        <f>F52</f>
        <v>79.769230769230774</v>
      </c>
      <c r="G56" s="6"/>
      <c r="H56" s="6"/>
      <c r="I56" s="12"/>
    </row>
    <row r="57" spans="1:9" x14ac:dyDescent="0.25">
      <c r="A57" s="16"/>
      <c r="B57" s="13"/>
      <c r="C57" s="13"/>
      <c r="D57" s="13"/>
      <c r="E57" s="3" t="s">
        <v>11</v>
      </c>
      <c r="F57" s="4">
        <f>I52</f>
        <v>243.40828402366864</v>
      </c>
      <c r="G57" s="13"/>
      <c r="H57" s="13"/>
      <c r="I57" s="14"/>
    </row>
    <row r="60" spans="1:9" ht="17.25" x14ac:dyDescent="0.25">
      <c r="A60" s="7" t="s">
        <v>27</v>
      </c>
      <c r="B60" s="1" t="s">
        <v>15</v>
      </c>
      <c r="C60" s="1" t="s">
        <v>16</v>
      </c>
      <c r="D60" s="1" t="s">
        <v>17</v>
      </c>
      <c r="E60" s="1" t="s">
        <v>18</v>
      </c>
      <c r="F60" s="1" t="s">
        <v>19</v>
      </c>
      <c r="G60" s="3" t="s">
        <v>20</v>
      </c>
      <c r="H60" s="1" t="s">
        <v>21</v>
      </c>
      <c r="I60" s="1" t="s">
        <v>22</v>
      </c>
    </row>
    <row r="61" spans="1:9" x14ac:dyDescent="0.25">
      <c r="A61" s="10"/>
      <c r="B61" s="1">
        <v>38</v>
      </c>
      <c r="C61" s="1">
        <v>44</v>
      </c>
      <c r="D61" s="1">
        <v>7</v>
      </c>
      <c r="E61" s="1">
        <f>(B61+C61)/2</f>
        <v>41</v>
      </c>
      <c r="F61" s="1">
        <f>E61*D61</f>
        <v>287</v>
      </c>
      <c r="G61" s="4">
        <f>E61-$F$68</f>
        <v>-18.136363636363633</v>
      </c>
      <c r="H61" s="4">
        <f>POWER(G61,2)</f>
        <v>328.92768595041309</v>
      </c>
      <c r="I61" s="4">
        <f>H61*D61</f>
        <v>2302.4938016528918</v>
      </c>
    </row>
    <row r="62" spans="1:9" x14ac:dyDescent="0.25">
      <c r="A62" s="10"/>
      <c r="B62" s="1">
        <v>44</v>
      </c>
      <c r="C62" s="1">
        <v>50</v>
      </c>
      <c r="D62" s="1">
        <v>8</v>
      </c>
      <c r="E62" s="1">
        <f t="shared" ref="E62:E67" si="12">(B62+C62)/2</f>
        <v>47</v>
      </c>
      <c r="F62" s="1">
        <f t="shared" ref="F62:F67" si="13">E62*D62</f>
        <v>376</v>
      </c>
      <c r="G62" s="4">
        <f t="shared" ref="G62:G67" si="14">E62-$F$68</f>
        <v>-12.136363636363633</v>
      </c>
      <c r="H62" s="4">
        <f t="shared" ref="H62:H67" si="15">POWER(G62,2)</f>
        <v>147.29132231404949</v>
      </c>
      <c r="I62" s="4">
        <f t="shared" ref="I62:I67" si="16">H62*D62</f>
        <v>1178.330578512396</v>
      </c>
    </row>
    <row r="63" spans="1:9" x14ac:dyDescent="0.25">
      <c r="A63" s="10"/>
      <c r="B63" s="1">
        <v>50</v>
      </c>
      <c r="C63" s="1">
        <v>56</v>
      </c>
      <c r="D63" s="1">
        <v>15</v>
      </c>
      <c r="E63" s="1">
        <f t="shared" si="12"/>
        <v>53</v>
      </c>
      <c r="F63" s="1">
        <f t="shared" si="13"/>
        <v>795</v>
      </c>
      <c r="G63" s="4">
        <f t="shared" si="14"/>
        <v>-6.1363636363636331</v>
      </c>
      <c r="H63" s="4">
        <f t="shared" si="15"/>
        <v>37.654958677685912</v>
      </c>
      <c r="I63" s="4">
        <f t="shared" si="16"/>
        <v>564.82438016528863</v>
      </c>
    </row>
    <row r="64" spans="1:9" x14ac:dyDescent="0.25">
      <c r="A64" s="10"/>
      <c r="B64" s="1">
        <v>56</v>
      </c>
      <c r="C64" s="1">
        <v>62</v>
      </c>
      <c r="D64" s="1">
        <v>25</v>
      </c>
      <c r="E64" s="1">
        <f t="shared" si="12"/>
        <v>59</v>
      </c>
      <c r="F64" s="1">
        <f t="shared" si="13"/>
        <v>1475</v>
      </c>
      <c r="G64" s="4">
        <f t="shared" si="14"/>
        <v>-0.13636363636363313</v>
      </c>
      <c r="H64" s="4">
        <f t="shared" si="15"/>
        <v>1.8595041322313169E-2</v>
      </c>
      <c r="I64" s="4">
        <f t="shared" si="16"/>
        <v>0.46487603305782921</v>
      </c>
    </row>
    <row r="65" spans="1:9" x14ac:dyDescent="0.25">
      <c r="A65" s="10"/>
      <c r="B65" s="1">
        <v>62</v>
      </c>
      <c r="C65" s="1">
        <v>68</v>
      </c>
      <c r="D65" s="1">
        <v>18</v>
      </c>
      <c r="E65" s="1">
        <f t="shared" si="12"/>
        <v>65</v>
      </c>
      <c r="F65" s="1">
        <f t="shared" si="13"/>
        <v>1170</v>
      </c>
      <c r="G65" s="4">
        <f t="shared" si="14"/>
        <v>5.8636363636363669</v>
      </c>
      <c r="H65" s="4">
        <f t="shared" si="15"/>
        <v>34.382231404958716</v>
      </c>
      <c r="I65" s="4">
        <f t="shared" si="16"/>
        <v>618.88016528925687</v>
      </c>
    </row>
    <row r="66" spans="1:9" x14ac:dyDescent="0.25">
      <c r="A66" s="10"/>
      <c r="B66" s="1">
        <v>68</v>
      </c>
      <c r="C66" s="1">
        <v>74</v>
      </c>
      <c r="D66" s="1">
        <v>9</v>
      </c>
      <c r="E66" s="1">
        <f t="shared" si="12"/>
        <v>71</v>
      </c>
      <c r="F66" s="1">
        <f t="shared" si="13"/>
        <v>639</v>
      </c>
      <c r="G66" s="4">
        <f t="shared" si="14"/>
        <v>11.863636363636367</v>
      </c>
      <c r="H66" s="4">
        <f t="shared" si="15"/>
        <v>140.7458677685951</v>
      </c>
      <c r="I66" s="4">
        <f t="shared" si="16"/>
        <v>1266.712809917356</v>
      </c>
    </row>
    <row r="67" spans="1:9" x14ac:dyDescent="0.25">
      <c r="A67" s="10"/>
      <c r="B67" s="1">
        <v>74</v>
      </c>
      <c r="C67" s="1">
        <v>80</v>
      </c>
      <c r="D67" s="1">
        <v>6</v>
      </c>
      <c r="E67" s="1">
        <f t="shared" si="12"/>
        <v>77</v>
      </c>
      <c r="F67" s="1">
        <f t="shared" si="13"/>
        <v>462</v>
      </c>
      <c r="G67" s="4">
        <f>E67-$F$68</f>
        <v>17.863636363636367</v>
      </c>
      <c r="H67" s="4">
        <f>POWER(G67,2)</f>
        <v>319.10950413223151</v>
      </c>
      <c r="I67" s="4">
        <f t="shared" si="16"/>
        <v>1914.6570247933892</v>
      </c>
    </row>
    <row r="68" spans="1:9" x14ac:dyDescent="0.25">
      <c r="A68" s="10"/>
      <c r="B68" s="6"/>
      <c r="C68" s="6"/>
      <c r="D68" s="1">
        <f>SUM(D61:D67)</f>
        <v>88</v>
      </c>
      <c r="E68" s="1" t="s">
        <v>23</v>
      </c>
      <c r="F68" s="5">
        <f>SUM(F61:F67)/D68</f>
        <v>59.136363636363633</v>
      </c>
      <c r="G68" s="6"/>
      <c r="H68" s="1" t="s">
        <v>24</v>
      </c>
      <c r="I68" s="5">
        <f>SUM(I61:I67)/D68</f>
        <v>89.163223140495859</v>
      </c>
    </row>
    <row r="69" spans="1:9" x14ac:dyDescent="0.25">
      <c r="A69" s="10"/>
      <c r="B69" s="6"/>
      <c r="C69" s="6"/>
      <c r="D69" s="6"/>
      <c r="E69" s="6"/>
      <c r="F69" s="6"/>
      <c r="H69" s="6"/>
      <c r="I69" s="12"/>
    </row>
    <row r="70" spans="1:9" x14ac:dyDescent="0.25">
      <c r="A70" s="10"/>
      <c r="B70" s="6"/>
      <c r="C70" s="6"/>
      <c r="D70" s="6"/>
      <c r="E70" s="1" t="s">
        <v>2</v>
      </c>
      <c r="F70" s="4">
        <f>B63+(C63-B63)*(D68/2-18)/16</f>
        <v>59.75</v>
      </c>
      <c r="G70" s="6"/>
      <c r="H70" s="6"/>
      <c r="I70" s="12"/>
    </row>
    <row r="71" spans="1:9" x14ac:dyDescent="0.25">
      <c r="A71" s="10"/>
      <c r="B71" s="6"/>
      <c r="C71" s="6"/>
      <c r="D71" s="6"/>
      <c r="E71" s="1" t="s">
        <v>4</v>
      </c>
      <c r="F71" s="1">
        <v>75.83</v>
      </c>
      <c r="G71" s="6"/>
      <c r="H71" s="6"/>
      <c r="I71" s="12"/>
    </row>
    <row r="72" spans="1:9" x14ac:dyDescent="0.25">
      <c r="B72" s="6"/>
      <c r="C72" s="6"/>
      <c r="D72" s="6"/>
      <c r="E72" s="1" t="s">
        <v>25</v>
      </c>
      <c r="F72" s="4">
        <f>F68</f>
        <v>59.136363636363633</v>
      </c>
      <c r="G72" s="6"/>
      <c r="H72" s="6"/>
      <c r="I72" s="12"/>
    </row>
    <row r="73" spans="1:9" x14ac:dyDescent="0.25">
      <c r="A73" s="16"/>
      <c r="B73" s="13"/>
      <c r="C73" s="13"/>
      <c r="D73" s="13"/>
      <c r="E73" s="3" t="s">
        <v>11</v>
      </c>
      <c r="F73" s="4">
        <f>I68</f>
        <v>89.163223140495859</v>
      </c>
      <c r="G73" s="13"/>
      <c r="H73" s="13"/>
      <c r="I7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2021-04-30T17:52:45Z</dcterms:created>
  <dcterms:modified xsi:type="dcterms:W3CDTF">2021-04-30T23:20:40Z</dcterms:modified>
</cp:coreProperties>
</file>