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2do semestre\Estadistica 2\Ejercitacione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C91" i="1"/>
  <c r="B87" i="1"/>
  <c r="B88" i="1" s="1"/>
  <c r="C84" i="1"/>
  <c r="C83" i="1"/>
  <c r="C8" i="1"/>
  <c r="C76" i="1"/>
  <c r="C73" i="1"/>
  <c r="C70" i="1"/>
  <c r="C61" i="1"/>
  <c r="C58" i="1"/>
  <c r="C55" i="1"/>
  <c r="C45" i="1"/>
  <c r="C43" i="1"/>
  <c r="C42" i="1"/>
  <c r="D40" i="1"/>
  <c r="C39" i="1"/>
  <c r="F22" i="1"/>
  <c r="F23" i="1"/>
  <c r="F24" i="1"/>
  <c r="F25" i="1"/>
  <c r="F26" i="1"/>
  <c r="F27" i="1"/>
  <c r="F21" i="1"/>
  <c r="E26" i="1"/>
  <c r="E27" i="1"/>
  <c r="E25" i="1"/>
  <c r="E21" i="1"/>
  <c r="E22" i="1"/>
  <c r="E23" i="1"/>
  <c r="E24" i="1"/>
  <c r="C29" i="1"/>
  <c r="C28" i="1"/>
  <c r="C14" i="1"/>
  <c r="C13" i="1"/>
  <c r="E9" i="1"/>
  <c r="E10" i="1" s="1"/>
  <c r="E8" i="1"/>
  <c r="E4" i="1"/>
  <c r="E5" i="1"/>
  <c r="E6" i="1"/>
  <c r="F6" i="1"/>
  <c r="F7" i="1"/>
  <c r="F8" i="1"/>
  <c r="B26" i="1" l="1"/>
  <c r="B25" i="1"/>
  <c r="F9" i="1"/>
  <c r="E7" i="1"/>
  <c r="B11" i="1"/>
  <c r="B10" i="1"/>
  <c r="F10" i="1" l="1"/>
  <c r="F4" i="1" l="1"/>
  <c r="F5" i="1"/>
</calcChain>
</file>

<file path=xl/sharedStrings.xml><?xml version="1.0" encoding="utf-8"?>
<sst xmlns="http://schemas.openxmlformats.org/spreadsheetml/2006/main" count="68" uniqueCount="36">
  <si>
    <t>n</t>
  </si>
  <si>
    <t>μ</t>
  </si>
  <si>
    <t>σ</t>
  </si>
  <si>
    <t>X</t>
  </si>
  <si>
    <t>f(X)</t>
  </si>
  <si>
    <t>x1</t>
  </si>
  <si>
    <t>x2</t>
  </si>
  <si>
    <t>1)3)</t>
  </si>
  <si>
    <t>1)5)</t>
  </si>
  <si>
    <t>M(x)</t>
  </si>
  <si>
    <t>M(σ)</t>
  </si>
  <si>
    <t xml:space="preserve">con un intervalo de confianza del 90%, podemos afirmar que estas empresas tienen entre 407,44 y 433,35 empleados </t>
  </si>
  <si>
    <t>P(X)</t>
  </si>
  <si>
    <t>con un intervalo de confianza del 80%, está comprendido entre 821,84 y 1078,15</t>
  </si>
  <si>
    <t>3) 1)</t>
  </si>
  <si>
    <t xml:space="preserve">H0 </t>
  </si>
  <si>
    <t>=</t>
  </si>
  <si>
    <t>H1</t>
  </si>
  <si>
    <t>≠</t>
  </si>
  <si>
    <t>M(x)=</t>
  </si>
  <si>
    <r>
      <t>1-</t>
    </r>
    <r>
      <rPr>
        <sz val="11"/>
        <color theme="1"/>
        <rFont val="Calibri"/>
        <family val="2"/>
      </rPr>
      <t>α=</t>
    </r>
  </si>
  <si>
    <t>α=</t>
  </si>
  <si>
    <t>Z1</t>
  </si>
  <si>
    <t>Z2</t>
  </si>
  <si>
    <t>Zobs</t>
  </si>
  <si>
    <t>si se puede concluir que la media del Ph es menor que 7</t>
  </si>
  <si>
    <t>&lt;</t>
  </si>
  <si>
    <t xml:space="preserve">2) </t>
  </si>
  <si>
    <t>H0</t>
  </si>
  <si>
    <t xml:space="preserve">si se puede aceptar la hipotesis nula </t>
  </si>
  <si>
    <t>3)</t>
  </si>
  <si>
    <t>se aceota H0</t>
  </si>
  <si>
    <t xml:space="preserve">4) </t>
  </si>
  <si>
    <t>S</t>
  </si>
  <si>
    <t>S^2</t>
  </si>
  <si>
    <t>con un intervalo de confianza del 95,5%, se encuentra en el intervalo de 3996 y 4004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</si>
</sst>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2" fontId="0" fillId="0" borderId="0" xfId="0" applyNumberFormat="1"/>
    <xf numFmtId="0" fontId="2" fillId="0" borderId="0" xfId="0" applyFont="1"/>
    <xf numFmtId="0" fontId="0" fillId="2" borderId="1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Hoja1!$E$4:$E$10</c:f>
              <c:numCache>
                <c:formatCode>0.00</c:formatCode>
                <c:ptCount val="7"/>
                <c:pt idx="0">
                  <c:v>396.76849137274559</c:v>
                </c:pt>
                <c:pt idx="1">
                  <c:v>404.64566091516372</c:v>
                </c:pt>
                <c:pt idx="2">
                  <c:v>412.52283045758185</c:v>
                </c:pt>
                <c:pt idx="3">
                  <c:v>420.4</c:v>
                </c:pt>
                <c:pt idx="4">
                  <c:v>428.27716954241811</c:v>
                </c:pt>
                <c:pt idx="5">
                  <c:v>436.15433908483624</c:v>
                </c:pt>
                <c:pt idx="6">
                  <c:v>444.03150862725437</c:v>
                </c:pt>
              </c:numCache>
            </c:numRef>
          </c:cat>
          <c:val>
            <c:numRef>
              <c:f>Hoja1!$F$4:$F$10</c:f>
              <c:numCache>
                <c:formatCode>General</c:formatCode>
                <c:ptCount val="7"/>
                <c:pt idx="0">
                  <c:v>5.626194013056069E-4</c:v>
                </c:pt>
                <c:pt idx="1">
                  <c:v>6.8541074585801165E-3</c:v>
                </c:pt>
                <c:pt idx="2">
                  <c:v>3.0717978484041019E-2</c:v>
                </c:pt>
                <c:pt idx="3">
                  <c:v>5.0645384519547247E-2</c:v>
                </c:pt>
                <c:pt idx="4">
                  <c:v>3.0717978484041019E-2</c:v>
                </c:pt>
                <c:pt idx="5">
                  <c:v>6.8541074585801165E-3</c:v>
                </c:pt>
                <c:pt idx="6">
                  <c:v>5.626194013056069E-4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5B-4901-ACF5-A2ECA912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17103"/>
        <c:axId val="702028335"/>
      </c:lineChart>
      <c:catAx>
        <c:axId val="70201710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2028335"/>
        <c:crosses val="autoZero"/>
        <c:auto val="1"/>
        <c:lblAlgn val="ctr"/>
        <c:lblOffset val="100"/>
        <c:noMultiLvlLbl val="0"/>
      </c:catAx>
      <c:valAx>
        <c:axId val="7020283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20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Hoja1!$E$21:$E$27</c:f>
              <c:numCache>
                <c:formatCode>General</c:formatCode>
                <c:ptCount val="7"/>
                <c:pt idx="0">
                  <c:v>650</c:v>
                </c:pt>
                <c:pt idx="1">
                  <c:v>750</c:v>
                </c:pt>
                <c:pt idx="2">
                  <c:v>850</c:v>
                </c:pt>
                <c:pt idx="3">
                  <c:v>950</c:v>
                </c:pt>
                <c:pt idx="4">
                  <c:v>1050</c:v>
                </c:pt>
                <c:pt idx="5">
                  <c:v>1150</c:v>
                </c:pt>
                <c:pt idx="6">
                  <c:v>1250</c:v>
                </c:pt>
              </c:numCache>
            </c:numRef>
          </c:cat>
          <c:val>
            <c:numRef>
              <c:f>Hoja1!$F$21:$F$27</c:f>
              <c:numCache>
                <c:formatCode>General</c:formatCode>
                <c:ptCount val="7"/>
                <c:pt idx="0">
                  <c:v>4.4318484119380074E-5</c:v>
                </c:pt>
                <c:pt idx="1">
                  <c:v>5.3990966513188055E-4</c:v>
                </c:pt>
                <c:pt idx="2">
                  <c:v>2.4197072451914337E-3</c:v>
                </c:pt>
                <c:pt idx="3">
                  <c:v>3.9894228040143268E-3</c:v>
                </c:pt>
                <c:pt idx="4">
                  <c:v>2.4197072451914337E-3</c:v>
                </c:pt>
                <c:pt idx="5">
                  <c:v>5.3990966513188055E-4</c:v>
                </c:pt>
                <c:pt idx="6">
                  <c:v>4.4318484119380074E-5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7A-45F6-A160-4C5E2311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69199"/>
        <c:axId val="711767951"/>
      </c:lineChart>
      <c:catAx>
        <c:axId val="7117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1767951"/>
        <c:crosses val="autoZero"/>
        <c:auto val="1"/>
        <c:lblAlgn val="ctr"/>
        <c:lblOffset val="100"/>
        <c:noMultiLvlLbl val="0"/>
      </c:catAx>
      <c:valAx>
        <c:axId val="711767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176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161925</xdr:rowOff>
    </xdr:from>
    <xdr:to>
      <xdr:col>12</xdr:col>
      <xdr:colOff>66675</xdr:colOff>
      <xdr:row>13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18</xdr:row>
      <xdr:rowOff>133349</xdr:rowOff>
    </xdr:from>
    <xdr:to>
      <xdr:col>11</xdr:col>
      <xdr:colOff>133349</xdr:colOff>
      <xdr:row>30</xdr:row>
      <xdr:rowOff>9524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3"/>
  <sheetViews>
    <sheetView tabSelected="1" topLeftCell="A69" workbookViewId="0">
      <selection activeCell="C83" sqref="C83"/>
    </sheetView>
  </sheetViews>
  <sheetFormatPr baseColWidth="10" defaultRowHeight="15" x14ac:dyDescent="0.25"/>
  <cols>
    <col min="6" max="6" width="12" bestFit="1" customWidth="1"/>
  </cols>
  <sheetData>
    <row r="3" spans="1:6" x14ac:dyDescent="0.25">
      <c r="A3" t="s">
        <v>7</v>
      </c>
      <c r="E3" t="s">
        <v>3</v>
      </c>
      <c r="F3" t="s">
        <v>4</v>
      </c>
    </row>
    <row r="4" spans="1:6" x14ac:dyDescent="0.25">
      <c r="E4" s="5">
        <f>E5-$C$8</f>
        <v>396.76849137274559</v>
      </c>
      <c r="F4">
        <f>_xlfn.NORM.DIST(E4,$C$6,$C$8,0)</f>
        <v>5.626194013056069E-4</v>
      </c>
    </row>
    <row r="5" spans="1:6" x14ac:dyDescent="0.25">
      <c r="B5" s="2" t="s">
        <v>0</v>
      </c>
      <c r="C5" s="2">
        <v>50</v>
      </c>
      <c r="E5" s="5">
        <f>E6-$C$8</f>
        <v>404.64566091516372</v>
      </c>
      <c r="F5">
        <f t="shared" ref="F5:F10" si="0">_xlfn.NORM.DIST(E5,$C$6,$C$8,0)</f>
        <v>6.8541074585801165E-3</v>
      </c>
    </row>
    <row r="6" spans="1:6" x14ac:dyDescent="0.25">
      <c r="B6" s="3" t="s">
        <v>9</v>
      </c>
      <c r="C6" s="2">
        <v>420.4</v>
      </c>
      <c r="E6" s="5">
        <f>E7-$C$8</f>
        <v>412.52283045758185</v>
      </c>
      <c r="F6">
        <f t="shared" si="0"/>
        <v>3.0717978484041019E-2</v>
      </c>
    </row>
    <row r="7" spans="1:6" x14ac:dyDescent="0.25">
      <c r="B7" s="3" t="s">
        <v>10</v>
      </c>
      <c r="C7" s="2">
        <v>55.7</v>
      </c>
      <c r="E7" s="5">
        <f>C6</f>
        <v>420.4</v>
      </c>
      <c r="F7">
        <f t="shared" si="0"/>
        <v>5.0645384519547247E-2</v>
      </c>
    </row>
    <row r="8" spans="1:6" x14ac:dyDescent="0.25">
      <c r="B8" s="3" t="s">
        <v>2</v>
      </c>
      <c r="C8" s="2">
        <f>C7/SQRT(C5)</f>
        <v>7.8771695424181392</v>
      </c>
      <c r="E8" s="5">
        <f>E7+$C$8</f>
        <v>428.27716954241811</v>
      </c>
      <c r="F8">
        <f t="shared" si="0"/>
        <v>3.0717978484041019E-2</v>
      </c>
    </row>
    <row r="9" spans="1:6" x14ac:dyDescent="0.25">
      <c r="B9" s="4">
        <v>0.9</v>
      </c>
      <c r="E9" s="5">
        <f t="shared" ref="E9:E10" si="1">E8+$C$8</f>
        <v>436.15433908483624</v>
      </c>
      <c r="F9">
        <f t="shared" si="0"/>
        <v>6.8541074585801165E-3</v>
      </c>
    </row>
    <row r="10" spans="1:6" x14ac:dyDescent="0.25">
      <c r="B10" s="2">
        <f>1-B9</f>
        <v>9.9999999999999978E-2</v>
      </c>
      <c r="E10" s="5">
        <f t="shared" si="1"/>
        <v>444.03150862725437</v>
      </c>
      <c r="F10">
        <f t="shared" si="0"/>
        <v>5.626194013056069E-4</v>
      </c>
    </row>
    <row r="11" spans="1:6" x14ac:dyDescent="0.25">
      <c r="B11" s="2">
        <f>B10/2</f>
        <v>4.9999999999999989E-2</v>
      </c>
    </row>
    <row r="13" spans="1:6" x14ac:dyDescent="0.25">
      <c r="B13" s="2" t="s">
        <v>5</v>
      </c>
      <c r="C13" s="2">
        <f>_xlfn.NORM.INV(B11,C6,C8)</f>
        <v>407.44320910804186</v>
      </c>
    </row>
    <row r="14" spans="1:6" x14ac:dyDescent="0.25">
      <c r="B14" s="2" t="s">
        <v>6</v>
      </c>
      <c r="C14" s="2">
        <f>_xlfn.NORM.INV(0.95,C6,C8)</f>
        <v>433.3567908919581</v>
      </c>
    </row>
    <row r="16" spans="1:6" x14ac:dyDescent="0.25">
      <c r="B16" t="s">
        <v>11</v>
      </c>
    </row>
    <row r="19" spans="1:6" x14ac:dyDescent="0.25">
      <c r="A19" t="s">
        <v>8</v>
      </c>
    </row>
    <row r="20" spans="1:6" x14ac:dyDescent="0.25">
      <c r="B20" s="2" t="s">
        <v>0</v>
      </c>
      <c r="C20" s="2">
        <v>16</v>
      </c>
      <c r="E20" t="s">
        <v>3</v>
      </c>
      <c r="F20" t="s">
        <v>12</v>
      </c>
    </row>
    <row r="21" spans="1:6" x14ac:dyDescent="0.25">
      <c r="B21" s="3" t="s">
        <v>9</v>
      </c>
      <c r="C21" s="2">
        <v>950</v>
      </c>
      <c r="E21">
        <f>E22-$C$22</f>
        <v>650</v>
      </c>
      <c r="F21">
        <f>_xlfn.NORM.DIST(E21,$C$21,$C$22,0)</f>
        <v>4.4318484119380074E-5</v>
      </c>
    </row>
    <row r="22" spans="1:6" x14ac:dyDescent="0.25">
      <c r="B22" s="3" t="s">
        <v>2</v>
      </c>
      <c r="C22" s="2">
        <v>100</v>
      </c>
      <c r="E22">
        <f>E23-$C$22</f>
        <v>750</v>
      </c>
      <c r="F22">
        <f t="shared" ref="F22:F27" si="2">_xlfn.NORM.DIST(E22,$C$21,$C$22,0)</f>
        <v>5.3990966513188055E-4</v>
      </c>
    </row>
    <row r="23" spans="1:6" x14ac:dyDescent="0.25">
      <c r="E23">
        <f>E24-$C$22</f>
        <v>850</v>
      </c>
      <c r="F23">
        <f t="shared" si="2"/>
        <v>2.4197072451914337E-3</v>
      </c>
    </row>
    <row r="24" spans="1:6" x14ac:dyDescent="0.25">
      <c r="B24" s="2">
        <v>0.8</v>
      </c>
      <c r="E24">
        <f>C21</f>
        <v>950</v>
      </c>
      <c r="F24">
        <f t="shared" si="2"/>
        <v>3.9894228040143268E-3</v>
      </c>
    </row>
    <row r="25" spans="1:6" x14ac:dyDescent="0.25">
      <c r="B25" s="2">
        <f>1-B24</f>
        <v>0.19999999999999996</v>
      </c>
      <c r="E25">
        <f>E24+$C$22</f>
        <v>1050</v>
      </c>
      <c r="F25">
        <f t="shared" si="2"/>
        <v>2.4197072451914337E-3</v>
      </c>
    </row>
    <row r="26" spans="1:6" x14ac:dyDescent="0.25">
      <c r="B26" s="2">
        <f>B25/2</f>
        <v>9.9999999999999978E-2</v>
      </c>
      <c r="E26">
        <f t="shared" ref="E26:E27" si="3">E25+$C$22</f>
        <v>1150</v>
      </c>
      <c r="F26">
        <f t="shared" si="2"/>
        <v>5.3990966513188055E-4</v>
      </c>
    </row>
    <row r="27" spans="1:6" x14ac:dyDescent="0.25">
      <c r="E27">
        <f t="shared" si="3"/>
        <v>1250</v>
      </c>
      <c r="F27">
        <f t="shared" si="2"/>
        <v>4.4318484119380074E-5</v>
      </c>
    </row>
    <row r="28" spans="1:6" x14ac:dyDescent="0.25">
      <c r="B28" s="2" t="s">
        <v>5</v>
      </c>
      <c r="C28" s="2">
        <f>_xlfn.NORM.INV(B26,C21,C22)</f>
        <v>821.84484344553994</v>
      </c>
    </row>
    <row r="29" spans="1:6" x14ac:dyDescent="0.25">
      <c r="B29" s="2" t="s">
        <v>6</v>
      </c>
      <c r="C29" s="2">
        <f>_xlfn.NORM.INV(0.9,C21,C22)</f>
        <v>1078.1551565544601</v>
      </c>
    </row>
    <row r="32" spans="1:6" x14ac:dyDescent="0.25">
      <c r="B32" t="s">
        <v>13</v>
      </c>
    </row>
    <row r="34" spans="1:4" x14ac:dyDescent="0.25">
      <c r="A34" t="s">
        <v>14</v>
      </c>
    </row>
    <row r="35" spans="1:4" x14ac:dyDescent="0.25">
      <c r="B35" t="s">
        <v>15</v>
      </c>
      <c r="C35" t="s">
        <v>16</v>
      </c>
      <c r="D35">
        <v>7</v>
      </c>
    </row>
    <row r="36" spans="1:4" x14ac:dyDescent="0.25">
      <c r="B36" t="s">
        <v>17</v>
      </c>
      <c r="C36" s="1" t="s">
        <v>18</v>
      </c>
      <c r="D36">
        <v>7</v>
      </c>
    </row>
    <row r="37" spans="1:4" ht="15.75" x14ac:dyDescent="0.25">
      <c r="B37" t="s">
        <v>19</v>
      </c>
      <c r="C37" s="6">
        <v>6.68</v>
      </c>
    </row>
    <row r="39" spans="1:4" x14ac:dyDescent="0.25">
      <c r="B39" s="2" t="s">
        <v>20</v>
      </c>
      <c r="C39" s="7">
        <f>1-C40</f>
        <v>0.95</v>
      </c>
    </row>
    <row r="40" spans="1:4" x14ac:dyDescent="0.25">
      <c r="B40" s="3" t="s">
        <v>21</v>
      </c>
      <c r="C40" s="7">
        <v>0.05</v>
      </c>
      <c r="D40">
        <f>C40/2</f>
        <v>2.5000000000000001E-2</v>
      </c>
    </row>
    <row r="42" spans="1:4" x14ac:dyDescent="0.25">
      <c r="B42" s="2" t="s">
        <v>22</v>
      </c>
      <c r="C42" s="7">
        <f>_xlfn.NORM.S.INV(D40)</f>
        <v>-1.9599639845400538</v>
      </c>
    </row>
    <row r="43" spans="1:4" x14ac:dyDescent="0.25">
      <c r="B43" s="2" t="s">
        <v>23</v>
      </c>
      <c r="C43" s="7">
        <f>_xlfn.NORM.S.INV(C39+D40)</f>
        <v>1.9599639845400536</v>
      </c>
    </row>
    <row r="45" spans="1:4" x14ac:dyDescent="0.25">
      <c r="B45" s="2" t="s">
        <v>24</v>
      </c>
      <c r="C45" s="7">
        <f>(6.68-7)/0.2</f>
        <v>-1.6000000000000014</v>
      </c>
    </row>
    <row r="47" spans="1:4" x14ac:dyDescent="0.25">
      <c r="B47" t="s">
        <v>25</v>
      </c>
    </row>
    <row r="49" spans="1:7" x14ac:dyDescent="0.25">
      <c r="A49" t="s">
        <v>27</v>
      </c>
    </row>
    <row r="50" spans="1:7" x14ac:dyDescent="0.25">
      <c r="B50" s="3" t="s">
        <v>1</v>
      </c>
      <c r="C50" s="2">
        <v>2400</v>
      </c>
      <c r="E50" t="s">
        <v>28</v>
      </c>
      <c r="F50" t="s">
        <v>16</v>
      </c>
      <c r="G50">
        <v>2400</v>
      </c>
    </row>
    <row r="51" spans="1:7" x14ac:dyDescent="0.25">
      <c r="B51" s="3" t="s">
        <v>2</v>
      </c>
      <c r="C51" s="2">
        <v>300</v>
      </c>
      <c r="E51" t="s">
        <v>17</v>
      </c>
      <c r="F51" s="1" t="s">
        <v>26</v>
      </c>
      <c r="G51">
        <v>2400</v>
      </c>
    </row>
    <row r="52" spans="1:7" x14ac:dyDescent="0.25">
      <c r="B52" s="8" t="s">
        <v>0</v>
      </c>
      <c r="C52">
        <v>100</v>
      </c>
    </row>
    <row r="53" spans="1:7" x14ac:dyDescent="0.25">
      <c r="B53" s="8" t="s">
        <v>9</v>
      </c>
      <c r="C53">
        <v>2320</v>
      </c>
    </row>
    <row r="55" spans="1:7" x14ac:dyDescent="0.25">
      <c r="B55" s="2" t="s">
        <v>20</v>
      </c>
      <c r="C55" s="7">
        <f>1-C56</f>
        <v>0.95</v>
      </c>
    </row>
    <row r="56" spans="1:7" x14ac:dyDescent="0.25">
      <c r="B56" s="3" t="s">
        <v>21</v>
      </c>
      <c r="C56" s="7">
        <v>0.05</v>
      </c>
    </row>
    <row r="58" spans="1:7" x14ac:dyDescent="0.25">
      <c r="B58" s="2" t="s">
        <v>22</v>
      </c>
      <c r="C58" s="7">
        <f>_xlfn.NORM.S.INV(C56)</f>
        <v>-1.6448536269514726</v>
      </c>
    </row>
    <row r="59" spans="1:7" x14ac:dyDescent="0.25">
      <c r="B59" s="9"/>
      <c r="C59" s="9"/>
      <c r="D59" s="10"/>
    </row>
    <row r="61" spans="1:7" x14ac:dyDescent="0.25">
      <c r="B61" s="2" t="s">
        <v>24</v>
      </c>
      <c r="C61" s="7">
        <f>(2320-2400)/300</f>
        <v>-0.26666666666666666</v>
      </c>
    </row>
    <row r="63" spans="1:7" x14ac:dyDescent="0.25">
      <c r="B63" t="s">
        <v>29</v>
      </c>
    </row>
    <row r="65" spans="1:7" x14ac:dyDescent="0.25">
      <c r="A65" t="s">
        <v>30</v>
      </c>
      <c r="B65" s="3" t="s">
        <v>1</v>
      </c>
      <c r="C65" s="2">
        <v>300</v>
      </c>
      <c r="E65" t="s">
        <v>28</v>
      </c>
      <c r="F65" t="s">
        <v>16</v>
      </c>
      <c r="G65">
        <v>300</v>
      </c>
    </row>
    <row r="66" spans="1:7" x14ac:dyDescent="0.25">
      <c r="B66" s="3" t="s">
        <v>2</v>
      </c>
      <c r="C66" s="2">
        <v>30</v>
      </c>
      <c r="E66" t="s">
        <v>17</v>
      </c>
      <c r="F66" s="1" t="s">
        <v>26</v>
      </c>
      <c r="G66">
        <v>300</v>
      </c>
    </row>
    <row r="67" spans="1:7" x14ac:dyDescent="0.25">
      <c r="B67" s="8" t="s">
        <v>0</v>
      </c>
      <c r="C67">
        <v>60</v>
      </c>
    </row>
    <row r="68" spans="1:7" x14ac:dyDescent="0.25">
      <c r="B68" s="8" t="s">
        <v>9</v>
      </c>
      <c r="C68">
        <v>290</v>
      </c>
    </row>
    <row r="70" spans="1:7" x14ac:dyDescent="0.25">
      <c r="B70" s="2" t="s">
        <v>20</v>
      </c>
      <c r="C70" s="7">
        <f>1-C71</f>
        <v>0.98</v>
      </c>
    </row>
    <row r="71" spans="1:7" x14ac:dyDescent="0.25">
      <c r="B71" s="3" t="s">
        <v>21</v>
      </c>
      <c r="C71" s="7">
        <v>0.02</v>
      </c>
    </row>
    <row r="73" spans="1:7" x14ac:dyDescent="0.25">
      <c r="B73" s="2" t="s">
        <v>22</v>
      </c>
      <c r="C73" s="7">
        <f>_xlfn.NORM.S.INV(C71)</f>
        <v>-2.0537489106318225</v>
      </c>
    </row>
    <row r="74" spans="1:7" x14ac:dyDescent="0.25">
      <c r="B74" s="9"/>
      <c r="C74" s="9"/>
    </row>
    <row r="76" spans="1:7" x14ac:dyDescent="0.25">
      <c r="B76" s="2" t="s">
        <v>24</v>
      </c>
      <c r="C76" s="7">
        <f>(290-300)/30</f>
        <v>-0.33333333333333331</v>
      </c>
    </row>
    <row r="78" spans="1:7" x14ac:dyDescent="0.25">
      <c r="B78" t="s">
        <v>31</v>
      </c>
    </row>
    <row r="80" spans="1:7" x14ac:dyDescent="0.25">
      <c r="A80" t="s">
        <v>32</v>
      </c>
      <c r="B80" s="2" t="s">
        <v>0</v>
      </c>
      <c r="C80" s="2">
        <v>1000</v>
      </c>
    </row>
    <row r="81" spans="2:3" x14ac:dyDescent="0.25">
      <c r="B81" s="3" t="s">
        <v>9</v>
      </c>
      <c r="C81" s="2">
        <v>4000</v>
      </c>
    </row>
    <row r="82" spans="2:3" x14ac:dyDescent="0.25">
      <c r="B82" s="3" t="s">
        <v>34</v>
      </c>
      <c r="C82" s="2">
        <v>4000</v>
      </c>
    </row>
    <row r="83" spans="2:3" x14ac:dyDescent="0.25">
      <c r="B83" s="11" t="s">
        <v>33</v>
      </c>
      <c r="C83" s="2">
        <f>SQRT(C82)</f>
        <v>63.245553203367585</v>
      </c>
    </row>
    <row r="84" spans="2:3" x14ac:dyDescent="0.25">
      <c r="B84" s="3" t="s">
        <v>2</v>
      </c>
      <c r="C84" s="2">
        <f>C83/SQRT(C80)</f>
        <v>2</v>
      </c>
    </row>
    <row r="86" spans="2:3" x14ac:dyDescent="0.25">
      <c r="B86" s="2">
        <v>0.95499999999999996</v>
      </c>
    </row>
    <row r="87" spans="2:3" x14ac:dyDescent="0.25">
      <c r="B87" s="2">
        <f>1-B86</f>
        <v>4.500000000000004E-2</v>
      </c>
    </row>
    <row r="88" spans="2:3" x14ac:dyDescent="0.25">
      <c r="B88" s="2">
        <f>B87/2</f>
        <v>2.250000000000002E-2</v>
      </c>
    </row>
    <row r="90" spans="2:3" x14ac:dyDescent="0.25">
      <c r="B90" s="2" t="s">
        <v>5</v>
      </c>
      <c r="C90" s="2">
        <f>_xlfn.NORM.INV(B88,C81,C84)</f>
        <v>3995.9906910764698</v>
      </c>
    </row>
    <row r="91" spans="2:3" x14ac:dyDescent="0.25">
      <c r="B91" s="2" t="s">
        <v>6</v>
      </c>
      <c r="C91" s="2">
        <f>_xlfn.NORM.INV((B86+B88),C81,C84)</f>
        <v>4004.0093089235302</v>
      </c>
    </row>
    <row r="93" spans="2:3" x14ac:dyDescent="0.25">
      <c r="B93" t="s">
        <v>35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2021-11-16T18:50:11Z</dcterms:created>
  <dcterms:modified xsi:type="dcterms:W3CDTF">2021-11-17T18:48:19Z</dcterms:modified>
</cp:coreProperties>
</file>