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ies 21\2do semestre\Estadistica 2\parcial\IEFI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9" i="1" l="1"/>
  <c r="C96" i="1" l="1"/>
  <c r="B99" i="1"/>
  <c r="B100" i="1" s="1"/>
  <c r="E99" i="1"/>
  <c r="F99" i="1" s="1"/>
  <c r="C88" i="1"/>
  <c r="C87" i="1"/>
  <c r="E87" i="1"/>
  <c r="E86" i="1"/>
  <c r="E85" i="1"/>
  <c r="E82" i="1"/>
  <c r="E81" i="1" s="1"/>
  <c r="E83" i="1"/>
  <c r="E84" i="1"/>
  <c r="F83" i="1"/>
  <c r="F84" i="1"/>
  <c r="F85" i="1"/>
  <c r="F86" i="1"/>
  <c r="C82" i="1"/>
  <c r="B85" i="1"/>
  <c r="B84" i="1"/>
  <c r="F87" i="1"/>
  <c r="H44" i="1"/>
  <c r="H45" i="1"/>
  <c r="H46" i="1"/>
  <c r="H47" i="1"/>
  <c r="H48" i="1"/>
  <c r="H49" i="1"/>
  <c r="H43" i="1"/>
  <c r="G48" i="1"/>
  <c r="G49" i="1" s="1"/>
  <c r="G47" i="1"/>
  <c r="G44" i="1"/>
  <c r="G43" i="1" s="1"/>
  <c r="G45" i="1"/>
  <c r="G66" i="1"/>
  <c r="G67" i="1"/>
  <c r="G68" i="1"/>
  <c r="G69" i="1"/>
  <c r="G70" i="1"/>
  <c r="G71" i="1"/>
  <c r="G65" i="1"/>
  <c r="C70" i="1"/>
  <c r="C69" i="1"/>
  <c r="C72" i="1"/>
  <c r="C67" i="1"/>
  <c r="D43" i="1"/>
  <c r="D45" i="1"/>
  <c r="D47" i="1" s="1"/>
  <c r="F22" i="1"/>
  <c r="F21" i="1"/>
  <c r="J11" i="1"/>
  <c r="F12" i="1"/>
  <c r="F13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11" i="1"/>
  <c r="D11" i="1" s="1"/>
  <c r="G9" i="1"/>
  <c r="C103" i="1" l="1"/>
  <c r="E98" i="1"/>
  <c r="E100" i="1"/>
  <c r="C102" i="1"/>
  <c r="F81" i="1"/>
  <c r="F82" i="1"/>
  <c r="D21" i="1"/>
  <c r="G10" i="1" s="1"/>
  <c r="E101" i="1" l="1"/>
  <c r="F100" i="1"/>
  <c r="F98" i="1"/>
  <c r="E97" i="1"/>
  <c r="I21" i="1"/>
  <c r="G16" i="1"/>
  <c r="K11" i="1"/>
  <c r="J10" i="1"/>
  <c r="G15" i="1"/>
  <c r="I22" i="1"/>
  <c r="J12" i="1"/>
  <c r="E96" i="1" l="1"/>
  <c r="F96" i="1" s="1"/>
  <c r="F97" i="1"/>
  <c r="E102" i="1"/>
  <c r="F102" i="1" s="1"/>
  <c r="F101" i="1"/>
  <c r="J13" i="1"/>
  <c r="K12" i="1"/>
  <c r="K10" i="1"/>
  <c r="J9" i="1"/>
  <c r="J8" i="1" l="1"/>
  <c r="K8" i="1" s="1"/>
  <c r="K9" i="1"/>
  <c r="J14" i="1"/>
  <c r="K14" i="1" s="1"/>
  <c r="K13" i="1"/>
</calcChain>
</file>

<file path=xl/sharedStrings.xml><?xml version="1.0" encoding="utf-8"?>
<sst xmlns="http://schemas.openxmlformats.org/spreadsheetml/2006/main" count="64" uniqueCount="39">
  <si>
    <t>x</t>
  </si>
  <si>
    <t>x-M(X)</t>
  </si>
  <si>
    <t>μ</t>
  </si>
  <si>
    <t>σ</t>
  </si>
  <si>
    <t>(x-M(X))^2</t>
  </si>
  <si>
    <t>x1</t>
  </si>
  <si>
    <t>x2</t>
  </si>
  <si>
    <t>X</t>
  </si>
  <si>
    <t>P(X)</t>
  </si>
  <si>
    <t>con un nivel de confianza del 90%, se encuentra en el intervalo entre -6,45 y 98,65</t>
  </si>
  <si>
    <t>con un nivel de confianza del 99%, se encuentra en el intervalo entre -36,20 y 128,40</t>
  </si>
  <si>
    <t>1)</t>
  </si>
  <si>
    <t>2)</t>
  </si>
  <si>
    <t>H0</t>
  </si>
  <si>
    <t>=</t>
  </si>
  <si>
    <t>H1</t>
  </si>
  <si>
    <t>≤</t>
  </si>
  <si>
    <t>a)</t>
  </si>
  <si>
    <t>b)</t>
  </si>
  <si>
    <r>
      <t>1-</t>
    </r>
    <r>
      <rPr>
        <sz val="11"/>
        <color theme="1"/>
        <rFont val="Calibri"/>
        <family val="2"/>
      </rPr>
      <t>α</t>
    </r>
  </si>
  <si>
    <t>α</t>
  </si>
  <si>
    <t>Z</t>
  </si>
  <si>
    <t>Zobs</t>
  </si>
  <si>
    <t>S=</t>
  </si>
  <si>
    <t xml:space="preserve">c) </t>
  </si>
  <si>
    <t>se acepta H0 ya que el valor de Zobs está dentro del intervalo de confianza.</t>
  </si>
  <si>
    <t>3)</t>
  </si>
  <si>
    <t>&gt;</t>
  </si>
  <si>
    <t>P(Z)</t>
  </si>
  <si>
    <t>Z1</t>
  </si>
  <si>
    <t>Aceptaremos H0, ya que Zobs  está dentro del intervalo de confianza</t>
  </si>
  <si>
    <t>VoF</t>
  </si>
  <si>
    <t>X1</t>
  </si>
  <si>
    <t>X2</t>
  </si>
  <si>
    <t>σ^2</t>
  </si>
  <si>
    <t>con un nivel de probabilidad igual a 95%, se encuentra en el intervalo de  140,40 y 179,60</t>
  </si>
  <si>
    <t>5)</t>
  </si>
  <si>
    <t>Resolucion de ejercicios</t>
  </si>
  <si>
    <t>con un nivel de probabilidad igual a 95%, se encuentra en el intervalo de  2,67 y 7,32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</si>
</sst>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right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cat>
            <c:numRef>
              <c:f>Hoja1!$J$8:$J$14</c:f>
              <c:numCache>
                <c:formatCode>0.00</c:formatCode>
                <c:ptCount val="7"/>
                <c:pt idx="0">
                  <c:v>-49.754577355492003</c:v>
                </c:pt>
                <c:pt idx="1">
                  <c:v>-17.803051570328002</c:v>
                </c:pt>
                <c:pt idx="2">
                  <c:v>14.148474214836</c:v>
                </c:pt>
                <c:pt idx="3">
                  <c:v>46.1</c:v>
                </c:pt>
                <c:pt idx="4">
                  <c:v>78.051525785164003</c:v>
                </c:pt>
                <c:pt idx="5">
                  <c:v>110.00305157032801</c:v>
                </c:pt>
                <c:pt idx="6">
                  <c:v>141.95457735549201</c:v>
                </c:pt>
              </c:numCache>
            </c:numRef>
          </c:cat>
          <c:val>
            <c:numRef>
              <c:f>Hoja1!$K$8:$K$14</c:f>
              <c:numCache>
                <c:formatCode>General</c:formatCode>
                <c:ptCount val="7"/>
                <c:pt idx="0">
                  <c:v>1.3870537644233041E-4</c:v>
                </c:pt>
                <c:pt idx="1">
                  <c:v>1.689777410825795E-3</c:v>
                </c:pt>
                <c:pt idx="2">
                  <c:v>7.5730569534021193E-3</c:v>
                </c:pt>
                <c:pt idx="3">
                  <c:v>1.2485860083297582E-2</c:v>
                </c:pt>
                <c:pt idx="4">
                  <c:v>7.5730569534021193E-3</c:v>
                </c:pt>
                <c:pt idx="5">
                  <c:v>1.6897774108257933E-3</c:v>
                </c:pt>
                <c:pt idx="6">
                  <c:v>1.3870537644233041E-4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2-C9BF-4FBC-8AC5-8FDCF69D2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806031"/>
        <c:axId val="151806447"/>
      </c:lineChart>
      <c:catAx>
        <c:axId val="151806031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51806447"/>
        <c:crosses val="autoZero"/>
        <c:auto val="1"/>
        <c:lblAlgn val="ctr"/>
        <c:lblOffset val="100"/>
        <c:noMultiLvlLbl val="0"/>
      </c:catAx>
      <c:valAx>
        <c:axId val="15180644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51806031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Hoja1!$G$64</c:f>
              <c:strCache>
                <c:ptCount val="1"/>
                <c:pt idx="0">
                  <c:v>P(Z)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Hoja1!$F$65:$F$71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cat>
          <c:val>
            <c:numRef>
              <c:f>Hoja1!$G$65:$G$71</c:f>
              <c:numCache>
                <c:formatCode>General</c:formatCode>
                <c:ptCount val="7"/>
                <c:pt idx="0">
                  <c:v>4.4318484119380075E-3</c:v>
                </c:pt>
                <c:pt idx="1">
                  <c:v>5.3990966513188063E-2</c:v>
                </c:pt>
                <c:pt idx="2">
                  <c:v>0.24197072451914337</c:v>
                </c:pt>
                <c:pt idx="3">
                  <c:v>0.3989422804014327</c:v>
                </c:pt>
                <c:pt idx="4">
                  <c:v>0.24197072451914337</c:v>
                </c:pt>
                <c:pt idx="5">
                  <c:v>5.3990966513188063E-2</c:v>
                </c:pt>
                <c:pt idx="6">
                  <c:v>4.4318484119380075E-3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0D8-4D71-A499-188AD9E571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826559"/>
        <c:axId val="151826143"/>
      </c:lineChart>
      <c:catAx>
        <c:axId val="15182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51826143"/>
        <c:crosses val="autoZero"/>
        <c:auto val="1"/>
        <c:lblAlgn val="ctr"/>
        <c:lblOffset val="100"/>
        <c:noMultiLvlLbl val="0"/>
      </c:catAx>
      <c:valAx>
        <c:axId val="15182614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51826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cat>
            <c:numRef>
              <c:f>Hoja1!$J$8:$J$14</c:f>
              <c:numCache>
                <c:formatCode>0.00</c:formatCode>
                <c:ptCount val="7"/>
                <c:pt idx="0">
                  <c:v>-49.754577355492003</c:v>
                </c:pt>
                <c:pt idx="1">
                  <c:v>-17.803051570328002</c:v>
                </c:pt>
                <c:pt idx="2">
                  <c:v>14.148474214836</c:v>
                </c:pt>
                <c:pt idx="3">
                  <c:v>46.1</c:v>
                </c:pt>
                <c:pt idx="4">
                  <c:v>78.051525785164003</c:v>
                </c:pt>
                <c:pt idx="5">
                  <c:v>110.00305157032801</c:v>
                </c:pt>
                <c:pt idx="6">
                  <c:v>141.95457735549201</c:v>
                </c:pt>
              </c:numCache>
            </c:numRef>
          </c:cat>
          <c:val>
            <c:numRef>
              <c:f>Hoja1!$K$8:$K$14</c:f>
              <c:numCache>
                <c:formatCode>General</c:formatCode>
                <c:ptCount val="7"/>
                <c:pt idx="0">
                  <c:v>1.3870537644233041E-4</c:v>
                </c:pt>
                <c:pt idx="1">
                  <c:v>1.689777410825795E-3</c:v>
                </c:pt>
                <c:pt idx="2">
                  <c:v>7.5730569534021193E-3</c:v>
                </c:pt>
                <c:pt idx="3">
                  <c:v>1.2485860083297582E-2</c:v>
                </c:pt>
                <c:pt idx="4">
                  <c:v>7.5730569534021193E-3</c:v>
                </c:pt>
                <c:pt idx="5">
                  <c:v>1.6897774108257933E-3</c:v>
                </c:pt>
                <c:pt idx="6">
                  <c:v>1.3870537644233041E-4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25D-4B2B-BDF6-E94ADD2EEE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806031"/>
        <c:axId val="151806447"/>
      </c:lineChart>
      <c:catAx>
        <c:axId val="151806031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51806447"/>
        <c:crosses val="autoZero"/>
        <c:auto val="1"/>
        <c:lblAlgn val="ctr"/>
        <c:lblOffset val="100"/>
        <c:noMultiLvlLbl val="0"/>
      </c:catAx>
      <c:valAx>
        <c:axId val="15180644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51806031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Hoja1!$G$64</c:f>
              <c:strCache>
                <c:ptCount val="1"/>
                <c:pt idx="0">
                  <c:v>P(Z)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Hoja1!$F$65:$F$71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cat>
          <c:val>
            <c:numRef>
              <c:f>Hoja1!$G$65:$G$71</c:f>
              <c:numCache>
                <c:formatCode>General</c:formatCode>
                <c:ptCount val="7"/>
                <c:pt idx="0">
                  <c:v>4.4318484119380075E-3</c:v>
                </c:pt>
                <c:pt idx="1">
                  <c:v>5.3990966513188063E-2</c:v>
                </c:pt>
                <c:pt idx="2">
                  <c:v>0.24197072451914337</c:v>
                </c:pt>
                <c:pt idx="3">
                  <c:v>0.3989422804014327</c:v>
                </c:pt>
                <c:pt idx="4">
                  <c:v>0.24197072451914337</c:v>
                </c:pt>
                <c:pt idx="5">
                  <c:v>5.3990966513188063E-2</c:v>
                </c:pt>
                <c:pt idx="6">
                  <c:v>4.4318484119380075E-3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364C-4B2A-B064-3249F0269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826559"/>
        <c:axId val="151826143"/>
      </c:lineChart>
      <c:catAx>
        <c:axId val="15182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51826143"/>
        <c:crosses val="autoZero"/>
        <c:auto val="1"/>
        <c:lblAlgn val="ctr"/>
        <c:lblOffset val="100"/>
        <c:noMultiLvlLbl val="0"/>
      </c:catAx>
      <c:valAx>
        <c:axId val="15182614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51826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P(X)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Hoja1!$E$81:$E$87</c:f>
              <c:numCache>
                <c:formatCode>General</c:formatCode>
                <c:ptCount val="7"/>
                <c:pt idx="0">
                  <c:v>130</c:v>
                </c:pt>
                <c:pt idx="1">
                  <c:v>140</c:v>
                </c:pt>
                <c:pt idx="2">
                  <c:v>150</c:v>
                </c:pt>
                <c:pt idx="3">
                  <c:v>160</c:v>
                </c:pt>
                <c:pt idx="4">
                  <c:v>170</c:v>
                </c:pt>
                <c:pt idx="5">
                  <c:v>180</c:v>
                </c:pt>
                <c:pt idx="6">
                  <c:v>190</c:v>
                </c:pt>
              </c:numCache>
            </c:numRef>
          </c:cat>
          <c:val>
            <c:numRef>
              <c:f>Hoja1!$F$81:$F$87</c:f>
              <c:numCache>
                <c:formatCode>General</c:formatCode>
                <c:ptCount val="7"/>
                <c:pt idx="0">
                  <c:v>4.4318484119380076E-4</c:v>
                </c:pt>
                <c:pt idx="1">
                  <c:v>5.3990966513188061E-3</c:v>
                </c:pt>
                <c:pt idx="2">
                  <c:v>2.4197072451914336E-2</c:v>
                </c:pt>
                <c:pt idx="3">
                  <c:v>3.9894228040143274E-2</c:v>
                </c:pt>
                <c:pt idx="4">
                  <c:v>2.4197072451914336E-2</c:v>
                </c:pt>
                <c:pt idx="5">
                  <c:v>5.3990966513188061E-3</c:v>
                </c:pt>
                <c:pt idx="6">
                  <c:v>4.4318484119380076E-4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19A-4C3C-8927-C63C4B77C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8019791"/>
        <c:axId val="248020207"/>
      </c:lineChart>
      <c:catAx>
        <c:axId val="248019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48020207"/>
        <c:crosses val="autoZero"/>
        <c:auto val="1"/>
        <c:lblAlgn val="ctr"/>
        <c:lblOffset val="100"/>
        <c:noMultiLvlLbl val="0"/>
      </c:catAx>
      <c:valAx>
        <c:axId val="24802020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48019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P(X)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Hoja1!$E$96:$E$102</c:f>
              <c:numCache>
                <c:formatCode>0.00</c:formatCode>
                <c:ptCount val="7"/>
                <c:pt idx="0">
                  <c:v>0.75735931288071501</c:v>
                </c:pt>
                <c:pt idx="1">
                  <c:v>2.1715728752538102</c:v>
                </c:pt>
                <c:pt idx="2">
                  <c:v>3.5857864376269051</c:v>
                </c:pt>
                <c:pt idx="3">
                  <c:v>5</c:v>
                </c:pt>
                <c:pt idx="4">
                  <c:v>6.4142135623730949</c:v>
                </c:pt>
                <c:pt idx="5">
                  <c:v>7.8284271247461898</c:v>
                </c:pt>
                <c:pt idx="6">
                  <c:v>9.2426406871192857</c:v>
                </c:pt>
              </c:numCache>
            </c:numRef>
          </c:cat>
          <c:val>
            <c:numRef>
              <c:f>Hoja1!$F$96:$F$102</c:f>
              <c:numCache>
                <c:formatCode>General</c:formatCode>
                <c:ptCount val="7"/>
                <c:pt idx="0">
                  <c:v>3.1337900652722026E-3</c:v>
                </c:pt>
                <c:pt idx="1">
                  <c:v>3.8177378544291096E-2</c:v>
                </c:pt>
                <c:pt idx="2">
                  <c:v>0.1710991401561083</c:v>
                </c:pt>
                <c:pt idx="3">
                  <c:v>0.28209479177387814</c:v>
                </c:pt>
                <c:pt idx="4">
                  <c:v>0.1710991401561083</c:v>
                </c:pt>
                <c:pt idx="5">
                  <c:v>3.8177378544291096E-2</c:v>
                </c:pt>
                <c:pt idx="6">
                  <c:v>3.1337900652721965E-3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7CA-4358-9023-2C95F6344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0033775"/>
        <c:axId val="330047919"/>
      </c:lineChart>
      <c:catAx>
        <c:axId val="330033775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30047919"/>
        <c:crosses val="autoZero"/>
        <c:auto val="1"/>
        <c:lblAlgn val="ctr"/>
        <c:lblOffset val="100"/>
        <c:noMultiLvlLbl val="0"/>
      </c:catAx>
      <c:valAx>
        <c:axId val="33004791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30033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.xml"/><Relationship Id="rId3" Type="http://schemas.openxmlformats.org/officeDocument/2006/relationships/image" Target="../media/image2.emf"/><Relationship Id="rId7" Type="http://schemas.openxmlformats.org/officeDocument/2006/relationships/chart" Target="../charts/chart4.xml"/><Relationship Id="rId2" Type="http://schemas.openxmlformats.org/officeDocument/2006/relationships/chart" Target="../charts/chart1.xml"/><Relationship Id="rId1" Type="http://schemas.openxmlformats.org/officeDocument/2006/relationships/image" Target="../media/image1.emf"/><Relationship Id="rId6" Type="http://schemas.openxmlformats.org/officeDocument/2006/relationships/chart" Target="../charts/chart3.xml"/><Relationship Id="rId5" Type="http://schemas.openxmlformats.org/officeDocument/2006/relationships/chart" Target="../charts/chart2.xml"/><Relationship Id="rId4" Type="http://schemas.openxmlformats.org/officeDocument/2006/relationships/image" Target="../media/image3.emf"/><Relationship Id="rId9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2</xdr:row>
      <xdr:rowOff>0</xdr:rowOff>
    </xdr:from>
    <xdr:to>
      <xdr:col>7</xdr:col>
      <xdr:colOff>601196</xdr:colOff>
      <xdr:row>6</xdr:row>
      <xdr:rowOff>180975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381000"/>
          <a:ext cx="5400675" cy="94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95250</xdr:colOff>
      <xdr:row>3</xdr:row>
      <xdr:rowOff>47624</xdr:rowOff>
    </xdr:from>
    <xdr:to>
      <xdr:col>15</xdr:col>
      <xdr:colOff>495300</xdr:colOff>
      <xdr:row>14</xdr:row>
      <xdr:rowOff>95249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448234</xdr:colOff>
      <xdr:row>30</xdr:row>
      <xdr:rowOff>33617</xdr:rowOff>
    </xdr:from>
    <xdr:to>
      <xdr:col>7</xdr:col>
      <xdr:colOff>301996</xdr:colOff>
      <xdr:row>40</xdr:row>
      <xdr:rowOff>62192</xdr:rowOff>
    </xdr:to>
    <xdr:pic>
      <xdr:nvPicPr>
        <xdr:cNvPr id="4" name="Imagen 3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90" t="-4636" r="415" b="4636"/>
        <a:stretch/>
      </xdr:blipFill>
      <xdr:spPr bwMode="auto">
        <a:xfrm>
          <a:off x="448234" y="5748617"/>
          <a:ext cx="5243791" cy="1933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52</xdr:row>
      <xdr:rowOff>0</xdr:rowOff>
    </xdr:from>
    <xdr:to>
      <xdr:col>8</xdr:col>
      <xdr:colOff>58271</xdr:colOff>
      <xdr:row>60</xdr:row>
      <xdr:rowOff>133350</xdr:rowOff>
    </xdr:to>
    <xdr:pic>
      <xdr:nvPicPr>
        <xdr:cNvPr id="5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" y="9906000"/>
          <a:ext cx="5400675" cy="1657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295275</xdr:colOff>
      <xdr:row>62</xdr:row>
      <xdr:rowOff>38100</xdr:rowOff>
    </xdr:from>
    <xdr:to>
      <xdr:col>12</xdr:col>
      <xdr:colOff>209550</xdr:colOff>
      <xdr:row>74</xdr:row>
      <xdr:rowOff>57149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714375</xdr:colOff>
      <xdr:row>66</xdr:row>
      <xdr:rowOff>76200</xdr:rowOff>
    </xdr:from>
    <xdr:to>
      <xdr:col>10</xdr:col>
      <xdr:colOff>714375</xdr:colOff>
      <xdr:row>73</xdr:row>
      <xdr:rowOff>66675</xdr:rowOff>
    </xdr:to>
    <xdr:cxnSp macro="">
      <xdr:nvCxnSpPr>
        <xdr:cNvPr id="10" name="Conector recto 9"/>
        <xdr:cNvCxnSpPr/>
      </xdr:nvCxnSpPr>
      <xdr:spPr>
        <a:xfrm>
          <a:off x="8334375" y="12649200"/>
          <a:ext cx="0" cy="1323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73</xdr:row>
      <xdr:rowOff>9525</xdr:rowOff>
    </xdr:from>
    <xdr:to>
      <xdr:col>11</xdr:col>
      <xdr:colOff>295275</xdr:colOff>
      <xdr:row>74</xdr:row>
      <xdr:rowOff>85725</xdr:rowOff>
    </xdr:to>
    <xdr:sp macro="" textlink="">
      <xdr:nvSpPr>
        <xdr:cNvPr id="11" name="CuadroTexto 10"/>
        <xdr:cNvSpPr txBox="1"/>
      </xdr:nvSpPr>
      <xdr:spPr>
        <a:xfrm>
          <a:off x="8162925" y="13916025"/>
          <a:ext cx="514350" cy="2667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z1</a:t>
          </a:r>
        </a:p>
      </xdr:txBody>
    </xdr:sp>
    <xdr:clientData/>
  </xdr:twoCellAnchor>
  <xdr:twoCellAnchor>
    <xdr:from>
      <xdr:col>9</xdr:col>
      <xdr:colOff>533400</xdr:colOff>
      <xdr:row>67</xdr:row>
      <xdr:rowOff>142875</xdr:rowOff>
    </xdr:from>
    <xdr:to>
      <xdr:col>10</xdr:col>
      <xdr:colOff>285750</xdr:colOff>
      <xdr:row>69</xdr:row>
      <xdr:rowOff>28575</xdr:rowOff>
    </xdr:to>
    <xdr:sp macro="" textlink="">
      <xdr:nvSpPr>
        <xdr:cNvPr id="12" name="CuadroTexto 11"/>
        <xdr:cNvSpPr txBox="1"/>
      </xdr:nvSpPr>
      <xdr:spPr>
        <a:xfrm>
          <a:off x="7391400" y="12906375"/>
          <a:ext cx="514350" cy="2667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0,95</a:t>
          </a:r>
        </a:p>
      </xdr:txBody>
    </xdr:sp>
    <xdr:clientData/>
  </xdr:twoCellAnchor>
  <xdr:twoCellAnchor>
    <xdr:from>
      <xdr:col>11</xdr:col>
      <xdr:colOff>104775</xdr:colOff>
      <xdr:row>67</xdr:row>
      <xdr:rowOff>161925</xdr:rowOff>
    </xdr:from>
    <xdr:to>
      <xdr:col>11</xdr:col>
      <xdr:colOff>619125</xdr:colOff>
      <xdr:row>69</xdr:row>
      <xdr:rowOff>47625</xdr:rowOff>
    </xdr:to>
    <xdr:sp macro="" textlink="">
      <xdr:nvSpPr>
        <xdr:cNvPr id="13" name="CuadroTexto 12"/>
        <xdr:cNvSpPr txBox="1"/>
      </xdr:nvSpPr>
      <xdr:spPr>
        <a:xfrm>
          <a:off x="8486775" y="12925425"/>
          <a:ext cx="514350" cy="2667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0,05</a:t>
          </a:r>
        </a:p>
      </xdr:txBody>
    </xdr:sp>
    <xdr:clientData/>
  </xdr:twoCellAnchor>
  <xdr:twoCellAnchor>
    <xdr:from>
      <xdr:col>11</xdr:col>
      <xdr:colOff>438150</xdr:colOff>
      <xdr:row>16</xdr:row>
      <xdr:rowOff>152400</xdr:rowOff>
    </xdr:from>
    <xdr:to>
      <xdr:col>16</xdr:col>
      <xdr:colOff>76200</xdr:colOff>
      <xdr:row>28</xdr:row>
      <xdr:rowOff>9525</xdr:rowOff>
    </xdr:to>
    <xdr:graphicFrame macro="">
      <xdr:nvGraphicFramePr>
        <xdr:cNvPr id="14" name="Gráfico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85725</xdr:colOff>
      <xdr:row>8</xdr:row>
      <xdr:rowOff>76200</xdr:rowOff>
    </xdr:from>
    <xdr:to>
      <xdr:col>13</xdr:col>
      <xdr:colOff>600075</xdr:colOff>
      <xdr:row>9</xdr:row>
      <xdr:rowOff>152400</xdr:rowOff>
    </xdr:to>
    <xdr:sp macro="" textlink="">
      <xdr:nvSpPr>
        <xdr:cNvPr id="15" name="CuadroTexto 14"/>
        <xdr:cNvSpPr txBox="1"/>
      </xdr:nvSpPr>
      <xdr:spPr>
        <a:xfrm>
          <a:off x="9991725" y="1600200"/>
          <a:ext cx="514350" cy="2667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0,90</a:t>
          </a:r>
        </a:p>
      </xdr:txBody>
    </xdr:sp>
    <xdr:clientData/>
  </xdr:twoCellAnchor>
  <xdr:twoCellAnchor>
    <xdr:from>
      <xdr:col>12</xdr:col>
      <xdr:colOff>306457</xdr:colOff>
      <xdr:row>5</xdr:row>
      <xdr:rowOff>157370</xdr:rowOff>
    </xdr:from>
    <xdr:to>
      <xdr:col>12</xdr:col>
      <xdr:colOff>306457</xdr:colOff>
      <xdr:row>13</xdr:row>
      <xdr:rowOff>49696</xdr:rowOff>
    </xdr:to>
    <xdr:cxnSp macro="">
      <xdr:nvCxnSpPr>
        <xdr:cNvPr id="17" name="Conector recto 16"/>
        <xdr:cNvCxnSpPr/>
      </xdr:nvCxnSpPr>
      <xdr:spPr>
        <a:xfrm flipV="1">
          <a:off x="9450457" y="1109870"/>
          <a:ext cx="0" cy="14163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198783</xdr:colOff>
      <xdr:row>5</xdr:row>
      <xdr:rowOff>149087</xdr:rowOff>
    </xdr:from>
    <xdr:to>
      <xdr:col>14</xdr:col>
      <xdr:colOff>198783</xdr:colOff>
      <xdr:row>13</xdr:row>
      <xdr:rowOff>24848</xdr:rowOff>
    </xdr:to>
    <xdr:cxnSp macro="">
      <xdr:nvCxnSpPr>
        <xdr:cNvPr id="19" name="Conector recto 18"/>
        <xdr:cNvCxnSpPr/>
      </xdr:nvCxnSpPr>
      <xdr:spPr>
        <a:xfrm flipV="1">
          <a:off x="10866783" y="1101587"/>
          <a:ext cx="0" cy="13997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378929</xdr:colOff>
      <xdr:row>8</xdr:row>
      <xdr:rowOff>54665</xdr:rowOff>
    </xdr:from>
    <xdr:to>
      <xdr:col>15</xdr:col>
      <xdr:colOff>131279</xdr:colOff>
      <xdr:row>9</xdr:row>
      <xdr:rowOff>130865</xdr:rowOff>
    </xdr:to>
    <xdr:sp macro="" textlink="">
      <xdr:nvSpPr>
        <xdr:cNvPr id="20" name="CuadroTexto 19"/>
        <xdr:cNvSpPr txBox="1"/>
      </xdr:nvSpPr>
      <xdr:spPr>
        <a:xfrm>
          <a:off x="11046929" y="1578665"/>
          <a:ext cx="514350" cy="2667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0,05</a:t>
          </a:r>
        </a:p>
      </xdr:txBody>
    </xdr:sp>
    <xdr:clientData/>
  </xdr:twoCellAnchor>
  <xdr:twoCellAnchor>
    <xdr:from>
      <xdr:col>11</xdr:col>
      <xdr:colOff>390524</xdr:colOff>
      <xdr:row>7</xdr:row>
      <xdr:rowOff>115956</xdr:rowOff>
    </xdr:from>
    <xdr:to>
      <xdr:col>12</xdr:col>
      <xdr:colOff>142874</xdr:colOff>
      <xdr:row>9</xdr:row>
      <xdr:rowOff>1656</xdr:rowOff>
    </xdr:to>
    <xdr:sp macro="" textlink="">
      <xdr:nvSpPr>
        <xdr:cNvPr id="21" name="CuadroTexto 20"/>
        <xdr:cNvSpPr txBox="1"/>
      </xdr:nvSpPr>
      <xdr:spPr>
        <a:xfrm>
          <a:off x="8772524" y="1449456"/>
          <a:ext cx="514350" cy="2667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0,05</a:t>
          </a:r>
        </a:p>
      </xdr:txBody>
    </xdr:sp>
    <xdr:clientData/>
  </xdr:twoCellAnchor>
  <xdr:twoCellAnchor>
    <xdr:from>
      <xdr:col>12</xdr:col>
      <xdr:colOff>97321</xdr:colOff>
      <xdr:row>13</xdr:row>
      <xdr:rowOff>96078</xdr:rowOff>
    </xdr:from>
    <xdr:to>
      <xdr:col>12</xdr:col>
      <xdr:colOff>611671</xdr:colOff>
      <xdr:row>14</xdr:row>
      <xdr:rowOff>172278</xdr:rowOff>
    </xdr:to>
    <xdr:sp macro="" textlink="">
      <xdr:nvSpPr>
        <xdr:cNvPr id="22" name="CuadroTexto 21"/>
        <xdr:cNvSpPr txBox="1"/>
      </xdr:nvSpPr>
      <xdr:spPr>
        <a:xfrm>
          <a:off x="9241321" y="2572578"/>
          <a:ext cx="514350" cy="2667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X1</a:t>
          </a:r>
        </a:p>
      </xdr:txBody>
    </xdr:sp>
    <xdr:clientData/>
  </xdr:twoCellAnchor>
  <xdr:twoCellAnchor>
    <xdr:from>
      <xdr:col>14</xdr:col>
      <xdr:colOff>84069</xdr:colOff>
      <xdr:row>13</xdr:row>
      <xdr:rowOff>74544</xdr:rowOff>
    </xdr:from>
    <xdr:to>
      <xdr:col>14</xdr:col>
      <xdr:colOff>598419</xdr:colOff>
      <xdr:row>14</xdr:row>
      <xdr:rowOff>150744</xdr:rowOff>
    </xdr:to>
    <xdr:sp macro="" textlink="">
      <xdr:nvSpPr>
        <xdr:cNvPr id="23" name="CuadroTexto 22"/>
        <xdr:cNvSpPr txBox="1"/>
      </xdr:nvSpPr>
      <xdr:spPr>
        <a:xfrm>
          <a:off x="10752069" y="2551044"/>
          <a:ext cx="514350" cy="2667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X2</a:t>
          </a:r>
        </a:p>
      </xdr:txBody>
    </xdr:sp>
    <xdr:clientData/>
  </xdr:twoCellAnchor>
  <xdr:twoCellAnchor>
    <xdr:from>
      <xdr:col>12</xdr:col>
      <xdr:colOff>198782</xdr:colOff>
      <xdr:row>19</xdr:row>
      <xdr:rowOff>82826</xdr:rowOff>
    </xdr:from>
    <xdr:to>
      <xdr:col>12</xdr:col>
      <xdr:colOff>198782</xdr:colOff>
      <xdr:row>26</xdr:row>
      <xdr:rowOff>149087</xdr:rowOff>
    </xdr:to>
    <xdr:cxnSp macro="">
      <xdr:nvCxnSpPr>
        <xdr:cNvPr id="24" name="Conector recto 23"/>
        <xdr:cNvCxnSpPr/>
      </xdr:nvCxnSpPr>
      <xdr:spPr>
        <a:xfrm flipV="1">
          <a:off x="9342782" y="3702326"/>
          <a:ext cx="0" cy="13997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260073</xdr:colOff>
      <xdr:row>19</xdr:row>
      <xdr:rowOff>77857</xdr:rowOff>
    </xdr:from>
    <xdr:to>
      <xdr:col>15</xdr:col>
      <xdr:colOff>260073</xdr:colOff>
      <xdr:row>26</xdr:row>
      <xdr:rowOff>144118</xdr:rowOff>
    </xdr:to>
    <xdr:cxnSp macro="">
      <xdr:nvCxnSpPr>
        <xdr:cNvPr id="25" name="Conector recto 24"/>
        <xdr:cNvCxnSpPr/>
      </xdr:nvCxnSpPr>
      <xdr:spPr>
        <a:xfrm flipV="1">
          <a:off x="11690073" y="3697357"/>
          <a:ext cx="0" cy="13997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67503</xdr:colOff>
      <xdr:row>27</xdr:row>
      <xdr:rowOff>16565</xdr:rowOff>
    </xdr:from>
    <xdr:to>
      <xdr:col>12</xdr:col>
      <xdr:colOff>581853</xdr:colOff>
      <xdr:row>28</xdr:row>
      <xdr:rowOff>92765</xdr:rowOff>
    </xdr:to>
    <xdr:sp macro="" textlink="">
      <xdr:nvSpPr>
        <xdr:cNvPr id="26" name="CuadroTexto 25"/>
        <xdr:cNvSpPr txBox="1"/>
      </xdr:nvSpPr>
      <xdr:spPr>
        <a:xfrm>
          <a:off x="9211503" y="5160065"/>
          <a:ext cx="514350" cy="2667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X1</a:t>
          </a:r>
        </a:p>
      </xdr:txBody>
    </xdr:sp>
    <xdr:clientData/>
  </xdr:twoCellAnchor>
  <xdr:twoCellAnchor>
    <xdr:from>
      <xdr:col>15</xdr:col>
      <xdr:colOff>137078</xdr:colOff>
      <xdr:row>27</xdr:row>
      <xdr:rowOff>28161</xdr:rowOff>
    </xdr:from>
    <xdr:to>
      <xdr:col>15</xdr:col>
      <xdr:colOff>651428</xdr:colOff>
      <xdr:row>28</xdr:row>
      <xdr:rowOff>104361</xdr:rowOff>
    </xdr:to>
    <xdr:sp macro="" textlink="">
      <xdr:nvSpPr>
        <xdr:cNvPr id="27" name="CuadroTexto 26"/>
        <xdr:cNvSpPr txBox="1"/>
      </xdr:nvSpPr>
      <xdr:spPr>
        <a:xfrm>
          <a:off x="11567078" y="5171661"/>
          <a:ext cx="514350" cy="2667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X2</a:t>
          </a:r>
        </a:p>
      </xdr:txBody>
    </xdr:sp>
    <xdr:clientData/>
  </xdr:twoCellAnchor>
  <xdr:twoCellAnchor>
    <xdr:from>
      <xdr:col>11</xdr:col>
      <xdr:colOff>484946</xdr:colOff>
      <xdr:row>21</xdr:row>
      <xdr:rowOff>28161</xdr:rowOff>
    </xdr:from>
    <xdr:to>
      <xdr:col>12</xdr:col>
      <xdr:colOff>237296</xdr:colOff>
      <xdr:row>22</xdr:row>
      <xdr:rowOff>104361</xdr:rowOff>
    </xdr:to>
    <xdr:sp macro="" textlink="">
      <xdr:nvSpPr>
        <xdr:cNvPr id="28" name="CuadroTexto 27"/>
        <xdr:cNvSpPr txBox="1"/>
      </xdr:nvSpPr>
      <xdr:spPr>
        <a:xfrm>
          <a:off x="8866946" y="4028661"/>
          <a:ext cx="514350" cy="2667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0,005</a:t>
          </a:r>
        </a:p>
      </xdr:txBody>
    </xdr:sp>
    <xdr:clientData/>
  </xdr:twoCellAnchor>
  <xdr:twoCellAnchor>
    <xdr:from>
      <xdr:col>15</xdr:col>
      <xdr:colOff>248064</xdr:colOff>
      <xdr:row>21</xdr:row>
      <xdr:rowOff>48039</xdr:rowOff>
    </xdr:from>
    <xdr:to>
      <xdr:col>16</xdr:col>
      <xdr:colOff>414</xdr:colOff>
      <xdr:row>22</xdr:row>
      <xdr:rowOff>124239</xdr:rowOff>
    </xdr:to>
    <xdr:sp macro="" textlink="">
      <xdr:nvSpPr>
        <xdr:cNvPr id="29" name="CuadroTexto 28"/>
        <xdr:cNvSpPr txBox="1"/>
      </xdr:nvSpPr>
      <xdr:spPr>
        <a:xfrm>
          <a:off x="11678064" y="4048539"/>
          <a:ext cx="514350" cy="2667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0,005</a:t>
          </a:r>
        </a:p>
      </xdr:txBody>
    </xdr:sp>
    <xdr:clientData/>
  </xdr:twoCellAnchor>
  <xdr:twoCellAnchor>
    <xdr:from>
      <xdr:col>13</xdr:col>
      <xdr:colOff>325921</xdr:colOff>
      <xdr:row>22</xdr:row>
      <xdr:rowOff>59635</xdr:rowOff>
    </xdr:from>
    <xdr:to>
      <xdr:col>14</xdr:col>
      <xdr:colOff>78271</xdr:colOff>
      <xdr:row>23</xdr:row>
      <xdr:rowOff>135835</xdr:rowOff>
    </xdr:to>
    <xdr:sp macro="" textlink="">
      <xdr:nvSpPr>
        <xdr:cNvPr id="30" name="CuadroTexto 29"/>
        <xdr:cNvSpPr txBox="1"/>
      </xdr:nvSpPr>
      <xdr:spPr>
        <a:xfrm>
          <a:off x="10231921" y="4250635"/>
          <a:ext cx="514350" cy="2667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0,99</a:t>
          </a:r>
        </a:p>
      </xdr:txBody>
    </xdr:sp>
    <xdr:clientData/>
  </xdr:twoCellAnchor>
  <xdr:twoCellAnchor>
    <xdr:from>
      <xdr:col>8</xdr:col>
      <xdr:colOff>228600</xdr:colOff>
      <xdr:row>36</xdr:row>
      <xdr:rowOff>47625</xdr:rowOff>
    </xdr:from>
    <xdr:to>
      <xdr:col>13</xdr:col>
      <xdr:colOff>142875</xdr:colOff>
      <xdr:row>48</xdr:row>
      <xdr:rowOff>66674</xdr:rowOff>
    </xdr:to>
    <xdr:graphicFrame macro="">
      <xdr:nvGraphicFramePr>
        <xdr:cNvPr id="31" name="Gráfico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161925</xdr:colOff>
      <xdr:row>38</xdr:row>
      <xdr:rowOff>19050</xdr:rowOff>
    </xdr:from>
    <xdr:to>
      <xdr:col>9</xdr:col>
      <xdr:colOff>161925</xdr:colOff>
      <xdr:row>46</xdr:row>
      <xdr:rowOff>180975</xdr:rowOff>
    </xdr:to>
    <xdr:cxnSp macro="">
      <xdr:nvCxnSpPr>
        <xdr:cNvPr id="33" name="Conector recto 32"/>
        <xdr:cNvCxnSpPr/>
      </xdr:nvCxnSpPr>
      <xdr:spPr>
        <a:xfrm flipV="1">
          <a:off x="7019925" y="7267575"/>
          <a:ext cx="0" cy="1685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41</xdr:row>
      <xdr:rowOff>171450</xdr:rowOff>
    </xdr:from>
    <xdr:to>
      <xdr:col>10</xdr:col>
      <xdr:colOff>742950</xdr:colOff>
      <xdr:row>43</xdr:row>
      <xdr:rowOff>57150</xdr:rowOff>
    </xdr:to>
    <xdr:sp macro="" textlink="">
      <xdr:nvSpPr>
        <xdr:cNvPr id="34" name="CuadroTexto 33"/>
        <xdr:cNvSpPr txBox="1"/>
      </xdr:nvSpPr>
      <xdr:spPr>
        <a:xfrm>
          <a:off x="7848600" y="7991475"/>
          <a:ext cx="514350" cy="2667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0,99</a:t>
          </a:r>
        </a:p>
      </xdr:txBody>
    </xdr:sp>
    <xdr:clientData/>
  </xdr:twoCellAnchor>
  <xdr:twoCellAnchor>
    <xdr:from>
      <xdr:col>8</xdr:col>
      <xdr:colOff>342900</xdr:colOff>
      <xdr:row>41</xdr:row>
      <xdr:rowOff>161925</xdr:rowOff>
    </xdr:from>
    <xdr:to>
      <xdr:col>9</xdr:col>
      <xdr:colOff>95250</xdr:colOff>
      <xdr:row>43</xdr:row>
      <xdr:rowOff>47625</xdr:rowOff>
    </xdr:to>
    <xdr:sp macro="" textlink="">
      <xdr:nvSpPr>
        <xdr:cNvPr id="35" name="CuadroTexto 34"/>
        <xdr:cNvSpPr txBox="1"/>
      </xdr:nvSpPr>
      <xdr:spPr>
        <a:xfrm>
          <a:off x="6438900" y="7981950"/>
          <a:ext cx="514350" cy="2667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0,01</a:t>
          </a:r>
        </a:p>
      </xdr:txBody>
    </xdr:sp>
    <xdr:clientData/>
  </xdr:twoCellAnchor>
  <xdr:twoCellAnchor>
    <xdr:from>
      <xdr:col>8</xdr:col>
      <xdr:colOff>704850</xdr:colOff>
      <xdr:row>46</xdr:row>
      <xdr:rowOff>180975</xdr:rowOff>
    </xdr:from>
    <xdr:to>
      <xdr:col>9</xdr:col>
      <xdr:colOff>457200</xdr:colOff>
      <xdr:row>48</xdr:row>
      <xdr:rowOff>66675</xdr:rowOff>
    </xdr:to>
    <xdr:sp macro="" textlink="">
      <xdr:nvSpPr>
        <xdr:cNvPr id="36" name="CuadroTexto 35"/>
        <xdr:cNvSpPr txBox="1"/>
      </xdr:nvSpPr>
      <xdr:spPr>
        <a:xfrm>
          <a:off x="6800850" y="8953500"/>
          <a:ext cx="514350" cy="2667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Z1</a:t>
          </a:r>
        </a:p>
      </xdr:txBody>
    </xdr:sp>
    <xdr:clientData/>
  </xdr:twoCellAnchor>
  <xdr:twoCellAnchor>
    <xdr:from>
      <xdr:col>6</xdr:col>
      <xdr:colOff>358586</xdr:colOff>
      <xdr:row>78</xdr:row>
      <xdr:rowOff>22412</xdr:rowOff>
    </xdr:from>
    <xdr:to>
      <xdr:col>11</xdr:col>
      <xdr:colOff>201703</xdr:colOff>
      <xdr:row>89</xdr:row>
      <xdr:rowOff>183776</xdr:rowOff>
    </xdr:to>
    <xdr:graphicFrame macro="">
      <xdr:nvGraphicFramePr>
        <xdr:cNvPr id="37" name="Gráfico 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447675</xdr:colOff>
      <xdr:row>79</xdr:row>
      <xdr:rowOff>171450</xdr:rowOff>
    </xdr:from>
    <xdr:to>
      <xdr:col>7</xdr:col>
      <xdr:colOff>447675</xdr:colOff>
      <xdr:row>88</xdr:row>
      <xdr:rowOff>95250</xdr:rowOff>
    </xdr:to>
    <xdr:cxnSp macro="">
      <xdr:nvCxnSpPr>
        <xdr:cNvPr id="39" name="Conector recto 38"/>
        <xdr:cNvCxnSpPr/>
      </xdr:nvCxnSpPr>
      <xdr:spPr>
        <a:xfrm flipV="1">
          <a:off x="5838825" y="15249525"/>
          <a:ext cx="0" cy="1638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733425</xdr:colOff>
      <xdr:row>79</xdr:row>
      <xdr:rowOff>180975</xdr:rowOff>
    </xdr:from>
    <xdr:to>
      <xdr:col>9</xdr:col>
      <xdr:colOff>733425</xdr:colOff>
      <xdr:row>88</xdr:row>
      <xdr:rowOff>161925</xdr:rowOff>
    </xdr:to>
    <xdr:cxnSp macro="">
      <xdr:nvCxnSpPr>
        <xdr:cNvPr id="41" name="Conector recto 40"/>
        <xdr:cNvCxnSpPr/>
      </xdr:nvCxnSpPr>
      <xdr:spPr>
        <a:xfrm flipV="1">
          <a:off x="7648575" y="15259050"/>
          <a:ext cx="0" cy="1695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88</xdr:row>
      <xdr:rowOff>180975</xdr:rowOff>
    </xdr:from>
    <xdr:to>
      <xdr:col>8</xdr:col>
      <xdr:colOff>38100</xdr:colOff>
      <xdr:row>90</xdr:row>
      <xdr:rowOff>66675</xdr:rowOff>
    </xdr:to>
    <xdr:sp macro="" textlink="">
      <xdr:nvSpPr>
        <xdr:cNvPr id="42" name="CuadroTexto 41"/>
        <xdr:cNvSpPr txBox="1"/>
      </xdr:nvSpPr>
      <xdr:spPr>
        <a:xfrm>
          <a:off x="5676900" y="17135475"/>
          <a:ext cx="514350" cy="2667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X1</a:t>
          </a:r>
        </a:p>
      </xdr:txBody>
    </xdr:sp>
    <xdr:clientData/>
  </xdr:twoCellAnchor>
  <xdr:twoCellAnchor>
    <xdr:from>
      <xdr:col>9</xdr:col>
      <xdr:colOff>581025</xdr:colOff>
      <xdr:row>89</xdr:row>
      <xdr:rowOff>0</xdr:rowOff>
    </xdr:from>
    <xdr:to>
      <xdr:col>10</xdr:col>
      <xdr:colOff>333375</xdr:colOff>
      <xdr:row>90</xdr:row>
      <xdr:rowOff>76200</xdr:rowOff>
    </xdr:to>
    <xdr:sp macro="" textlink="">
      <xdr:nvSpPr>
        <xdr:cNvPr id="43" name="CuadroTexto 42"/>
        <xdr:cNvSpPr txBox="1"/>
      </xdr:nvSpPr>
      <xdr:spPr>
        <a:xfrm>
          <a:off x="7496175" y="17145000"/>
          <a:ext cx="514350" cy="2667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X2</a:t>
          </a:r>
        </a:p>
      </xdr:txBody>
    </xdr:sp>
    <xdr:clientData/>
  </xdr:twoCellAnchor>
  <xdr:twoCellAnchor>
    <xdr:from>
      <xdr:col>8</xdr:col>
      <xdr:colOff>381000</xdr:colOff>
      <xdr:row>83</xdr:row>
      <xdr:rowOff>57150</xdr:rowOff>
    </xdr:from>
    <xdr:to>
      <xdr:col>9</xdr:col>
      <xdr:colOff>133350</xdr:colOff>
      <xdr:row>84</xdr:row>
      <xdr:rowOff>133350</xdr:rowOff>
    </xdr:to>
    <xdr:sp macro="" textlink="">
      <xdr:nvSpPr>
        <xdr:cNvPr id="44" name="CuadroTexto 43"/>
        <xdr:cNvSpPr txBox="1"/>
      </xdr:nvSpPr>
      <xdr:spPr>
        <a:xfrm>
          <a:off x="6534150" y="15897225"/>
          <a:ext cx="514350" cy="2667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0,95</a:t>
          </a:r>
        </a:p>
      </xdr:txBody>
    </xdr:sp>
    <xdr:clientData/>
  </xdr:twoCellAnchor>
  <xdr:twoCellAnchor>
    <xdr:from>
      <xdr:col>6</xdr:col>
      <xdr:colOff>676275</xdr:colOff>
      <xdr:row>82</xdr:row>
      <xdr:rowOff>66675</xdr:rowOff>
    </xdr:from>
    <xdr:to>
      <xdr:col>7</xdr:col>
      <xdr:colOff>428625</xdr:colOff>
      <xdr:row>83</xdr:row>
      <xdr:rowOff>142875</xdr:rowOff>
    </xdr:to>
    <xdr:sp macro="" textlink="">
      <xdr:nvSpPr>
        <xdr:cNvPr id="45" name="CuadroTexto 44"/>
        <xdr:cNvSpPr txBox="1"/>
      </xdr:nvSpPr>
      <xdr:spPr>
        <a:xfrm>
          <a:off x="5305425" y="15716250"/>
          <a:ext cx="514350" cy="2667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0,025</a:t>
          </a:r>
        </a:p>
      </xdr:txBody>
    </xdr:sp>
    <xdr:clientData/>
  </xdr:twoCellAnchor>
  <xdr:twoCellAnchor>
    <xdr:from>
      <xdr:col>10</xdr:col>
      <xdr:colOff>152400</xdr:colOff>
      <xdr:row>82</xdr:row>
      <xdr:rowOff>104775</xdr:rowOff>
    </xdr:from>
    <xdr:to>
      <xdr:col>10</xdr:col>
      <xdr:colOff>666750</xdr:colOff>
      <xdr:row>83</xdr:row>
      <xdr:rowOff>180975</xdr:rowOff>
    </xdr:to>
    <xdr:sp macro="" textlink="">
      <xdr:nvSpPr>
        <xdr:cNvPr id="46" name="CuadroTexto 45"/>
        <xdr:cNvSpPr txBox="1"/>
      </xdr:nvSpPr>
      <xdr:spPr>
        <a:xfrm>
          <a:off x="7829550" y="15754350"/>
          <a:ext cx="514350" cy="2667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0,025</a:t>
          </a:r>
        </a:p>
      </xdr:txBody>
    </xdr:sp>
    <xdr:clientData/>
  </xdr:twoCellAnchor>
  <xdr:twoCellAnchor>
    <xdr:from>
      <xdr:col>6</xdr:col>
      <xdr:colOff>386797</xdr:colOff>
      <xdr:row>93</xdr:row>
      <xdr:rowOff>37272</xdr:rowOff>
    </xdr:from>
    <xdr:to>
      <xdr:col>11</xdr:col>
      <xdr:colOff>310598</xdr:colOff>
      <xdr:row>104</xdr:row>
      <xdr:rowOff>37271</xdr:rowOff>
    </xdr:to>
    <xdr:graphicFrame macro="">
      <xdr:nvGraphicFramePr>
        <xdr:cNvPr id="50" name="Gráfico 4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691598</xdr:colOff>
      <xdr:row>94</xdr:row>
      <xdr:rowOff>56322</xdr:rowOff>
    </xdr:from>
    <xdr:to>
      <xdr:col>7</xdr:col>
      <xdr:colOff>691598</xdr:colOff>
      <xdr:row>103</xdr:row>
      <xdr:rowOff>37272</xdr:rowOff>
    </xdr:to>
    <xdr:cxnSp macro="">
      <xdr:nvCxnSpPr>
        <xdr:cNvPr id="51" name="Conector recto 50"/>
        <xdr:cNvCxnSpPr/>
      </xdr:nvCxnSpPr>
      <xdr:spPr>
        <a:xfrm flipV="1">
          <a:off x="6083576" y="18153822"/>
          <a:ext cx="0" cy="1695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5798</xdr:colOff>
      <xdr:row>94</xdr:row>
      <xdr:rowOff>84897</xdr:rowOff>
    </xdr:from>
    <xdr:to>
      <xdr:col>10</xdr:col>
      <xdr:colOff>5798</xdr:colOff>
      <xdr:row>103</xdr:row>
      <xdr:rowOff>65847</xdr:rowOff>
    </xdr:to>
    <xdr:cxnSp macro="">
      <xdr:nvCxnSpPr>
        <xdr:cNvPr id="52" name="Conector recto 51"/>
        <xdr:cNvCxnSpPr/>
      </xdr:nvCxnSpPr>
      <xdr:spPr>
        <a:xfrm flipV="1">
          <a:off x="7683776" y="18182397"/>
          <a:ext cx="0" cy="1695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577298</xdr:colOff>
      <xdr:row>103</xdr:row>
      <xdr:rowOff>37272</xdr:rowOff>
    </xdr:from>
    <xdr:to>
      <xdr:col>10</xdr:col>
      <xdr:colOff>329648</xdr:colOff>
      <xdr:row>104</xdr:row>
      <xdr:rowOff>113472</xdr:rowOff>
    </xdr:to>
    <xdr:sp macro="" textlink="">
      <xdr:nvSpPr>
        <xdr:cNvPr id="53" name="CuadroTexto 52"/>
        <xdr:cNvSpPr txBox="1"/>
      </xdr:nvSpPr>
      <xdr:spPr>
        <a:xfrm>
          <a:off x="7493276" y="19849272"/>
          <a:ext cx="514350" cy="2667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X2</a:t>
          </a:r>
        </a:p>
      </xdr:txBody>
    </xdr:sp>
    <xdr:clientData/>
  </xdr:twoCellAnchor>
  <xdr:twoCellAnchor>
    <xdr:from>
      <xdr:col>7</xdr:col>
      <xdr:colOff>539198</xdr:colOff>
      <xdr:row>103</xdr:row>
      <xdr:rowOff>37272</xdr:rowOff>
    </xdr:from>
    <xdr:to>
      <xdr:col>8</xdr:col>
      <xdr:colOff>291548</xdr:colOff>
      <xdr:row>104</xdr:row>
      <xdr:rowOff>113472</xdr:rowOff>
    </xdr:to>
    <xdr:sp macro="" textlink="">
      <xdr:nvSpPr>
        <xdr:cNvPr id="54" name="CuadroTexto 53"/>
        <xdr:cNvSpPr txBox="1"/>
      </xdr:nvSpPr>
      <xdr:spPr>
        <a:xfrm>
          <a:off x="5931176" y="19849272"/>
          <a:ext cx="514350" cy="2667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X1</a:t>
          </a:r>
        </a:p>
      </xdr:txBody>
    </xdr:sp>
    <xdr:clientData/>
  </xdr:twoCellAnchor>
  <xdr:twoCellAnchor>
    <xdr:from>
      <xdr:col>8</xdr:col>
      <xdr:colOff>510623</xdr:colOff>
      <xdr:row>98</xdr:row>
      <xdr:rowOff>27747</xdr:rowOff>
    </xdr:from>
    <xdr:to>
      <xdr:col>9</xdr:col>
      <xdr:colOff>262973</xdr:colOff>
      <xdr:row>99</xdr:row>
      <xdr:rowOff>103947</xdr:rowOff>
    </xdr:to>
    <xdr:sp macro="" textlink="">
      <xdr:nvSpPr>
        <xdr:cNvPr id="55" name="CuadroTexto 54"/>
        <xdr:cNvSpPr txBox="1"/>
      </xdr:nvSpPr>
      <xdr:spPr>
        <a:xfrm>
          <a:off x="6664601" y="18887247"/>
          <a:ext cx="514350" cy="2667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0,90</a:t>
          </a:r>
        </a:p>
      </xdr:txBody>
    </xdr:sp>
    <xdr:clientData/>
  </xdr:twoCellAnchor>
  <xdr:twoCellAnchor>
    <xdr:from>
      <xdr:col>10</xdr:col>
      <xdr:colOff>253448</xdr:colOff>
      <xdr:row>97</xdr:row>
      <xdr:rowOff>180147</xdr:rowOff>
    </xdr:from>
    <xdr:to>
      <xdr:col>11</xdr:col>
      <xdr:colOff>5798</xdr:colOff>
      <xdr:row>99</xdr:row>
      <xdr:rowOff>65847</xdr:rowOff>
    </xdr:to>
    <xdr:sp macro="" textlink="">
      <xdr:nvSpPr>
        <xdr:cNvPr id="56" name="CuadroTexto 55"/>
        <xdr:cNvSpPr txBox="1"/>
      </xdr:nvSpPr>
      <xdr:spPr>
        <a:xfrm>
          <a:off x="7931426" y="18849147"/>
          <a:ext cx="514350" cy="2667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0,05</a:t>
          </a:r>
        </a:p>
      </xdr:txBody>
    </xdr:sp>
    <xdr:clientData/>
  </xdr:twoCellAnchor>
  <xdr:twoCellAnchor>
    <xdr:from>
      <xdr:col>7</xdr:col>
      <xdr:colOff>34373</xdr:colOff>
      <xdr:row>97</xdr:row>
      <xdr:rowOff>189672</xdr:rowOff>
    </xdr:from>
    <xdr:to>
      <xdr:col>7</xdr:col>
      <xdr:colOff>548723</xdr:colOff>
      <xdr:row>99</xdr:row>
      <xdr:rowOff>75372</xdr:rowOff>
    </xdr:to>
    <xdr:sp macro="" textlink="">
      <xdr:nvSpPr>
        <xdr:cNvPr id="57" name="CuadroTexto 56"/>
        <xdr:cNvSpPr txBox="1"/>
      </xdr:nvSpPr>
      <xdr:spPr>
        <a:xfrm>
          <a:off x="5426351" y="18858672"/>
          <a:ext cx="514350" cy="2667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0,05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1</cdr:x>
      <cdr:y>0.34686</cdr:y>
    </cdr:from>
    <cdr:to>
      <cdr:x>1</cdr:x>
      <cdr:y>1</cdr:y>
    </cdr:to>
    <cdr:cxnSp macro="">
      <cdr:nvCxnSpPr>
        <cdr:cNvPr id="2" name="Conector recto 1"/>
        <cdr:cNvCxnSpPr/>
      </cdr:nvCxnSpPr>
      <cdr:spPr>
        <a:xfrm xmlns:a="http://schemas.openxmlformats.org/drawingml/2006/main" flipV="1">
          <a:off x="10917583" y="1152387"/>
          <a:ext cx="0" cy="1399761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tabSelected="1" topLeftCell="A33" zoomScale="85" zoomScaleNormal="85" workbookViewId="0">
      <selection activeCell="D49" sqref="D49"/>
    </sheetView>
  </sheetViews>
  <sheetFormatPr baseColWidth="10" defaultRowHeight="15" x14ac:dyDescent="0.25"/>
  <cols>
    <col min="6" max="6" width="12.28515625" bestFit="1" customWidth="1"/>
  </cols>
  <sheetData>
    <row r="1" spans="1:17" ht="31.5" customHeight="1" thickBot="1" x14ac:dyDescent="0.3">
      <c r="A1" s="15" t="s">
        <v>37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</row>
    <row r="2" spans="1:17" x14ac:dyDescent="0.25">
      <c r="A2" s="8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9"/>
    </row>
    <row r="3" spans="1:17" x14ac:dyDescent="0.25">
      <c r="A3" s="8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9"/>
    </row>
    <row r="4" spans="1:17" x14ac:dyDescent="0.25">
      <c r="A4" s="8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9"/>
    </row>
    <row r="5" spans="1:17" x14ac:dyDescent="0.25">
      <c r="A5" s="8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9"/>
    </row>
    <row r="6" spans="1:17" x14ac:dyDescent="0.25">
      <c r="A6" s="8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9"/>
    </row>
    <row r="7" spans="1:17" x14ac:dyDescent="0.25">
      <c r="A7" s="8"/>
      <c r="B7" s="1"/>
      <c r="C7" s="1"/>
      <c r="D7" s="1"/>
      <c r="E7" s="1"/>
      <c r="F7" s="1"/>
      <c r="G7" s="1"/>
      <c r="H7" s="1"/>
      <c r="I7" s="1"/>
      <c r="J7" s="3" t="s">
        <v>7</v>
      </c>
      <c r="K7" s="3" t="s">
        <v>8</v>
      </c>
      <c r="L7" s="1"/>
      <c r="M7" s="1"/>
      <c r="N7" s="1"/>
      <c r="O7" s="1"/>
      <c r="P7" s="1"/>
      <c r="Q7" s="9"/>
    </row>
    <row r="8" spans="1:17" x14ac:dyDescent="0.25">
      <c r="A8" s="8"/>
      <c r="B8" s="1"/>
      <c r="C8" s="1"/>
      <c r="D8" s="1"/>
      <c r="E8" s="1"/>
      <c r="F8" s="1"/>
      <c r="G8" s="1"/>
      <c r="H8" s="1"/>
      <c r="I8" s="1"/>
      <c r="J8" s="4">
        <f>J9-$G$10</f>
        <v>-49.754577355492003</v>
      </c>
      <c r="K8" s="3">
        <f t="shared" ref="K8:K14" si="0">_xlfn.NORM.DIST(J8,$G$9,$G$10,0)</f>
        <v>1.3870537644233041E-4</v>
      </c>
      <c r="L8" s="1"/>
      <c r="M8" s="1"/>
      <c r="N8" s="1"/>
      <c r="O8" s="1"/>
      <c r="P8" s="1"/>
      <c r="Q8" s="9"/>
    </row>
    <row r="9" spans="1:17" x14ac:dyDescent="0.25">
      <c r="A9" s="8"/>
      <c r="B9" s="1"/>
      <c r="C9" s="1"/>
      <c r="D9" s="1"/>
      <c r="E9" s="1"/>
      <c r="F9" s="2" t="s">
        <v>2</v>
      </c>
      <c r="G9" s="3">
        <f>AVERAGE(B11:B20)</f>
        <v>46.1</v>
      </c>
      <c r="H9" s="1"/>
      <c r="I9" s="1"/>
      <c r="J9" s="4">
        <f>J10-$G$10</f>
        <v>-17.803051570328002</v>
      </c>
      <c r="K9" s="3">
        <f t="shared" si="0"/>
        <v>1.689777410825795E-3</v>
      </c>
      <c r="L9" s="1"/>
      <c r="M9" s="1"/>
      <c r="N9" s="1"/>
      <c r="O9" s="1"/>
      <c r="P9" s="1"/>
      <c r="Q9" s="9"/>
    </row>
    <row r="10" spans="1:17" x14ac:dyDescent="0.25">
      <c r="A10" s="8"/>
      <c r="B10" s="3" t="s">
        <v>0</v>
      </c>
      <c r="C10" s="3" t="s">
        <v>1</v>
      </c>
      <c r="D10" s="3" t="s">
        <v>4</v>
      </c>
      <c r="E10" s="1"/>
      <c r="F10" s="2" t="s">
        <v>3</v>
      </c>
      <c r="G10" s="3">
        <f>SQRT(D21)</f>
        <v>31.951525785164002</v>
      </c>
      <c r="H10" s="1"/>
      <c r="I10" s="1"/>
      <c r="J10" s="4">
        <f>J11-$G$10</f>
        <v>14.148474214836</v>
      </c>
      <c r="K10" s="3">
        <f t="shared" si="0"/>
        <v>7.5730569534021193E-3</v>
      </c>
      <c r="L10" s="1"/>
      <c r="M10" s="1"/>
      <c r="N10" s="1"/>
      <c r="O10" s="1"/>
      <c r="P10" s="1"/>
      <c r="Q10" s="9"/>
    </row>
    <row r="11" spans="1:17" x14ac:dyDescent="0.25">
      <c r="A11" s="8"/>
      <c r="B11" s="3">
        <v>35</v>
      </c>
      <c r="C11" s="3">
        <f t="shared" ref="C11:C20" si="1">B11-$G$9</f>
        <v>-11.100000000000001</v>
      </c>
      <c r="D11" s="3">
        <f>POWER(C11,2)</f>
        <v>123.21000000000004</v>
      </c>
      <c r="E11" s="1"/>
      <c r="F11" s="3">
        <v>0.9</v>
      </c>
      <c r="G11" s="1"/>
      <c r="H11" s="1"/>
      <c r="I11" s="1"/>
      <c r="J11" s="4">
        <f>G9</f>
        <v>46.1</v>
      </c>
      <c r="K11" s="3">
        <f t="shared" si="0"/>
        <v>1.2485860083297582E-2</v>
      </c>
      <c r="L11" s="1"/>
      <c r="M11" s="1"/>
      <c r="N11" s="1"/>
      <c r="O11" s="1"/>
      <c r="P11" s="1"/>
      <c r="Q11" s="9"/>
    </row>
    <row r="12" spans="1:17" x14ac:dyDescent="0.25">
      <c r="A12" s="8"/>
      <c r="B12" s="3">
        <v>44</v>
      </c>
      <c r="C12" s="3">
        <f t="shared" si="1"/>
        <v>-2.1000000000000014</v>
      </c>
      <c r="D12" s="3">
        <f t="shared" ref="D12:D20" si="2">POWER(C12,2)</f>
        <v>4.4100000000000064</v>
      </c>
      <c r="E12" s="1"/>
      <c r="F12" s="3">
        <f>1-F11</f>
        <v>9.9999999999999978E-2</v>
      </c>
      <c r="G12" s="1"/>
      <c r="H12" s="1"/>
      <c r="I12" s="1"/>
      <c r="J12" s="4">
        <f>J11+$G$10</f>
        <v>78.051525785164003</v>
      </c>
      <c r="K12" s="3">
        <f t="shared" si="0"/>
        <v>7.5730569534021193E-3</v>
      </c>
      <c r="L12" s="1"/>
      <c r="M12" s="1"/>
      <c r="N12" s="1"/>
      <c r="O12" s="1"/>
      <c r="P12" s="1"/>
      <c r="Q12" s="9"/>
    </row>
    <row r="13" spans="1:17" x14ac:dyDescent="0.25">
      <c r="A13" s="8"/>
      <c r="B13" s="3">
        <v>38</v>
      </c>
      <c r="C13" s="3">
        <f t="shared" si="1"/>
        <v>-8.1000000000000014</v>
      </c>
      <c r="D13" s="3">
        <f t="shared" si="2"/>
        <v>65.610000000000028</v>
      </c>
      <c r="E13" s="1"/>
      <c r="F13" s="3">
        <f>F12/2</f>
        <v>4.9999999999999989E-2</v>
      </c>
      <c r="G13" s="1"/>
      <c r="H13" s="1"/>
      <c r="I13" s="1"/>
      <c r="J13" s="4">
        <f>J12+$G$10</f>
        <v>110.00305157032801</v>
      </c>
      <c r="K13" s="3">
        <f t="shared" si="0"/>
        <v>1.6897774108257933E-3</v>
      </c>
      <c r="L13" s="1"/>
      <c r="M13" s="1"/>
      <c r="N13" s="1"/>
      <c r="O13" s="1"/>
      <c r="P13" s="1"/>
      <c r="Q13" s="9"/>
    </row>
    <row r="14" spans="1:17" x14ac:dyDescent="0.25">
      <c r="A14" s="8"/>
      <c r="B14" s="3">
        <v>55</v>
      </c>
      <c r="C14" s="3">
        <f t="shared" si="1"/>
        <v>8.8999999999999986</v>
      </c>
      <c r="D14" s="3">
        <f t="shared" si="2"/>
        <v>79.20999999999998</v>
      </c>
      <c r="E14" s="1"/>
      <c r="F14" s="1"/>
      <c r="G14" s="1"/>
      <c r="H14" s="1"/>
      <c r="I14" s="1"/>
      <c r="J14" s="4">
        <f>J13+$G$10</f>
        <v>141.95457735549201</v>
      </c>
      <c r="K14" s="3">
        <f t="shared" si="0"/>
        <v>1.3870537644233041E-4</v>
      </c>
      <c r="L14" s="1"/>
      <c r="M14" s="1"/>
      <c r="N14" s="1"/>
      <c r="O14" s="1"/>
      <c r="P14" s="1"/>
      <c r="Q14" s="9"/>
    </row>
    <row r="15" spans="1:17" x14ac:dyDescent="0.25">
      <c r="A15" s="8"/>
      <c r="B15" s="3">
        <v>33</v>
      </c>
      <c r="C15" s="3">
        <f t="shared" si="1"/>
        <v>-13.100000000000001</v>
      </c>
      <c r="D15" s="3">
        <f t="shared" si="2"/>
        <v>171.61000000000004</v>
      </c>
      <c r="E15" s="1"/>
      <c r="F15" s="3" t="s">
        <v>5</v>
      </c>
      <c r="G15" s="3">
        <f>_xlfn.NORM.INV(F13,G9,G10)</f>
        <v>-6.4555830743605043</v>
      </c>
      <c r="H15" s="1"/>
      <c r="I15" s="1"/>
      <c r="J15" s="1"/>
      <c r="K15" s="1"/>
      <c r="L15" s="1"/>
      <c r="M15" s="1"/>
      <c r="N15" s="1"/>
      <c r="O15" s="1"/>
      <c r="P15" s="1"/>
      <c r="Q15" s="9"/>
    </row>
    <row r="16" spans="1:17" x14ac:dyDescent="0.25">
      <c r="A16" s="8"/>
      <c r="B16" s="3">
        <v>56</v>
      </c>
      <c r="C16" s="3">
        <f t="shared" si="1"/>
        <v>9.8999999999999986</v>
      </c>
      <c r="D16" s="3">
        <f t="shared" si="2"/>
        <v>98.009999999999977</v>
      </c>
      <c r="E16" s="1"/>
      <c r="F16" s="3" t="s">
        <v>6</v>
      </c>
      <c r="G16" s="3">
        <f>_xlfn.NORM.INV(F11+F13,G9,G10)</f>
        <v>98.655583074360464</v>
      </c>
      <c r="H16" s="1"/>
      <c r="I16" s="1"/>
      <c r="J16" s="1"/>
      <c r="K16" s="1"/>
      <c r="L16" s="1"/>
      <c r="M16" s="1"/>
      <c r="N16" s="1"/>
      <c r="O16" s="1"/>
      <c r="P16" s="1"/>
      <c r="Q16" s="9"/>
    </row>
    <row r="17" spans="1:17" x14ac:dyDescent="0.25">
      <c r="A17" s="8"/>
      <c r="B17" s="3">
        <v>67</v>
      </c>
      <c r="C17" s="3">
        <f t="shared" si="1"/>
        <v>20.9</v>
      </c>
      <c r="D17" s="3">
        <f t="shared" si="2"/>
        <v>436.80999999999995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9"/>
    </row>
    <row r="18" spans="1:17" x14ac:dyDescent="0.25">
      <c r="A18" s="8"/>
      <c r="B18" s="3">
        <v>45</v>
      </c>
      <c r="C18" s="3">
        <f t="shared" si="1"/>
        <v>-1.1000000000000014</v>
      </c>
      <c r="D18" s="3">
        <f t="shared" si="2"/>
        <v>1.2100000000000031</v>
      </c>
      <c r="E18" s="14" t="s">
        <v>17</v>
      </c>
      <c r="F18" s="1" t="s">
        <v>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9"/>
    </row>
    <row r="19" spans="1:17" x14ac:dyDescent="0.25">
      <c r="A19" s="8"/>
      <c r="B19" s="3">
        <v>48</v>
      </c>
      <c r="C19" s="3">
        <f t="shared" si="1"/>
        <v>1.8999999999999986</v>
      </c>
      <c r="D19" s="3">
        <f t="shared" si="2"/>
        <v>3.6099999999999945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9"/>
    </row>
    <row r="20" spans="1:17" x14ac:dyDescent="0.25">
      <c r="A20" s="8"/>
      <c r="B20" s="3">
        <v>40</v>
      </c>
      <c r="C20" s="3">
        <f t="shared" si="1"/>
        <v>-6.1000000000000014</v>
      </c>
      <c r="D20" s="3">
        <f t="shared" si="2"/>
        <v>37.210000000000015</v>
      </c>
      <c r="E20" s="1"/>
      <c r="F20" s="3">
        <v>0.99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9"/>
    </row>
    <row r="21" spans="1:17" x14ac:dyDescent="0.25">
      <c r="A21" s="8"/>
      <c r="B21" s="1"/>
      <c r="C21" s="1"/>
      <c r="D21" s="3">
        <f>SUM(D11:D20)</f>
        <v>1020.9000000000001</v>
      </c>
      <c r="E21" s="1"/>
      <c r="F21" s="3">
        <f>1-F20</f>
        <v>1.0000000000000009E-2</v>
      </c>
      <c r="G21" s="1"/>
      <c r="H21" s="3" t="s">
        <v>5</v>
      </c>
      <c r="I21" s="3">
        <f>_xlfn.NORM.INV(F22,G9,G10)</f>
        <v>-36.20167641052371</v>
      </c>
      <c r="J21" s="1"/>
      <c r="K21" s="1"/>
      <c r="L21" s="1"/>
      <c r="M21" s="1"/>
      <c r="N21" s="1"/>
      <c r="O21" s="1"/>
      <c r="P21" s="1"/>
      <c r="Q21" s="9"/>
    </row>
    <row r="22" spans="1:17" x14ac:dyDescent="0.25">
      <c r="A22" s="8"/>
      <c r="B22" s="1"/>
      <c r="C22" s="1"/>
      <c r="D22" s="1"/>
      <c r="E22" s="1"/>
      <c r="F22" s="3">
        <f>F21/2</f>
        <v>5.0000000000000044E-3</v>
      </c>
      <c r="G22" s="1"/>
      <c r="H22" s="3" t="s">
        <v>6</v>
      </c>
      <c r="I22" s="3">
        <f>_xlfn.NORM.INV(F20+F22,G9,G10)</f>
        <v>128.40167641052372</v>
      </c>
      <c r="J22" s="1"/>
      <c r="K22" s="1"/>
      <c r="L22" s="1"/>
      <c r="M22" s="1"/>
      <c r="N22" s="1"/>
      <c r="O22" s="1"/>
      <c r="P22" s="1"/>
      <c r="Q22" s="9"/>
    </row>
    <row r="23" spans="1:17" x14ac:dyDescent="0.25">
      <c r="A23" s="8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9"/>
    </row>
    <row r="24" spans="1:17" x14ac:dyDescent="0.25">
      <c r="A24" s="8"/>
      <c r="B24" s="1"/>
      <c r="C24" s="1"/>
      <c r="D24" s="1"/>
      <c r="E24" s="14" t="s">
        <v>18</v>
      </c>
      <c r="F24" s="1" t="s">
        <v>10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9"/>
    </row>
    <row r="25" spans="1:17" x14ac:dyDescent="0.25">
      <c r="A25" s="8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9"/>
    </row>
    <row r="26" spans="1:17" x14ac:dyDescent="0.25">
      <c r="A26" s="8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9"/>
    </row>
    <row r="27" spans="1:17" x14ac:dyDescent="0.25">
      <c r="A27" s="8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9"/>
    </row>
    <row r="28" spans="1:17" x14ac:dyDescent="0.25">
      <c r="A28" s="8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9"/>
    </row>
    <row r="29" spans="1:17" ht="15.75" thickBot="1" x14ac:dyDescent="0.3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2"/>
    </row>
    <row r="30" spans="1:17" x14ac:dyDescent="0.25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7"/>
    </row>
    <row r="31" spans="1:17" x14ac:dyDescent="0.25">
      <c r="A31" s="8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9"/>
    </row>
    <row r="32" spans="1:17" x14ac:dyDescent="0.25">
      <c r="A32" s="8" t="s">
        <v>12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9"/>
    </row>
    <row r="33" spans="1:14" x14ac:dyDescent="0.25">
      <c r="A33" s="8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9"/>
    </row>
    <row r="34" spans="1:14" x14ac:dyDescent="0.25">
      <c r="A34" s="8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9"/>
    </row>
    <row r="35" spans="1:14" x14ac:dyDescent="0.25">
      <c r="A35" s="8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9"/>
    </row>
    <row r="36" spans="1:14" x14ac:dyDescent="0.25">
      <c r="A36" s="8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9"/>
    </row>
    <row r="37" spans="1:14" x14ac:dyDescent="0.25">
      <c r="A37" s="8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9"/>
    </row>
    <row r="38" spans="1:14" x14ac:dyDescent="0.25">
      <c r="A38" s="8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9"/>
    </row>
    <row r="39" spans="1:14" x14ac:dyDescent="0.25">
      <c r="A39" s="8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9"/>
    </row>
    <row r="40" spans="1:14" x14ac:dyDescent="0.25">
      <c r="A40" s="8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9"/>
    </row>
    <row r="41" spans="1:14" x14ac:dyDescent="0.25">
      <c r="A41" s="8"/>
      <c r="B41" s="1" t="s">
        <v>17</v>
      </c>
      <c r="C41" s="3" t="s">
        <v>13</v>
      </c>
      <c r="D41" s="3" t="s">
        <v>27</v>
      </c>
      <c r="E41" s="3">
        <v>1500</v>
      </c>
      <c r="F41" s="1"/>
      <c r="G41" s="1"/>
      <c r="H41" s="1"/>
      <c r="I41" s="1"/>
      <c r="J41" s="1"/>
      <c r="K41" s="1"/>
      <c r="L41" s="1"/>
      <c r="M41" s="1"/>
      <c r="N41" s="9"/>
    </row>
    <row r="42" spans="1:14" x14ac:dyDescent="0.25">
      <c r="A42" s="8"/>
      <c r="B42" s="1"/>
      <c r="C42" s="3" t="s">
        <v>15</v>
      </c>
      <c r="D42" s="2" t="s">
        <v>16</v>
      </c>
      <c r="E42" s="3">
        <v>1500</v>
      </c>
      <c r="F42" s="1"/>
      <c r="G42" s="3" t="s">
        <v>21</v>
      </c>
      <c r="H42" s="3" t="s">
        <v>28</v>
      </c>
      <c r="I42" s="1"/>
      <c r="J42" s="1"/>
      <c r="K42" s="1"/>
      <c r="L42" s="1"/>
      <c r="M42" s="1"/>
      <c r="N42" s="9"/>
    </row>
    <row r="43" spans="1:14" x14ac:dyDescent="0.25">
      <c r="A43" s="8"/>
      <c r="B43" s="1"/>
      <c r="C43" s="3" t="s">
        <v>23</v>
      </c>
      <c r="D43" s="3">
        <f>SQRT(650)</f>
        <v>25.495097567963924</v>
      </c>
      <c r="E43" s="1"/>
      <c r="F43" s="1"/>
      <c r="G43" s="3">
        <f t="shared" ref="G43:G44" si="3">G44-1</f>
        <v>-3</v>
      </c>
      <c r="H43" s="3">
        <f>_xlfn.NORM.S.DIST(G43,0)</f>
        <v>4.4318484119380075E-3</v>
      </c>
      <c r="I43" s="1"/>
      <c r="J43" s="1"/>
      <c r="K43" s="1"/>
      <c r="L43" s="1"/>
      <c r="M43" s="1"/>
      <c r="N43" s="9"/>
    </row>
    <row r="44" spans="1:14" x14ac:dyDescent="0.25">
      <c r="A44" s="8"/>
      <c r="B44" s="1" t="s">
        <v>18</v>
      </c>
      <c r="C44" s="3" t="s">
        <v>19</v>
      </c>
      <c r="D44" s="3">
        <v>0.99</v>
      </c>
      <c r="E44" s="1"/>
      <c r="F44" s="1"/>
      <c r="G44" s="3">
        <f t="shared" si="3"/>
        <v>-2</v>
      </c>
      <c r="H44" s="3">
        <f t="shared" ref="H44:H49" si="4">_xlfn.NORM.S.DIST(G44,0)</f>
        <v>5.3990966513188063E-2</v>
      </c>
      <c r="I44" s="1"/>
      <c r="J44" s="1"/>
      <c r="K44" s="1"/>
      <c r="L44" s="1"/>
      <c r="M44" s="1"/>
      <c r="N44" s="9"/>
    </row>
    <row r="45" spans="1:14" x14ac:dyDescent="0.25">
      <c r="A45" s="8"/>
      <c r="B45" s="1"/>
      <c r="C45" s="3" t="s">
        <v>20</v>
      </c>
      <c r="D45" s="3">
        <f>1-D44</f>
        <v>1.0000000000000009E-2</v>
      </c>
      <c r="E45" s="1"/>
      <c r="F45" s="1"/>
      <c r="G45" s="3">
        <f>G46-1</f>
        <v>-1</v>
      </c>
      <c r="H45" s="3">
        <f t="shared" si="4"/>
        <v>0.24197072451914337</v>
      </c>
      <c r="I45" s="1"/>
      <c r="J45" s="1"/>
      <c r="K45" s="1"/>
      <c r="L45" s="1"/>
      <c r="M45" s="1"/>
      <c r="N45" s="9"/>
    </row>
    <row r="46" spans="1:14" x14ac:dyDescent="0.25">
      <c r="A46" s="8"/>
      <c r="B46" s="1"/>
      <c r="C46" s="1"/>
      <c r="D46" s="1"/>
      <c r="E46" s="1"/>
      <c r="F46" s="1"/>
      <c r="G46" s="3">
        <v>0</v>
      </c>
      <c r="H46" s="3">
        <f t="shared" si="4"/>
        <v>0.3989422804014327</v>
      </c>
      <c r="I46" s="1"/>
      <c r="J46" s="1"/>
      <c r="K46" s="1"/>
      <c r="L46" s="1"/>
      <c r="M46" s="1"/>
      <c r="N46" s="9"/>
    </row>
    <row r="47" spans="1:14" x14ac:dyDescent="0.25">
      <c r="A47" s="8"/>
      <c r="B47" s="1"/>
      <c r="C47" s="3" t="s">
        <v>29</v>
      </c>
      <c r="D47" s="3">
        <f>_xlfn.NORM.S.INV(D45)</f>
        <v>-2.3263478740408408</v>
      </c>
      <c r="E47" s="1"/>
      <c r="F47" s="1"/>
      <c r="G47" s="3">
        <f>G46+1</f>
        <v>1</v>
      </c>
      <c r="H47" s="3">
        <f t="shared" si="4"/>
        <v>0.24197072451914337</v>
      </c>
      <c r="I47" s="1"/>
      <c r="J47" s="1"/>
      <c r="K47" s="1"/>
      <c r="L47" s="1"/>
      <c r="M47" s="1"/>
      <c r="N47" s="9"/>
    </row>
    <row r="48" spans="1:14" x14ac:dyDescent="0.25">
      <c r="A48" s="8"/>
      <c r="B48" s="1"/>
      <c r="C48" s="1"/>
      <c r="D48" s="1"/>
      <c r="E48" s="1"/>
      <c r="F48" s="1"/>
      <c r="G48" s="3">
        <f t="shared" ref="G48:G49" si="5">G47+1</f>
        <v>2</v>
      </c>
      <c r="H48" s="3">
        <f t="shared" si="4"/>
        <v>5.3990966513188063E-2</v>
      </c>
      <c r="I48" s="1"/>
      <c r="J48" s="1"/>
      <c r="K48" s="1"/>
      <c r="L48" s="1"/>
      <c r="M48" s="1"/>
      <c r="N48" s="9"/>
    </row>
    <row r="49" spans="1:14" x14ac:dyDescent="0.25">
      <c r="A49" s="8"/>
      <c r="B49" s="1"/>
      <c r="C49" s="3" t="s">
        <v>22</v>
      </c>
      <c r="D49" s="3">
        <f>(1450-1500)/(D43)</f>
        <v>-1.9611613513818402</v>
      </c>
      <c r="E49" s="1"/>
      <c r="F49" s="1"/>
      <c r="G49" s="3">
        <f t="shared" si="5"/>
        <v>3</v>
      </c>
      <c r="H49" s="3">
        <f t="shared" si="4"/>
        <v>4.4318484119380075E-3</v>
      </c>
      <c r="I49" s="1"/>
      <c r="J49" s="1"/>
      <c r="K49" s="1"/>
      <c r="L49" s="1"/>
      <c r="M49" s="1"/>
      <c r="N49" s="9"/>
    </row>
    <row r="50" spans="1:14" x14ac:dyDescent="0.25">
      <c r="A50" s="8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9"/>
    </row>
    <row r="51" spans="1:14" x14ac:dyDescent="0.25">
      <c r="A51" s="8"/>
      <c r="B51" s="1" t="s">
        <v>24</v>
      </c>
      <c r="C51" s="1" t="s">
        <v>25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9"/>
    </row>
    <row r="52" spans="1:14" ht="15.75" thickBot="1" x14ac:dyDescent="0.3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2"/>
    </row>
    <row r="53" spans="1:14" x14ac:dyDescent="0.25">
      <c r="A53" s="8" t="s">
        <v>26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9"/>
    </row>
    <row r="54" spans="1:14" x14ac:dyDescent="0.25">
      <c r="A54" s="8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9"/>
    </row>
    <row r="55" spans="1:14" x14ac:dyDescent="0.25">
      <c r="A55" s="8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9"/>
    </row>
    <row r="56" spans="1:14" x14ac:dyDescent="0.25">
      <c r="A56" s="8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9"/>
    </row>
    <row r="57" spans="1:14" x14ac:dyDescent="0.25">
      <c r="A57" s="8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9"/>
    </row>
    <row r="58" spans="1:14" x14ac:dyDescent="0.25">
      <c r="A58" s="8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9"/>
    </row>
    <row r="59" spans="1:14" x14ac:dyDescent="0.25">
      <c r="A59" s="8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9"/>
    </row>
    <row r="60" spans="1:14" x14ac:dyDescent="0.25">
      <c r="A60" s="8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9"/>
    </row>
    <row r="61" spans="1:14" x14ac:dyDescent="0.25">
      <c r="A61" s="8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9"/>
    </row>
    <row r="62" spans="1:14" x14ac:dyDescent="0.25">
      <c r="A62" s="8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9"/>
    </row>
    <row r="63" spans="1:14" x14ac:dyDescent="0.25">
      <c r="A63" s="8"/>
      <c r="B63" s="3" t="s">
        <v>13</v>
      </c>
      <c r="C63" s="3" t="s">
        <v>14</v>
      </c>
      <c r="D63" s="3">
        <v>40</v>
      </c>
      <c r="E63" s="1"/>
      <c r="F63" s="1"/>
      <c r="G63" s="1"/>
      <c r="H63" s="1"/>
      <c r="I63" s="1"/>
      <c r="J63" s="1"/>
      <c r="K63" s="1"/>
      <c r="L63" s="1"/>
      <c r="M63" s="9"/>
    </row>
    <row r="64" spans="1:14" x14ac:dyDescent="0.25">
      <c r="A64" s="8"/>
      <c r="B64" s="3" t="s">
        <v>15</v>
      </c>
      <c r="C64" s="2" t="s">
        <v>27</v>
      </c>
      <c r="D64" s="3">
        <v>40</v>
      </c>
      <c r="E64" s="1"/>
      <c r="F64" s="3" t="s">
        <v>21</v>
      </c>
      <c r="G64" s="3" t="s">
        <v>28</v>
      </c>
      <c r="H64" s="1"/>
      <c r="I64" s="1"/>
      <c r="J64" s="1"/>
      <c r="K64" s="1"/>
      <c r="L64" s="1"/>
      <c r="M64" s="9"/>
    </row>
    <row r="65" spans="1:13" x14ac:dyDescent="0.25">
      <c r="A65" s="8"/>
      <c r="B65" s="1"/>
      <c r="C65" s="1"/>
      <c r="D65" s="1"/>
      <c r="E65" s="1"/>
      <c r="F65" s="3">
        <v>-3</v>
      </c>
      <c r="G65" s="3">
        <f>_xlfn.NORM.S.DIST(F65,0)</f>
        <v>4.4318484119380075E-3</v>
      </c>
      <c r="H65" s="1"/>
      <c r="I65" s="1"/>
      <c r="J65" s="1"/>
      <c r="K65" s="1"/>
      <c r="L65" s="1"/>
      <c r="M65" s="9"/>
    </row>
    <row r="66" spans="1:13" x14ac:dyDescent="0.25">
      <c r="A66" s="8"/>
      <c r="B66" s="3" t="s">
        <v>19</v>
      </c>
      <c r="C66" s="3">
        <v>0.95</v>
      </c>
      <c r="D66" s="1"/>
      <c r="E66" s="1"/>
      <c r="F66" s="3">
        <v>-2</v>
      </c>
      <c r="G66" s="3">
        <f t="shared" ref="G66:G71" si="6">_xlfn.NORM.S.DIST(F66,0)</f>
        <v>5.3990966513188063E-2</v>
      </c>
      <c r="H66" s="1"/>
      <c r="I66" s="1"/>
      <c r="J66" s="1"/>
      <c r="K66" s="1"/>
      <c r="L66" s="1"/>
      <c r="M66" s="9"/>
    </row>
    <row r="67" spans="1:13" x14ac:dyDescent="0.25">
      <c r="A67" s="8"/>
      <c r="B67" s="3" t="s">
        <v>20</v>
      </c>
      <c r="C67" s="3">
        <f>1-C66</f>
        <v>5.0000000000000044E-2</v>
      </c>
      <c r="D67" s="1"/>
      <c r="E67" s="1"/>
      <c r="F67" s="3">
        <v>-1</v>
      </c>
      <c r="G67" s="3">
        <f t="shared" si="6"/>
        <v>0.24197072451914337</v>
      </c>
      <c r="H67" s="1"/>
      <c r="I67" s="1"/>
      <c r="J67" s="1"/>
      <c r="K67" s="1"/>
      <c r="L67" s="1"/>
      <c r="M67" s="9"/>
    </row>
    <row r="68" spans="1:13" x14ac:dyDescent="0.25">
      <c r="A68" s="8"/>
      <c r="B68" s="1"/>
      <c r="C68" s="1"/>
      <c r="D68" s="1"/>
      <c r="E68" s="1"/>
      <c r="F68" s="3">
        <v>0</v>
      </c>
      <c r="G68" s="3">
        <f t="shared" si="6"/>
        <v>0.3989422804014327</v>
      </c>
      <c r="H68" s="1"/>
      <c r="I68" s="1"/>
      <c r="J68" s="1"/>
      <c r="K68" s="1"/>
      <c r="L68" s="1"/>
      <c r="M68" s="9"/>
    </row>
    <row r="69" spans="1:13" x14ac:dyDescent="0.25">
      <c r="A69" s="8"/>
      <c r="B69" s="3"/>
      <c r="C69" s="3">
        <f>_xlfn.NORM.S.INV(C67)</f>
        <v>-1.6448536269514715</v>
      </c>
      <c r="D69" s="1"/>
      <c r="E69" s="1"/>
      <c r="F69" s="3">
        <v>1</v>
      </c>
      <c r="G69" s="3">
        <f t="shared" si="6"/>
        <v>0.24197072451914337</v>
      </c>
      <c r="H69" s="1"/>
      <c r="I69" s="1"/>
      <c r="J69" s="1"/>
      <c r="K69" s="1"/>
      <c r="L69" s="1"/>
      <c r="M69" s="9"/>
    </row>
    <row r="70" spans="1:13" x14ac:dyDescent="0.25">
      <c r="A70" s="8"/>
      <c r="B70" s="3" t="s">
        <v>29</v>
      </c>
      <c r="C70" s="3">
        <f>-1*C69</f>
        <v>1.6448536269514715</v>
      </c>
      <c r="D70" s="1"/>
      <c r="E70" s="1"/>
      <c r="F70" s="3">
        <v>2</v>
      </c>
      <c r="G70" s="3">
        <f t="shared" si="6"/>
        <v>5.3990966513188063E-2</v>
      </c>
      <c r="H70" s="1"/>
      <c r="I70" s="1"/>
      <c r="J70" s="1"/>
      <c r="K70" s="1"/>
      <c r="L70" s="1"/>
      <c r="M70" s="9"/>
    </row>
    <row r="71" spans="1:13" x14ac:dyDescent="0.25">
      <c r="A71" s="8"/>
      <c r="B71" s="1"/>
      <c r="C71" s="1"/>
      <c r="D71" s="1"/>
      <c r="E71" s="1"/>
      <c r="F71" s="3">
        <v>3</v>
      </c>
      <c r="G71" s="3">
        <f t="shared" si="6"/>
        <v>4.4318484119380075E-3</v>
      </c>
      <c r="H71" s="1"/>
      <c r="I71" s="1"/>
      <c r="J71" s="1"/>
      <c r="K71" s="1"/>
      <c r="L71" s="1"/>
      <c r="M71" s="9"/>
    </row>
    <row r="72" spans="1:13" x14ac:dyDescent="0.25">
      <c r="A72" s="8"/>
      <c r="B72" s="3" t="s">
        <v>22</v>
      </c>
      <c r="C72" s="3">
        <f>(42-40)/2</f>
        <v>1</v>
      </c>
      <c r="D72" s="1"/>
      <c r="E72" s="1"/>
      <c r="F72" s="1"/>
      <c r="G72" s="1"/>
      <c r="H72" s="1"/>
      <c r="I72" s="1"/>
      <c r="J72" s="1"/>
      <c r="K72" s="1"/>
      <c r="L72" s="1"/>
      <c r="M72" s="9"/>
    </row>
    <row r="73" spans="1:13" x14ac:dyDescent="0.25">
      <c r="A73" s="8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9"/>
    </row>
    <row r="74" spans="1:13" x14ac:dyDescent="0.25">
      <c r="A74" s="8"/>
      <c r="B74" s="1" t="s">
        <v>30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9"/>
    </row>
    <row r="75" spans="1:13" x14ac:dyDescent="0.25">
      <c r="A75" s="8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9"/>
    </row>
    <row r="76" spans="1:13" x14ac:dyDescent="0.25">
      <c r="A76" s="8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9"/>
    </row>
    <row r="77" spans="1:13" ht="15.75" thickBot="1" x14ac:dyDescent="0.3">
      <c r="A77" s="8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2"/>
    </row>
    <row r="78" spans="1:13" ht="24" customHeight="1" thickBot="1" x14ac:dyDescent="0.4">
      <c r="A78" s="18" t="s">
        <v>31</v>
      </c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20"/>
    </row>
    <row r="79" spans="1:13" x14ac:dyDescent="0.25">
      <c r="A79" s="1" t="s">
        <v>26</v>
      </c>
      <c r="C79" s="1"/>
      <c r="D79" s="1"/>
      <c r="E79" s="1"/>
      <c r="F79" s="1"/>
      <c r="G79" s="1"/>
      <c r="H79" s="1"/>
      <c r="I79" s="1"/>
      <c r="J79" s="1"/>
      <c r="K79" s="1"/>
      <c r="L79" s="9"/>
    </row>
    <row r="80" spans="1:13" x14ac:dyDescent="0.25">
      <c r="A80" s="8"/>
      <c r="B80" s="2" t="s">
        <v>2</v>
      </c>
      <c r="C80" s="3">
        <v>160</v>
      </c>
      <c r="D80" s="1"/>
      <c r="E80" s="3" t="s">
        <v>7</v>
      </c>
      <c r="F80" s="3" t="s">
        <v>8</v>
      </c>
      <c r="G80" s="1"/>
      <c r="H80" s="1"/>
      <c r="I80" s="1"/>
      <c r="J80" s="1"/>
      <c r="K80" s="1"/>
      <c r="L80" s="9"/>
    </row>
    <row r="81" spans="1:12" x14ac:dyDescent="0.25">
      <c r="A81" s="8"/>
      <c r="B81" s="2" t="s">
        <v>34</v>
      </c>
      <c r="C81" s="3">
        <v>100</v>
      </c>
      <c r="D81" s="1"/>
      <c r="E81" s="3">
        <f t="shared" ref="E81:E82" si="7">E82-$C$82</f>
        <v>130</v>
      </c>
      <c r="F81" s="3">
        <f>_xlfn.NORM.DIST(E81,$C$80,$C$82,0)</f>
        <v>4.4318484119380076E-4</v>
      </c>
      <c r="G81" s="1"/>
      <c r="H81" s="1"/>
      <c r="I81" s="1"/>
      <c r="J81" s="1"/>
      <c r="K81" s="1"/>
      <c r="L81" s="9"/>
    </row>
    <row r="82" spans="1:12" x14ac:dyDescent="0.25">
      <c r="A82" s="8"/>
      <c r="B82" s="3" t="s">
        <v>3</v>
      </c>
      <c r="C82" s="3">
        <f>SQRT(C81)</f>
        <v>10</v>
      </c>
      <c r="D82" s="1"/>
      <c r="E82" s="3">
        <f t="shared" si="7"/>
        <v>140</v>
      </c>
      <c r="F82" s="3">
        <f t="shared" ref="F82:F87" si="8">_xlfn.NORM.DIST(E82,$C$80,$C$82,0)</f>
        <v>5.3990966513188061E-3</v>
      </c>
      <c r="G82" s="1"/>
      <c r="H82" s="1"/>
      <c r="I82" s="1"/>
      <c r="J82" s="1"/>
      <c r="K82" s="1"/>
      <c r="L82" s="9"/>
    </row>
    <row r="83" spans="1:12" x14ac:dyDescent="0.25">
      <c r="A83" s="8"/>
      <c r="B83" s="13">
        <v>0.95</v>
      </c>
      <c r="C83" s="1"/>
      <c r="D83" s="1"/>
      <c r="E83" s="3">
        <f>E84-$C$82</f>
        <v>150</v>
      </c>
      <c r="F83" s="3">
        <f t="shared" si="8"/>
        <v>2.4197072451914336E-2</v>
      </c>
      <c r="G83" s="1"/>
      <c r="H83" s="1"/>
      <c r="I83" s="1"/>
      <c r="J83" s="1"/>
      <c r="K83" s="1"/>
      <c r="L83" s="9"/>
    </row>
    <row r="84" spans="1:12" x14ac:dyDescent="0.25">
      <c r="A84" s="8"/>
      <c r="B84" s="3">
        <f>1-B83</f>
        <v>5.0000000000000044E-2</v>
      </c>
      <c r="C84" s="1"/>
      <c r="D84" s="1"/>
      <c r="E84" s="3">
        <f>C80</f>
        <v>160</v>
      </c>
      <c r="F84" s="3">
        <f t="shared" si="8"/>
        <v>3.9894228040143274E-2</v>
      </c>
      <c r="G84" s="1"/>
      <c r="H84" s="1"/>
      <c r="I84" s="1"/>
      <c r="J84" s="1"/>
      <c r="K84" s="1"/>
      <c r="L84" s="9"/>
    </row>
    <row r="85" spans="1:12" x14ac:dyDescent="0.25">
      <c r="A85" s="8"/>
      <c r="B85" s="3">
        <f>B84/2</f>
        <v>2.5000000000000022E-2</v>
      </c>
      <c r="C85" s="1"/>
      <c r="D85" s="1"/>
      <c r="E85" s="3">
        <f>E84+$C$82</f>
        <v>170</v>
      </c>
      <c r="F85" s="3">
        <f t="shared" si="8"/>
        <v>2.4197072451914336E-2</v>
      </c>
      <c r="G85" s="1"/>
      <c r="H85" s="1"/>
      <c r="I85" s="1"/>
      <c r="J85" s="1"/>
      <c r="K85" s="1"/>
      <c r="L85" s="9"/>
    </row>
    <row r="86" spans="1:12" x14ac:dyDescent="0.25">
      <c r="A86" s="8"/>
      <c r="B86" s="1"/>
      <c r="C86" s="1"/>
      <c r="D86" s="1"/>
      <c r="E86" s="3">
        <f>E85+$C$82</f>
        <v>180</v>
      </c>
      <c r="F86" s="3">
        <f t="shared" si="8"/>
        <v>5.3990966513188061E-3</v>
      </c>
      <c r="G86" s="1"/>
      <c r="H86" s="1"/>
      <c r="I86" s="1"/>
      <c r="J86" s="1"/>
      <c r="K86" s="1"/>
      <c r="L86" s="9"/>
    </row>
    <row r="87" spans="1:12" x14ac:dyDescent="0.25">
      <c r="A87" s="8"/>
      <c r="B87" s="3" t="s">
        <v>32</v>
      </c>
      <c r="C87" s="4">
        <f>_xlfn.NORM.INV(B85,C80,C82)</f>
        <v>140.40036015459947</v>
      </c>
      <c r="D87" s="1"/>
      <c r="E87" s="3">
        <f>E86+$C$82</f>
        <v>190</v>
      </c>
      <c r="F87" s="3">
        <f t="shared" si="8"/>
        <v>4.4318484119380076E-4</v>
      </c>
      <c r="G87" s="1"/>
      <c r="H87" s="1"/>
      <c r="I87" s="1"/>
      <c r="J87" s="1"/>
      <c r="K87" s="1"/>
      <c r="L87" s="9"/>
    </row>
    <row r="88" spans="1:12" x14ac:dyDescent="0.25">
      <c r="A88" s="8"/>
      <c r="B88" s="3" t="s">
        <v>33</v>
      </c>
      <c r="C88" s="4">
        <f>_xlfn.NORM.INV(B83+B85,C80,C82)</f>
        <v>179.59963984540053</v>
      </c>
      <c r="D88" s="1"/>
      <c r="E88" s="1"/>
      <c r="F88" s="1"/>
      <c r="G88" s="1"/>
      <c r="H88" s="1"/>
      <c r="I88" s="1"/>
      <c r="J88" s="1"/>
      <c r="K88" s="1"/>
      <c r="L88" s="9"/>
    </row>
    <row r="89" spans="1:12" x14ac:dyDescent="0.25">
      <c r="A89" s="8"/>
      <c r="B89" s="1"/>
      <c r="C89" s="1"/>
      <c r="D89" s="1"/>
      <c r="E89" s="1"/>
      <c r="F89" s="1"/>
      <c r="G89" s="1"/>
      <c r="H89" s="1"/>
      <c r="I89" s="1"/>
      <c r="J89" s="1"/>
      <c r="K89" s="1"/>
      <c r="L89" s="9"/>
    </row>
    <row r="90" spans="1:12" x14ac:dyDescent="0.25">
      <c r="A90" s="8"/>
      <c r="B90" s="1"/>
      <c r="C90" s="1"/>
      <c r="D90" s="1"/>
      <c r="E90" s="1"/>
      <c r="F90" s="1"/>
      <c r="G90" s="1"/>
      <c r="H90" s="1"/>
      <c r="I90" s="1"/>
      <c r="J90" s="1"/>
      <c r="K90" s="1"/>
      <c r="L90" s="9"/>
    </row>
    <row r="91" spans="1:12" x14ac:dyDescent="0.25">
      <c r="A91" s="8"/>
      <c r="B91" s="1" t="s">
        <v>35</v>
      </c>
      <c r="C91" s="1"/>
      <c r="D91" s="1"/>
      <c r="E91" s="1"/>
      <c r="F91" s="1"/>
      <c r="G91" s="1"/>
      <c r="H91" s="1"/>
      <c r="I91" s="1"/>
      <c r="J91" s="1"/>
      <c r="K91" s="1"/>
      <c r="L91" s="9"/>
    </row>
    <row r="92" spans="1:12" ht="15.75" thickBot="1" x14ac:dyDescent="0.3">
      <c r="A92" s="10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2"/>
    </row>
    <row r="93" spans="1:12" x14ac:dyDescent="0.25">
      <c r="A93" s="6" t="s">
        <v>36</v>
      </c>
      <c r="C93" s="6"/>
      <c r="D93" s="6"/>
      <c r="E93" s="6"/>
      <c r="F93" s="6"/>
      <c r="G93" s="6"/>
      <c r="H93" s="6"/>
      <c r="I93" s="6"/>
      <c r="J93" s="6"/>
      <c r="K93" s="6"/>
      <c r="L93" s="7"/>
    </row>
    <row r="94" spans="1:12" x14ac:dyDescent="0.25">
      <c r="A94" s="8"/>
      <c r="B94" s="2" t="s">
        <v>2</v>
      </c>
      <c r="C94" s="3">
        <v>5</v>
      </c>
      <c r="D94" s="1"/>
      <c r="E94" s="1"/>
      <c r="F94" s="1"/>
      <c r="G94" s="1"/>
      <c r="H94" s="1"/>
      <c r="I94" s="1"/>
      <c r="J94" s="1"/>
      <c r="K94" s="1"/>
      <c r="L94" s="9"/>
    </row>
    <row r="95" spans="1:12" x14ac:dyDescent="0.25">
      <c r="A95" s="8"/>
      <c r="B95" s="2" t="s">
        <v>34</v>
      </c>
      <c r="C95" s="3">
        <v>2</v>
      </c>
      <c r="D95" s="1"/>
      <c r="E95" s="3" t="s">
        <v>7</v>
      </c>
      <c r="F95" s="3" t="s">
        <v>8</v>
      </c>
      <c r="G95" s="1"/>
      <c r="H95" s="1"/>
      <c r="I95" s="1"/>
      <c r="J95" s="1"/>
      <c r="K95" s="1"/>
      <c r="L95" s="9"/>
    </row>
    <row r="96" spans="1:12" x14ac:dyDescent="0.25">
      <c r="A96" s="8"/>
      <c r="B96" s="3" t="s">
        <v>3</v>
      </c>
      <c r="C96" s="3">
        <f>SQRT(C95)</f>
        <v>1.4142135623730951</v>
      </c>
      <c r="D96" s="1"/>
      <c r="E96" s="4">
        <f>E97-$C$96</f>
        <v>0.75735931288071501</v>
      </c>
      <c r="F96" s="3">
        <f t="shared" ref="F96:F102" si="9">_xlfn.NORM.DIST(E96,$C$94,$C$96,0)</f>
        <v>3.1337900652722026E-3</v>
      </c>
      <c r="G96" s="1"/>
      <c r="H96" s="1"/>
      <c r="I96" s="1"/>
      <c r="J96" s="1"/>
      <c r="K96" s="1"/>
      <c r="L96" s="9"/>
    </row>
    <row r="97" spans="1:12" x14ac:dyDescent="0.25">
      <c r="A97" s="8"/>
      <c r="D97" s="1"/>
      <c r="E97" s="4">
        <f>E98-$C$96</f>
        <v>2.1715728752538102</v>
      </c>
      <c r="F97" s="3">
        <f t="shared" si="9"/>
        <v>3.8177378544291096E-2</v>
      </c>
      <c r="G97" s="1"/>
      <c r="H97" s="1"/>
      <c r="I97" s="1"/>
      <c r="J97" s="1"/>
      <c r="K97" s="1"/>
      <c r="L97" s="9"/>
    </row>
    <row r="98" spans="1:12" x14ac:dyDescent="0.25">
      <c r="A98" s="8"/>
      <c r="B98" s="3">
        <v>0.9</v>
      </c>
      <c r="C98" s="1"/>
      <c r="D98" s="1"/>
      <c r="E98" s="4">
        <f>E99-$C$96</f>
        <v>3.5857864376269051</v>
      </c>
      <c r="F98" s="3">
        <f t="shared" si="9"/>
        <v>0.1710991401561083</v>
      </c>
      <c r="G98" s="1"/>
      <c r="H98" s="1"/>
      <c r="I98" s="1"/>
      <c r="J98" s="1"/>
      <c r="K98" s="1"/>
      <c r="L98" s="9"/>
    </row>
    <row r="99" spans="1:12" x14ac:dyDescent="0.25">
      <c r="A99" s="8"/>
      <c r="B99" s="3">
        <f>1-B98</f>
        <v>9.9999999999999978E-2</v>
      </c>
      <c r="C99" s="1"/>
      <c r="D99" s="1"/>
      <c r="E99" s="4">
        <f>C94</f>
        <v>5</v>
      </c>
      <c r="F99" s="3">
        <f t="shared" si="9"/>
        <v>0.28209479177387814</v>
      </c>
      <c r="G99" s="1"/>
      <c r="H99" s="1"/>
      <c r="I99" s="1"/>
      <c r="J99" s="1"/>
      <c r="K99" s="1"/>
      <c r="L99" s="9"/>
    </row>
    <row r="100" spans="1:12" x14ac:dyDescent="0.25">
      <c r="A100" s="8"/>
      <c r="B100" s="3">
        <f>B99/2</f>
        <v>4.9999999999999989E-2</v>
      </c>
      <c r="C100" s="1"/>
      <c r="D100" s="1"/>
      <c r="E100" s="4">
        <f>E99+$C$96</f>
        <v>6.4142135623730949</v>
      </c>
      <c r="F100" s="3">
        <f t="shared" si="9"/>
        <v>0.1710991401561083</v>
      </c>
      <c r="G100" s="1"/>
      <c r="H100" s="1"/>
      <c r="I100" s="1"/>
      <c r="J100" s="1"/>
      <c r="K100" s="1"/>
      <c r="L100" s="9"/>
    </row>
    <row r="101" spans="1:12" x14ac:dyDescent="0.25">
      <c r="A101" s="8"/>
      <c r="C101" s="1"/>
      <c r="D101" s="1"/>
      <c r="E101" s="4">
        <f>E100+$C$96</f>
        <v>7.8284271247461898</v>
      </c>
      <c r="F101" s="3">
        <f t="shared" si="9"/>
        <v>3.8177378544291096E-2</v>
      </c>
      <c r="G101" s="1"/>
      <c r="H101" s="1"/>
      <c r="I101" s="1"/>
      <c r="J101" s="1"/>
      <c r="K101" s="1"/>
      <c r="L101" s="9"/>
    </row>
    <row r="102" spans="1:12" x14ac:dyDescent="0.25">
      <c r="A102" s="8"/>
      <c r="B102" s="3" t="s">
        <v>32</v>
      </c>
      <c r="C102" s="3">
        <f>_xlfn.NORM.INV(B100,C94,C96)</f>
        <v>2.6738256926466519</v>
      </c>
      <c r="D102" s="1"/>
      <c r="E102" s="4">
        <f>E101+$C$96</f>
        <v>9.2426406871192857</v>
      </c>
      <c r="F102" s="3">
        <f t="shared" si="9"/>
        <v>3.1337900652721965E-3</v>
      </c>
      <c r="G102" s="1"/>
      <c r="H102" s="1"/>
      <c r="I102" s="1"/>
      <c r="J102" s="1"/>
      <c r="K102" s="1"/>
      <c r="L102" s="9"/>
    </row>
    <row r="103" spans="1:12" x14ac:dyDescent="0.25">
      <c r="A103" s="8"/>
      <c r="B103" s="3" t="s">
        <v>33</v>
      </c>
      <c r="C103" s="3">
        <f>_xlfn.NORM.INV(B98+B100,C94,C96)</f>
        <v>7.3261743073533463</v>
      </c>
      <c r="D103" s="1"/>
      <c r="E103" s="1"/>
      <c r="F103" s="1"/>
      <c r="G103" s="1"/>
      <c r="H103" s="1"/>
      <c r="I103" s="1"/>
      <c r="J103" s="1"/>
      <c r="K103" s="1"/>
      <c r="L103" s="9"/>
    </row>
    <row r="104" spans="1:12" x14ac:dyDescent="0.25">
      <c r="A104" s="8"/>
      <c r="D104" s="1"/>
      <c r="E104" s="1"/>
      <c r="F104" s="1"/>
      <c r="G104" s="1"/>
      <c r="H104" s="1"/>
      <c r="I104" s="1"/>
      <c r="J104" s="1"/>
      <c r="K104" s="1"/>
      <c r="L104" s="9"/>
    </row>
    <row r="105" spans="1:12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9"/>
    </row>
    <row r="106" spans="1:12" ht="15.75" thickBot="1" x14ac:dyDescent="0.3">
      <c r="A106" s="11" t="s">
        <v>38</v>
      </c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2"/>
    </row>
  </sheetData>
  <mergeCells count="2">
    <mergeCell ref="A1:Q1"/>
    <mergeCell ref="A78:L78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RevolucionUnattended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2021-11-17T22:38:03Z</dcterms:created>
  <dcterms:modified xsi:type="dcterms:W3CDTF">2021-11-18T00:40:56Z</dcterms:modified>
</cp:coreProperties>
</file>