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trabajo practico\2- TPN°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46" i="1" l="1"/>
  <c r="Q10" i="1" l="1"/>
  <c r="N10" i="1"/>
  <c r="N11" i="1" s="1"/>
  <c r="Q9" i="1" s="1"/>
  <c r="V9" i="1"/>
  <c r="F22" i="1"/>
  <c r="C21" i="1"/>
  <c r="C22" i="1" s="1"/>
  <c r="F21" i="1" s="1"/>
  <c r="I7" i="1"/>
  <c r="H101" i="1"/>
  <c r="H102" i="1"/>
  <c r="G103" i="1"/>
  <c r="G104" i="1" s="1"/>
  <c r="H104" i="1" s="1"/>
  <c r="G102" i="1"/>
  <c r="G100" i="1"/>
  <c r="H100" i="1" s="1"/>
  <c r="G101" i="1"/>
  <c r="E102" i="1"/>
  <c r="E101" i="1"/>
  <c r="B102" i="1"/>
  <c r="B101" i="1"/>
  <c r="C97" i="1"/>
  <c r="J77" i="1"/>
  <c r="I78" i="1"/>
  <c r="I79" i="1" s="1"/>
  <c r="I76" i="1"/>
  <c r="J76" i="1" s="1"/>
  <c r="F86" i="1"/>
  <c r="F85" i="1"/>
  <c r="C86" i="1"/>
  <c r="C87" i="1" s="1"/>
  <c r="F80" i="1"/>
  <c r="F79" i="1"/>
  <c r="C80" i="1"/>
  <c r="C81" i="1" s="1"/>
  <c r="C76" i="1"/>
  <c r="G63" i="1"/>
  <c r="F64" i="1"/>
  <c r="G64" i="1" s="1"/>
  <c r="F62" i="1"/>
  <c r="G62" i="1" s="1"/>
  <c r="C67" i="1"/>
  <c r="C66" i="1"/>
  <c r="G99" i="1" l="1"/>
  <c r="H103" i="1"/>
  <c r="I80" i="1"/>
  <c r="J80" i="1" s="1"/>
  <c r="J79" i="1"/>
  <c r="J78" i="1"/>
  <c r="I75" i="1"/>
  <c r="F65" i="1"/>
  <c r="F61" i="1"/>
  <c r="G98" i="1" l="1"/>
  <c r="H98" i="1" s="1"/>
  <c r="H99" i="1"/>
  <c r="I74" i="1"/>
  <c r="J74" i="1" s="1"/>
  <c r="J75" i="1"/>
  <c r="F60" i="1"/>
  <c r="G60" i="1" s="1"/>
  <c r="G61" i="1"/>
  <c r="G65" i="1"/>
  <c r="F66" i="1"/>
  <c r="G66" i="1" s="1"/>
  <c r="B63" i="1"/>
  <c r="B62" i="1"/>
  <c r="C14" i="1" l="1"/>
  <c r="C15" i="1" s="1"/>
  <c r="I8" i="1"/>
  <c r="G47" i="1"/>
  <c r="G46" i="1"/>
  <c r="G45" i="1"/>
  <c r="G44" i="1"/>
  <c r="G43" i="1"/>
  <c r="G42" i="1"/>
  <c r="G41" i="1"/>
  <c r="C40" i="1"/>
  <c r="F14" i="1" l="1"/>
  <c r="F15" i="1"/>
</calcChain>
</file>

<file path=xl/sharedStrings.xml><?xml version="1.0" encoding="utf-8"?>
<sst xmlns="http://schemas.openxmlformats.org/spreadsheetml/2006/main" count="85" uniqueCount="60">
  <si>
    <t xml:space="preserve">4. Ante reiterados reclamos de algunos clientes de un supermercado </t>
  </si>
  <si>
    <t xml:space="preserve">se decide realizar una muestra aleatoria de 12 sobres de cafe de los </t>
  </si>
  <si>
    <t xml:space="preserve">que esta n a la venta. Se encuentra que el peso promedio de estos </t>
  </si>
  <si>
    <t xml:space="preserve">sobres es de 15.97 grs y una desviacio n esta ndar de esa muestra de </t>
  </si>
  <si>
    <t xml:space="preserve">0.15 grs. Los empacadores afirman que el peso neto promedio del </t>
  </si>
  <si>
    <t xml:space="preserve">cafe es de 16 grs por sobre. ¿Puede rechazarse esta afirmacio n con </t>
  </si>
  <si>
    <t>un nivel de significancia de 10%?</t>
  </si>
  <si>
    <t>H0</t>
  </si>
  <si>
    <t>&gt;=</t>
  </si>
  <si>
    <t>H1</t>
  </si>
  <si>
    <t>&lt;</t>
  </si>
  <si>
    <r>
      <t>1-</t>
    </r>
    <r>
      <rPr>
        <sz val="11"/>
        <color theme="1"/>
        <rFont val="Calibri"/>
        <family val="2"/>
      </rPr>
      <t>α=</t>
    </r>
  </si>
  <si>
    <t>α=</t>
  </si>
  <si>
    <t>Z1</t>
  </si>
  <si>
    <t>Z</t>
  </si>
  <si>
    <t>f(Z)</t>
  </si>
  <si>
    <t>no se puede rechazar, H0 es cierto</t>
  </si>
  <si>
    <t>Z obs</t>
  </si>
  <si>
    <t>Ejercicio de Prueba de Hipótesis</t>
  </si>
  <si>
    <t>estimación por intervalos</t>
  </si>
  <si>
    <t xml:space="preserve">4. Los visitantes del parque nacional en un mes, medida a trave s de </t>
  </si>
  <si>
    <t xml:space="preserve">una muestra aleatoria durante 10 dí as elegidos al azar, han sido los </t>
  </si>
  <si>
    <t>siguientes: 682, 553, 555, 666, 657, 649, 522, 568, 700, 552</t>
  </si>
  <si>
    <t xml:space="preserve">Suponiendo que los niveles de afluencia siguen una distribucio n </t>
  </si>
  <si>
    <t>normal.</t>
  </si>
  <si>
    <t>a. Construya un intervalo con el 95% de confianza</t>
  </si>
  <si>
    <t>b. Cual serí a el intervalo para un nivel de confianza del 99%?</t>
  </si>
  <si>
    <t>σ</t>
  </si>
  <si>
    <t>M(x)</t>
  </si>
  <si>
    <t xml:space="preserve">a) </t>
  </si>
  <si>
    <t xml:space="preserve">1. El tiempo diario que los adultos de una determinada ciudad dedican a actividades deportivas, expresado en minutos, se puede </t>
  </si>
  <si>
    <t>aproximar por una variable aleatoria con distribución normal de desviación típica s=20 minutos.</t>
  </si>
  <si>
    <t xml:space="preserve">Para una muestra aleatoria simple de 250 habitantes se ha obtenido un tiempo medio de dedicación a actividades deportivas </t>
  </si>
  <si>
    <t>de 90 minutos diarios. Calcular un intervalo de confianza al 90% para la media poblacional μ</t>
  </si>
  <si>
    <t>x2</t>
  </si>
  <si>
    <t>x1</t>
  </si>
  <si>
    <t>con un valor del 90% de confianza, el valor de la media poblacional está constituido entre 57,10 y 122,89</t>
  </si>
  <si>
    <t xml:space="preserve">3. Una muestra aleatoria extraída de una población normal de varianza 100, presenta una media muestral x = 160 . Con una </t>
  </si>
  <si>
    <t xml:space="preserve">muestra de tamaño 144, se pide: </t>
  </si>
  <si>
    <t xml:space="preserve">a) Calcular un intervalo de confianza del 95 por ciento para la media poblacional. </t>
  </si>
  <si>
    <t>b) Calcular un intervalo de confianza del 90 por ciento para la media poblacional.</t>
  </si>
  <si>
    <t>X</t>
  </si>
  <si>
    <t>P(X)</t>
  </si>
  <si>
    <t>con un valor del 95% de confianza, el valor de la media poblacional está constituido entre 140,40 y 179,59</t>
  </si>
  <si>
    <t>b)</t>
  </si>
  <si>
    <t xml:space="preserve">4. Se ha tomado una muestra de los precios de un mismo producto alimenticio en 16 comercios, elegidos al azar en un barrio de una </t>
  </si>
  <si>
    <t>ciudad, y se han encontrado los siguientes precios: 95, 108, 97, 112, 99, 106, 105, 100, 99, 98, 104, 110, 107, 111, 103, 110.</t>
  </si>
  <si>
    <t>Suponiendo que los precios de este producto siguen una distribución normal de varianza 25 y media desconocida:</t>
  </si>
  <si>
    <t>• Determine el intervalo de confianza, al 95%, para la media poblacional</t>
  </si>
  <si>
    <t>con un valor del 90% de confianza, el valor de la media poblacional está constituido entre 143,55 y 176,44</t>
  </si>
  <si>
    <t>con un valor del 95% de confianza, el valor de la media poblacional está constituido entre 94,20 y 113,79</t>
  </si>
  <si>
    <t>ejercicios de PDF</t>
  </si>
  <si>
    <t xml:space="preserve">b) </t>
  </si>
  <si>
    <t>con un valor del 95% de confianza, el valor de la media poblacional está constituido entre 480,89 y 739,90</t>
  </si>
  <si>
    <t>con un valor del 95% de confianza, el valor de la media poblacional está constituido entre 440, y 780,60</t>
  </si>
  <si>
    <t xml:space="preserve">desviacio n tí pica de estas, en la poblacio n vale 4, </t>
  </si>
  <si>
    <t xml:space="preserve">5. Se desea estimar con un nivel de confianza del 95 % la altura media de los hombres de 18 o ma s an os de un paí s. Suponiendo que la </t>
  </si>
  <si>
    <t xml:space="preserve">a. Obtenga un intervalo de confianza del 95 % con una muestra de n=15 hombres seleccionados al azar, cuyas alturas son:  </t>
  </si>
  <si>
    <t>167 167 168 168 168 169 171 172 173 175 175 175 177 182 195</t>
  </si>
  <si>
    <t>con un valor del 95% de confianza, el valor de la media poblacional está constituido entre 167,62 y 183,30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</si>
</sst>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Hoja1!$F$41:$F$47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Hoja1!$G$41:$G$47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F-4448-9E33-E4AF8A84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34079"/>
        <c:axId val="240628671"/>
      </c:lineChart>
      <c:catAx>
        <c:axId val="24063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0628671"/>
        <c:crosses val="autoZero"/>
        <c:auto val="1"/>
        <c:lblAlgn val="ctr"/>
        <c:lblOffset val="100"/>
        <c:noMultiLvlLbl val="0"/>
      </c:catAx>
      <c:valAx>
        <c:axId val="2406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063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Hoja1!$F$60:$F$66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</c:numCache>
            </c:numRef>
          </c:cat>
          <c:val>
            <c:numRef>
              <c:f>Hoja1!$G$60:$G$66</c:f>
              <c:numCache>
                <c:formatCode>General</c:formatCode>
                <c:ptCount val="7"/>
                <c:pt idx="0">
                  <c:v>2.2159242059690038E-4</c:v>
                </c:pt>
                <c:pt idx="1">
                  <c:v>2.6995483256594031E-3</c:v>
                </c:pt>
                <c:pt idx="2">
                  <c:v>1.2098536225957168E-2</c:v>
                </c:pt>
                <c:pt idx="3">
                  <c:v>1.9947114020071637E-2</c:v>
                </c:pt>
                <c:pt idx="4">
                  <c:v>1.2098536225957168E-2</c:v>
                </c:pt>
                <c:pt idx="5">
                  <c:v>2.6995483256594031E-3</c:v>
                </c:pt>
                <c:pt idx="6">
                  <c:v>2.2159242059690038E-4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80-45AC-86DB-2FD503D9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2575"/>
        <c:axId val="186657983"/>
      </c:lineChart>
      <c:catAx>
        <c:axId val="1866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57983"/>
        <c:crosses val="autoZero"/>
        <c:auto val="1"/>
        <c:lblAlgn val="ctr"/>
        <c:lblOffset val="100"/>
        <c:noMultiLvlLbl val="0"/>
      </c:catAx>
      <c:valAx>
        <c:axId val="18665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5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Hoja1!$I$74:$I$80</c:f>
              <c:numCache>
                <c:formatCode>General</c:formatCode>
                <c:ptCount val="7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</c:numCache>
            </c:numRef>
          </c:cat>
          <c:val>
            <c:numRef>
              <c:f>Hoja1!$J$74:$J$80</c:f>
              <c:numCache>
                <c:formatCode>General</c:formatCode>
                <c:ptCount val="7"/>
                <c:pt idx="0">
                  <c:v>4.4318484119380076E-4</c:v>
                </c:pt>
                <c:pt idx="1">
                  <c:v>5.3990966513188061E-3</c:v>
                </c:pt>
                <c:pt idx="2">
                  <c:v>2.4197072451914336E-2</c:v>
                </c:pt>
                <c:pt idx="3">
                  <c:v>3.9894228040143274E-2</c:v>
                </c:pt>
                <c:pt idx="4">
                  <c:v>2.4197072451914336E-2</c:v>
                </c:pt>
                <c:pt idx="5">
                  <c:v>5.3990966513188061E-3</c:v>
                </c:pt>
                <c:pt idx="6">
                  <c:v>4.4318484119380076E-4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9B5-47B0-8898-BA24F5B3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5487"/>
        <c:axId val="186646335"/>
      </c:lineChart>
      <c:catAx>
        <c:axId val="1866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46335"/>
        <c:crosses val="autoZero"/>
        <c:auto val="1"/>
        <c:lblAlgn val="ctr"/>
        <c:lblOffset val="100"/>
        <c:noMultiLvlLbl val="0"/>
      </c:catAx>
      <c:valAx>
        <c:axId val="1866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5548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Hoja1!$I$74:$I$80</c:f>
              <c:numCache>
                <c:formatCode>General</c:formatCode>
                <c:ptCount val="7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</c:numCache>
            </c:numRef>
          </c:cat>
          <c:val>
            <c:numRef>
              <c:f>Hoja1!$J$74:$J$80</c:f>
              <c:numCache>
                <c:formatCode>General</c:formatCode>
                <c:ptCount val="7"/>
                <c:pt idx="0">
                  <c:v>4.4318484119380076E-4</c:v>
                </c:pt>
                <c:pt idx="1">
                  <c:v>5.3990966513188061E-3</c:v>
                </c:pt>
                <c:pt idx="2">
                  <c:v>2.4197072451914336E-2</c:v>
                </c:pt>
                <c:pt idx="3">
                  <c:v>3.9894228040143274E-2</c:v>
                </c:pt>
                <c:pt idx="4">
                  <c:v>2.4197072451914336E-2</c:v>
                </c:pt>
                <c:pt idx="5">
                  <c:v>5.3990966513188061E-3</c:v>
                </c:pt>
                <c:pt idx="6">
                  <c:v>4.4318484119380076E-4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226-48A6-B95E-1DE2406F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5487"/>
        <c:axId val="186646335"/>
      </c:lineChart>
      <c:catAx>
        <c:axId val="1866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46335"/>
        <c:crosses val="autoZero"/>
        <c:auto val="1"/>
        <c:lblAlgn val="ctr"/>
        <c:lblOffset val="100"/>
        <c:noMultiLvlLbl val="0"/>
      </c:catAx>
      <c:valAx>
        <c:axId val="1866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5548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Hoja1!$G$98:$G$104</c:f>
              <c:numCache>
                <c:formatCode>General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99</c:v>
                </c:pt>
                <c:pt idx="3">
                  <c:v>104</c:v>
                </c:pt>
                <c:pt idx="4">
                  <c:v>109</c:v>
                </c:pt>
                <c:pt idx="5">
                  <c:v>114</c:v>
                </c:pt>
                <c:pt idx="6">
                  <c:v>119</c:v>
                </c:pt>
              </c:numCache>
            </c:numRef>
          </c:cat>
          <c:val>
            <c:numRef>
              <c:f>Hoja1!$H$98:$H$104</c:f>
              <c:numCache>
                <c:formatCode>General</c:formatCode>
                <c:ptCount val="7"/>
                <c:pt idx="0">
                  <c:v>8.8636968238760153E-4</c:v>
                </c:pt>
                <c:pt idx="1">
                  <c:v>1.0798193302637612E-2</c:v>
                </c:pt>
                <c:pt idx="2">
                  <c:v>4.8394144903828672E-2</c:v>
                </c:pt>
                <c:pt idx="3">
                  <c:v>7.9788456080286549E-2</c:v>
                </c:pt>
                <c:pt idx="4">
                  <c:v>4.8394144903828672E-2</c:v>
                </c:pt>
                <c:pt idx="5">
                  <c:v>1.0798193302637612E-2</c:v>
                </c:pt>
                <c:pt idx="6">
                  <c:v>8.8636968238760153E-4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BC-4E5B-9CA9-830750A6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6335"/>
        <c:axId val="186653407"/>
      </c:lineChart>
      <c:catAx>
        <c:axId val="1866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53407"/>
        <c:crosses val="autoZero"/>
        <c:auto val="1"/>
        <c:lblAlgn val="ctr"/>
        <c:lblOffset val="100"/>
        <c:noMultiLvlLbl val="0"/>
      </c:catAx>
      <c:valAx>
        <c:axId val="1866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36</xdr:row>
      <xdr:rowOff>57150</xdr:rowOff>
    </xdr:from>
    <xdr:to>
      <xdr:col>11</xdr:col>
      <xdr:colOff>628649</xdr:colOff>
      <xdr:row>46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39</xdr:row>
      <xdr:rowOff>57150</xdr:rowOff>
    </xdr:from>
    <xdr:to>
      <xdr:col>9</xdr:col>
      <xdr:colOff>171450</xdr:colOff>
      <xdr:row>45</xdr:row>
      <xdr:rowOff>161925</xdr:rowOff>
    </xdr:to>
    <xdr:cxnSp macro="">
      <xdr:nvCxnSpPr>
        <xdr:cNvPr id="4" name="Conector recto 3"/>
        <xdr:cNvCxnSpPr/>
      </xdr:nvCxnSpPr>
      <xdr:spPr>
        <a:xfrm flipV="1">
          <a:off x="7029450" y="2343150"/>
          <a:ext cx="0" cy="1247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56</xdr:row>
      <xdr:rowOff>190499</xdr:rowOff>
    </xdr:from>
    <xdr:to>
      <xdr:col>11</xdr:col>
      <xdr:colOff>357186</xdr:colOff>
      <xdr:row>66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65</xdr:row>
      <xdr:rowOff>19050</xdr:rowOff>
    </xdr:from>
    <xdr:to>
      <xdr:col>9</xdr:col>
      <xdr:colOff>152400</xdr:colOff>
      <xdr:row>66</xdr:row>
      <xdr:rowOff>47625</xdr:rowOff>
    </xdr:to>
    <xdr:sp macro="" textlink="">
      <xdr:nvSpPr>
        <xdr:cNvPr id="7" name="CuadroTexto 6"/>
        <xdr:cNvSpPr txBox="1"/>
      </xdr:nvSpPr>
      <xdr:spPr>
        <a:xfrm>
          <a:off x="6677025" y="12401550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x1</a:t>
          </a:r>
        </a:p>
      </xdr:txBody>
    </xdr:sp>
    <xdr:clientData/>
  </xdr:twoCellAnchor>
  <xdr:twoCellAnchor>
    <xdr:from>
      <xdr:col>10</xdr:col>
      <xdr:colOff>200025</xdr:colOff>
      <xdr:row>65</xdr:row>
      <xdr:rowOff>28575</xdr:rowOff>
    </xdr:from>
    <xdr:to>
      <xdr:col>10</xdr:col>
      <xdr:colOff>533400</xdr:colOff>
      <xdr:row>66</xdr:row>
      <xdr:rowOff>57150</xdr:rowOff>
    </xdr:to>
    <xdr:sp macro="" textlink="">
      <xdr:nvSpPr>
        <xdr:cNvPr id="8" name="CuadroTexto 7"/>
        <xdr:cNvSpPr txBox="1"/>
      </xdr:nvSpPr>
      <xdr:spPr>
        <a:xfrm>
          <a:off x="7820025" y="12411075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x2</a:t>
          </a:r>
        </a:p>
        <a:p>
          <a:endParaRPr lang="es-AR" sz="1100"/>
        </a:p>
      </xdr:txBody>
    </xdr:sp>
    <xdr:clientData/>
  </xdr:twoCellAnchor>
  <xdr:twoCellAnchor>
    <xdr:from>
      <xdr:col>10</xdr:col>
      <xdr:colOff>190500</xdr:colOff>
      <xdr:row>70</xdr:row>
      <xdr:rowOff>190499</xdr:rowOff>
    </xdr:from>
    <xdr:to>
      <xdr:col>14</xdr:col>
      <xdr:colOff>95249</xdr:colOff>
      <xdr:row>79</xdr:row>
      <xdr:rowOff>190498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80</xdr:row>
      <xdr:rowOff>180975</xdr:rowOff>
    </xdr:from>
    <xdr:to>
      <xdr:col>13</xdr:col>
      <xdr:colOff>285749</xdr:colOff>
      <xdr:row>89</xdr:row>
      <xdr:rowOff>180974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222802</xdr:colOff>
      <xdr:row>79</xdr:row>
      <xdr:rowOff>6626</xdr:rowOff>
    </xdr:from>
    <xdr:to>
      <xdr:col>11</xdr:col>
      <xdr:colOff>556177</xdr:colOff>
      <xdr:row>80</xdr:row>
      <xdr:rowOff>35201</xdr:rowOff>
    </xdr:to>
    <xdr:sp macro="" textlink="">
      <xdr:nvSpPr>
        <xdr:cNvPr id="12" name="CuadroTexto 11"/>
        <xdr:cNvSpPr txBox="1"/>
      </xdr:nvSpPr>
      <xdr:spPr>
        <a:xfrm>
          <a:off x="8604802" y="15056126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x1</a:t>
          </a:r>
        </a:p>
      </xdr:txBody>
    </xdr:sp>
    <xdr:clientData/>
  </xdr:twoCellAnchor>
  <xdr:twoCellAnchor>
    <xdr:from>
      <xdr:col>12</xdr:col>
      <xdr:colOff>687457</xdr:colOff>
      <xdr:row>79</xdr:row>
      <xdr:rowOff>414</xdr:rowOff>
    </xdr:from>
    <xdr:to>
      <xdr:col>13</xdr:col>
      <xdr:colOff>258832</xdr:colOff>
      <xdr:row>80</xdr:row>
      <xdr:rowOff>28989</xdr:rowOff>
    </xdr:to>
    <xdr:sp macro="" textlink="">
      <xdr:nvSpPr>
        <xdr:cNvPr id="13" name="CuadroTexto 12"/>
        <xdr:cNvSpPr txBox="1"/>
      </xdr:nvSpPr>
      <xdr:spPr>
        <a:xfrm>
          <a:off x="9831457" y="15049914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x2</a:t>
          </a:r>
        </a:p>
      </xdr:txBody>
    </xdr:sp>
    <xdr:clientData/>
  </xdr:twoCellAnchor>
  <xdr:twoCellAnchor>
    <xdr:from>
      <xdr:col>11</xdr:col>
      <xdr:colOff>710234</xdr:colOff>
      <xdr:row>74</xdr:row>
      <xdr:rowOff>160683</xdr:rowOff>
    </xdr:from>
    <xdr:to>
      <xdr:col>12</xdr:col>
      <xdr:colOff>641074</xdr:colOff>
      <xdr:row>75</xdr:row>
      <xdr:rowOff>189258</xdr:rowOff>
    </xdr:to>
    <xdr:sp macro="" textlink="">
      <xdr:nvSpPr>
        <xdr:cNvPr id="14" name="CuadroTexto 13"/>
        <xdr:cNvSpPr txBox="1"/>
      </xdr:nvSpPr>
      <xdr:spPr>
        <a:xfrm>
          <a:off x="9092234" y="14257683"/>
          <a:ext cx="692840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0,95</a:t>
          </a:r>
        </a:p>
      </xdr:txBody>
    </xdr:sp>
    <xdr:clientData/>
  </xdr:twoCellAnchor>
  <xdr:twoCellAnchor>
    <xdr:from>
      <xdr:col>12</xdr:col>
      <xdr:colOff>223631</xdr:colOff>
      <xdr:row>84</xdr:row>
      <xdr:rowOff>0</xdr:rowOff>
    </xdr:from>
    <xdr:to>
      <xdr:col>12</xdr:col>
      <xdr:colOff>231913</xdr:colOff>
      <xdr:row>88</xdr:row>
      <xdr:rowOff>182218</xdr:rowOff>
    </xdr:to>
    <xdr:cxnSp macro="">
      <xdr:nvCxnSpPr>
        <xdr:cNvPr id="15" name="Conector recto 14"/>
        <xdr:cNvCxnSpPr/>
      </xdr:nvCxnSpPr>
      <xdr:spPr>
        <a:xfrm flipV="1">
          <a:off x="9367631" y="16002000"/>
          <a:ext cx="8282" cy="944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707336</xdr:colOff>
      <xdr:row>84</xdr:row>
      <xdr:rowOff>3313</xdr:rowOff>
    </xdr:from>
    <xdr:to>
      <xdr:col>10</xdr:col>
      <xdr:colOff>715618</xdr:colOff>
      <xdr:row>88</xdr:row>
      <xdr:rowOff>185531</xdr:rowOff>
    </xdr:to>
    <xdr:cxnSp macro="">
      <xdr:nvCxnSpPr>
        <xdr:cNvPr id="16" name="Conector recto 15"/>
        <xdr:cNvCxnSpPr/>
      </xdr:nvCxnSpPr>
      <xdr:spPr>
        <a:xfrm flipV="1">
          <a:off x="8327336" y="16005313"/>
          <a:ext cx="8282" cy="944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213278</xdr:colOff>
      <xdr:row>85</xdr:row>
      <xdr:rowOff>81998</xdr:rowOff>
    </xdr:from>
    <xdr:to>
      <xdr:col>12</xdr:col>
      <xdr:colOff>144118</xdr:colOff>
      <xdr:row>86</xdr:row>
      <xdr:rowOff>110573</xdr:rowOff>
    </xdr:to>
    <xdr:sp macro="" textlink="">
      <xdr:nvSpPr>
        <xdr:cNvPr id="17" name="CuadroTexto 16"/>
        <xdr:cNvSpPr txBox="1"/>
      </xdr:nvSpPr>
      <xdr:spPr>
        <a:xfrm>
          <a:off x="8595278" y="16274498"/>
          <a:ext cx="692840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0,90</a:t>
          </a:r>
        </a:p>
      </xdr:txBody>
    </xdr:sp>
    <xdr:clientData/>
  </xdr:twoCellAnchor>
  <xdr:twoCellAnchor>
    <xdr:from>
      <xdr:col>10</xdr:col>
      <xdr:colOff>579783</xdr:colOff>
      <xdr:row>88</xdr:row>
      <xdr:rowOff>115956</xdr:rowOff>
    </xdr:from>
    <xdr:to>
      <xdr:col>11</xdr:col>
      <xdr:colOff>151158</xdr:colOff>
      <xdr:row>89</xdr:row>
      <xdr:rowOff>144531</xdr:rowOff>
    </xdr:to>
    <xdr:sp macro="" textlink="">
      <xdr:nvSpPr>
        <xdr:cNvPr id="18" name="CuadroTexto 17"/>
        <xdr:cNvSpPr txBox="1"/>
      </xdr:nvSpPr>
      <xdr:spPr>
        <a:xfrm>
          <a:off x="8199783" y="16879956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x1</a:t>
          </a:r>
        </a:p>
      </xdr:txBody>
    </xdr:sp>
    <xdr:clientData/>
  </xdr:twoCellAnchor>
  <xdr:twoCellAnchor>
    <xdr:from>
      <xdr:col>12</xdr:col>
      <xdr:colOff>69574</xdr:colOff>
      <xdr:row>88</xdr:row>
      <xdr:rowOff>127552</xdr:rowOff>
    </xdr:from>
    <xdr:to>
      <xdr:col>12</xdr:col>
      <xdr:colOff>402949</xdr:colOff>
      <xdr:row>89</xdr:row>
      <xdr:rowOff>156127</xdr:rowOff>
    </xdr:to>
    <xdr:sp macro="" textlink="">
      <xdr:nvSpPr>
        <xdr:cNvPr id="19" name="CuadroTexto 18"/>
        <xdr:cNvSpPr txBox="1"/>
      </xdr:nvSpPr>
      <xdr:spPr>
        <a:xfrm>
          <a:off x="9213574" y="16891552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x2</a:t>
          </a:r>
        </a:p>
        <a:p>
          <a:endParaRPr lang="es-AR" sz="1100"/>
        </a:p>
      </xdr:txBody>
    </xdr:sp>
    <xdr:clientData/>
  </xdr:twoCellAnchor>
  <xdr:twoCellAnchor>
    <xdr:from>
      <xdr:col>8</xdr:col>
      <xdr:colOff>314325</xdr:colOff>
      <xdr:row>94</xdr:row>
      <xdr:rowOff>123825</xdr:rowOff>
    </xdr:from>
    <xdr:to>
      <xdr:col>12</xdr:col>
      <xdr:colOff>142875</xdr:colOff>
      <xdr:row>103</xdr:row>
      <xdr:rowOff>161925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96</xdr:row>
      <xdr:rowOff>133350</xdr:rowOff>
    </xdr:from>
    <xdr:to>
      <xdr:col>9</xdr:col>
      <xdr:colOff>447675</xdr:colOff>
      <xdr:row>102</xdr:row>
      <xdr:rowOff>85725</xdr:rowOff>
    </xdr:to>
    <xdr:cxnSp macro="">
      <xdr:nvCxnSpPr>
        <xdr:cNvPr id="22" name="Conector recto 21"/>
        <xdr:cNvCxnSpPr/>
      </xdr:nvCxnSpPr>
      <xdr:spPr>
        <a:xfrm flipH="1" flipV="1">
          <a:off x="7296150" y="18421350"/>
          <a:ext cx="9525" cy="1095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97</xdr:row>
      <xdr:rowOff>19050</xdr:rowOff>
    </xdr:from>
    <xdr:to>
      <xdr:col>11</xdr:col>
      <xdr:colOff>161925</xdr:colOff>
      <xdr:row>102</xdr:row>
      <xdr:rowOff>47625</xdr:rowOff>
    </xdr:to>
    <xdr:cxnSp macro="">
      <xdr:nvCxnSpPr>
        <xdr:cNvPr id="24" name="Conector recto 23"/>
        <xdr:cNvCxnSpPr/>
      </xdr:nvCxnSpPr>
      <xdr:spPr>
        <a:xfrm flipH="1" flipV="1">
          <a:off x="8534400" y="18497550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99</xdr:row>
      <xdr:rowOff>76200</xdr:rowOff>
    </xdr:from>
    <xdr:to>
      <xdr:col>11</xdr:col>
      <xdr:colOff>45140</xdr:colOff>
      <xdr:row>100</xdr:row>
      <xdr:rowOff>104775</xdr:rowOff>
    </xdr:to>
    <xdr:sp macro="" textlink="">
      <xdr:nvSpPr>
        <xdr:cNvPr id="25" name="CuadroTexto 24"/>
        <xdr:cNvSpPr txBox="1"/>
      </xdr:nvSpPr>
      <xdr:spPr>
        <a:xfrm>
          <a:off x="7734300" y="18935700"/>
          <a:ext cx="692840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0,95</a:t>
          </a:r>
        </a:p>
      </xdr:txBody>
    </xdr:sp>
    <xdr:clientData/>
  </xdr:twoCellAnchor>
  <xdr:twoCellAnchor>
    <xdr:from>
      <xdr:col>11</xdr:col>
      <xdr:colOff>47625</xdr:colOff>
      <xdr:row>102</xdr:row>
      <xdr:rowOff>171450</xdr:rowOff>
    </xdr:from>
    <xdr:to>
      <xdr:col>11</xdr:col>
      <xdr:colOff>381000</xdr:colOff>
      <xdr:row>104</xdr:row>
      <xdr:rowOff>9525</xdr:rowOff>
    </xdr:to>
    <xdr:sp macro="" textlink="">
      <xdr:nvSpPr>
        <xdr:cNvPr id="26" name="CuadroTexto 25"/>
        <xdr:cNvSpPr txBox="1"/>
      </xdr:nvSpPr>
      <xdr:spPr>
        <a:xfrm>
          <a:off x="8429625" y="19602450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x2</a:t>
          </a:r>
        </a:p>
        <a:p>
          <a:endParaRPr lang="es-AR" sz="1100"/>
        </a:p>
      </xdr:txBody>
    </xdr:sp>
    <xdr:clientData/>
  </xdr:twoCellAnchor>
  <xdr:twoCellAnchor>
    <xdr:from>
      <xdr:col>9</xdr:col>
      <xdr:colOff>285750</xdr:colOff>
      <xdr:row>102</xdr:row>
      <xdr:rowOff>180975</xdr:rowOff>
    </xdr:from>
    <xdr:to>
      <xdr:col>9</xdr:col>
      <xdr:colOff>619125</xdr:colOff>
      <xdr:row>104</xdr:row>
      <xdr:rowOff>19050</xdr:rowOff>
    </xdr:to>
    <xdr:sp macro="" textlink="">
      <xdr:nvSpPr>
        <xdr:cNvPr id="27" name="CuadroTexto 26"/>
        <xdr:cNvSpPr txBox="1"/>
      </xdr:nvSpPr>
      <xdr:spPr>
        <a:xfrm>
          <a:off x="7143750" y="19611975"/>
          <a:ext cx="33337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x1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0.35703</cdr:x>
      <cdr:y>0.22581</cdr:y>
    </cdr:from>
    <cdr:to>
      <cdr:x>0.36335</cdr:x>
      <cdr:y>0.8871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1076325" y="400051"/>
          <a:ext cx="19050" cy="1171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0.73618</cdr:x>
      <cdr:y>0.24731</cdr:y>
    </cdr:from>
    <cdr:to>
      <cdr:x>0.73934</cdr:x>
      <cdr:y>0.87097</cdr:y>
    </cdr:to>
    <cdr:cxnSp macro="">
      <cdr:nvCxnSpPr>
        <cdr:cNvPr id="5" name="Conector recto 4"/>
        <cdr:cNvCxnSpPr/>
      </cdr:nvCxnSpPr>
      <cdr:spPr>
        <a:xfrm xmlns:a="http://schemas.openxmlformats.org/drawingml/2006/main" flipH="1" flipV="1">
          <a:off x="2219325" y="438151"/>
          <a:ext cx="9525" cy="1104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0.31669</cdr:x>
      <cdr:y>0.30628</cdr:y>
    </cdr:from>
    <cdr:to>
      <cdr:x>0.3223</cdr:x>
      <cdr:y>0.84734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935107" y="525118"/>
          <a:ext cx="16565" cy="9276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0.73184</cdr:x>
      <cdr:y>0.32077</cdr:y>
    </cdr:from>
    <cdr:to>
      <cdr:x>0.73464</cdr:x>
      <cdr:y>0.8715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2160933" y="549966"/>
          <a:ext cx="8282" cy="9442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5"/>
  <sheetViews>
    <sheetView tabSelected="1" topLeftCell="A45" zoomScaleNormal="100" workbookViewId="0">
      <selection activeCell="C46" sqref="C46"/>
    </sheetView>
  </sheetViews>
  <sheetFormatPr baseColWidth="10" defaultRowHeight="15" x14ac:dyDescent="0.25"/>
  <sheetData>
    <row r="2" spans="2:22" ht="23.25" x14ac:dyDescent="0.35">
      <c r="B2" s="5" t="s">
        <v>19</v>
      </c>
      <c r="C2" s="5"/>
      <c r="D2" s="5"/>
      <c r="E2" s="5"/>
      <c r="F2" s="5"/>
      <c r="G2" s="5"/>
      <c r="H2" s="5"/>
    </row>
    <row r="4" spans="2:22" x14ac:dyDescent="0.25">
      <c r="B4" t="s">
        <v>20</v>
      </c>
      <c r="L4" t="s">
        <v>56</v>
      </c>
    </row>
    <row r="5" spans="2:22" x14ac:dyDescent="0.25">
      <c r="B5" t="s">
        <v>21</v>
      </c>
      <c r="L5" t="s">
        <v>55</v>
      </c>
    </row>
    <row r="6" spans="2:22" x14ac:dyDescent="0.25">
      <c r="B6" t="s">
        <v>22</v>
      </c>
      <c r="L6" t="s">
        <v>57</v>
      </c>
    </row>
    <row r="7" spans="2:22" x14ac:dyDescent="0.25">
      <c r="B7" t="s">
        <v>23</v>
      </c>
      <c r="H7" s="3" t="s">
        <v>27</v>
      </c>
      <c r="I7" s="1">
        <f>STDEVA(B12:B21)</f>
        <v>66.076050460393247</v>
      </c>
      <c r="L7" t="s">
        <v>58</v>
      </c>
    </row>
    <row r="8" spans="2:22" x14ac:dyDescent="0.25">
      <c r="B8" t="s">
        <v>24</v>
      </c>
      <c r="H8" s="3" t="s">
        <v>28</v>
      </c>
      <c r="I8" s="1">
        <f>AVERAGE(B12:B21)</f>
        <v>610.4</v>
      </c>
      <c r="U8" s="3" t="s">
        <v>27</v>
      </c>
      <c r="V8" s="1">
        <v>4</v>
      </c>
    </row>
    <row r="9" spans="2:22" x14ac:dyDescent="0.25">
      <c r="B9" t="s">
        <v>25</v>
      </c>
      <c r="L9">
        <v>167</v>
      </c>
      <c r="N9" s="1">
        <v>0.95</v>
      </c>
      <c r="P9" s="1" t="s">
        <v>35</v>
      </c>
      <c r="Q9" s="2">
        <f>_xlfn.NORM.INV(N11,V9,V8)</f>
        <v>167.62681072850646</v>
      </c>
      <c r="U9" s="3" t="s">
        <v>28</v>
      </c>
      <c r="V9" s="1">
        <f>AVERAGE(L9:L23)</f>
        <v>175.46666666666667</v>
      </c>
    </row>
    <row r="10" spans="2:22" x14ac:dyDescent="0.25">
      <c r="B10" t="s">
        <v>26</v>
      </c>
      <c r="L10">
        <v>197</v>
      </c>
      <c r="N10" s="1">
        <f>1-N9</f>
        <v>5.0000000000000044E-2</v>
      </c>
      <c r="P10" s="1" t="s">
        <v>34</v>
      </c>
      <c r="Q10" s="2">
        <f>_xlfn.NORM.INV(0.975,V9,V8)</f>
        <v>183.30652260482688</v>
      </c>
    </row>
    <row r="11" spans="2:22" x14ac:dyDescent="0.25">
      <c r="L11">
        <v>168</v>
      </c>
      <c r="N11" s="1">
        <f>N10/2</f>
        <v>2.5000000000000022E-2</v>
      </c>
    </row>
    <row r="12" spans="2:22" x14ac:dyDescent="0.25">
      <c r="B12">
        <v>682</v>
      </c>
      <c r="C12" t="s">
        <v>29</v>
      </c>
      <c r="L12">
        <v>168</v>
      </c>
    </row>
    <row r="13" spans="2:22" x14ac:dyDescent="0.25">
      <c r="B13">
        <v>553</v>
      </c>
      <c r="C13" s="1">
        <v>0.95</v>
      </c>
      <c r="L13">
        <v>168</v>
      </c>
      <c r="N13" t="s">
        <v>59</v>
      </c>
    </row>
    <row r="14" spans="2:22" x14ac:dyDescent="0.25">
      <c r="B14">
        <v>555</v>
      </c>
      <c r="C14" s="1">
        <f>1-C13</f>
        <v>5.0000000000000044E-2</v>
      </c>
      <c r="E14" s="1" t="s">
        <v>35</v>
      </c>
      <c r="F14" s="2">
        <f>_xlfn.NORM.INV(C15,I8,I7)</f>
        <v>480.89332085697799</v>
      </c>
      <c r="L14">
        <v>169</v>
      </c>
    </row>
    <row r="15" spans="2:22" x14ac:dyDescent="0.25">
      <c r="B15">
        <v>666</v>
      </c>
      <c r="C15" s="1">
        <f>C14/2</f>
        <v>2.5000000000000022E-2</v>
      </c>
      <c r="E15" s="1" t="s">
        <v>34</v>
      </c>
      <c r="F15" s="2">
        <f>_xlfn.NORM.INV(0.975,I8,I7)</f>
        <v>739.90667914302196</v>
      </c>
      <c r="L15">
        <v>171</v>
      </c>
    </row>
    <row r="16" spans="2:22" x14ac:dyDescent="0.25">
      <c r="B16">
        <v>657</v>
      </c>
      <c r="L16">
        <v>172</v>
      </c>
    </row>
    <row r="17" spans="2:12" x14ac:dyDescent="0.25">
      <c r="B17">
        <v>649</v>
      </c>
      <c r="C17" t="s">
        <v>53</v>
      </c>
      <c r="L17">
        <v>173</v>
      </c>
    </row>
    <row r="18" spans="2:12" x14ac:dyDescent="0.25">
      <c r="B18">
        <v>522</v>
      </c>
      <c r="L18">
        <v>175</v>
      </c>
    </row>
    <row r="19" spans="2:12" x14ac:dyDescent="0.25">
      <c r="B19">
        <v>568</v>
      </c>
      <c r="C19" t="s">
        <v>52</v>
      </c>
      <c r="L19">
        <v>175</v>
      </c>
    </row>
    <row r="20" spans="2:12" x14ac:dyDescent="0.25">
      <c r="B20">
        <v>700</v>
      </c>
      <c r="C20" s="1">
        <v>0.99</v>
      </c>
      <c r="L20">
        <v>175</v>
      </c>
    </row>
    <row r="21" spans="2:12" x14ac:dyDescent="0.25">
      <c r="B21">
        <v>552</v>
      </c>
      <c r="C21" s="1">
        <f>1-C20</f>
        <v>1.0000000000000009E-2</v>
      </c>
      <c r="E21" s="1" t="s">
        <v>35</v>
      </c>
      <c r="F21" s="2">
        <f>_xlfn.NORM.INV(C22,I8,I7)</f>
        <v>440.19937296134327</v>
      </c>
      <c r="L21">
        <v>177</v>
      </c>
    </row>
    <row r="22" spans="2:12" x14ac:dyDescent="0.25">
      <c r="C22" s="1">
        <f>C21/2</f>
        <v>5.0000000000000044E-3</v>
      </c>
      <c r="E22" s="1" t="s">
        <v>34</v>
      </c>
      <c r="F22" s="2">
        <f>_xlfn.NORM.INV(0.995,I8,I7)</f>
        <v>780.60062703865674</v>
      </c>
      <c r="L22">
        <v>182</v>
      </c>
    </row>
    <row r="23" spans="2:12" x14ac:dyDescent="0.25">
      <c r="L23">
        <v>195</v>
      </c>
    </row>
    <row r="24" spans="2:12" x14ac:dyDescent="0.25">
      <c r="C24" t="s">
        <v>54</v>
      </c>
    </row>
    <row r="27" spans="2:12" ht="26.25" x14ac:dyDescent="0.4">
      <c r="B27" s="6" t="s">
        <v>18</v>
      </c>
      <c r="C27" s="6"/>
      <c r="D27" s="6"/>
      <c r="E27" s="6"/>
      <c r="F27" s="6"/>
      <c r="G27" s="6"/>
      <c r="H27" s="6"/>
      <c r="I27" s="6"/>
    </row>
    <row r="29" spans="2:12" x14ac:dyDescent="0.25">
      <c r="B29" t="s">
        <v>0</v>
      </c>
    </row>
    <row r="30" spans="2:12" x14ac:dyDescent="0.25">
      <c r="B30" t="s">
        <v>1</v>
      </c>
    </row>
    <row r="31" spans="2:12" x14ac:dyDescent="0.25">
      <c r="B31" t="s">
        <v>2</v>
      </c>
    </row>
    <row r="32" spans="2:12" x14ac:dyDescent="0.25">
      <c r="B32" t="s">
        <v>3</v>
      </c>
    </row>
    <row r="33" spans="2:7" x14ac:dyDescent="0.25">
      <c r="B33" t="s">
        <v>4</v>
      </c>
    </row>
    <row r="34" spans="2:7" x14ac:dyDescent="0.25">
      <c r="B34" t="s">
        <v>5</v>
      </c>
    </row>
    <row r="35" spans="2:7" x14ac:dyDescent="0.25">
      <c r="B35" t="s">
        <v>6</v>
      </c>
    </row>
    <row r="37" spans="2:7" x14ac:dyDescent="0.25">
      <c r="B37" s="1" t="s">
        <v>7</v>
      </c>
      <c r="C37" s="1" t="s">
        <v>8</v>
      </c>
      <c r="D37" s="1">
        <v>16</v>
      </c>
    </row>
    <row r="38" spans="2:7" x14ac:dyDescent="0.25">
      <c r="B38" s="1" t="s">
        <v>9</v>
      </c>
      <c r="C38" s="3" t="s">
        <v>10</v>
      </c>
      <c r="D38" s="1">
        <v>16</v>
      </c>
    </row>
    <row r="40" spans="2:7" x14ac:dyDescent="0.25">
      <c r="B40" s="1" t="s">
        <v>11</v>
      </c>
      <c r="C40" s="2">
        <f>1-C41</f>
        <v>0.9</v>
      </c>
      <c r="F40" s="1" t="s">
        <v>14</v>
      </c>
      <c r="G40" s="1" t="s">
        <v>15</v>
      </c>
    </row>
    <row r="41" spans="2:7" x14ac:dyDescent="0.25">
      <c r="B41" s="3" t="s">
        <v>12</v>
      </c>
      <c r="C41" s="2">
        <v>0.1</v>
      </c>
      <c r="F41" s="1">
        <v>-3</v>
      </c>
      <c r="G41" s="1">
        <f>_xlfn.NORM.S.DIST(F41,0)</f>
        <v>4.4318484119380075E-3</v>
      </c>
    </row>
    <row r="42" spans="2:7" x14ac:dyDescent="0.25">
      <c r="F42" s="1">
        <v>-2</v>
      </c>
      <c r="G42" s="1">
        <f t="shared" ref="G42:G47" si="0">_xlfn.NORM.S.DIST(F42,0)</f>
        <v>5.3990966513188063E-2</v>
      </c>
    </row>
    <row r="43" spans="2:7" x14ac:dyDescent="0.25">
      <c r="B43" s="4" t="s">
        <v>13</v>
      </c>
      <c r="F43" s="1">
        <v>-1</v>
      </c>
      <c r="G43" s="1">
        <f t="shared" si="0"/>
        <v>0.24197072451914337</v>
      </c>
    </row>
    <row r="44" spans="2:7" x14ac:dyDescent="0.25">
      <c r="B44" s="2">
        <f>_xlfn.NORM.S.INV(0.1)</f>
        <v>-1.2815515655446006</v>
      </c>
      <c r="F44" s="1">
        <v>0</v>
      </c>
      <c r="G44" s="1">
        <f t="shared" si="0"/>
        <v>0.3989422804014327</v>
      </c>
    </row>
    <row r="45" spans="2:7" x14ac:dyDescent="0.25">
      <c r="F45" s="1">
        <v>1</v>
      </c>
      <c r="G45" s="1">
        <f t="shared" si="0"/>
        <v>0.24197072451914337</v>
      </c>
    </row>
    <row r="46" spans="2:7" x14ac:dyDescent="0.25">
      <c r="B46" s="1" t="s">
        <v>17</v>
      </c>
      <c r="C46" s="2">
        <f>(15.97-16)/0.15</f>
        <v>-0.19999999999999574</v>
      </c>
      <c r="F46" s="1">
        <v>2</v>
      </c>
      <c r="G46" s="1">
        <f t="shared" si="0"/>
        <v>5.3990966513188063E-2</v>
      </c>
    </row>
    <row r="47" spans="2:7" x14ac:dyDescent="0.25">
      <c r="F47" s="1">
        <v>3</v>
      </c>
      <c r="G47" s="1">
        <f t="shared" si="0"/>
        <v>4.4318484119380075E-3</v>
      </c>
    </row>
    <row r="49" spans="2:10" x14ac:dyDescent="0.25">
      <c r="B49" t="s">
        <v>16</v>
      </c>
    </row>
    <row r="51" spans="2:10" ht="23.25" x14ac:dyDescent="0.35">
      <c r="B51" s="5" t="s">
        <v>51</v>
      </c>
      <c r="C51" s="5"/>
      <c r="D51" s="5"/>
      <c r="E51" s="5"/>
      <c r="F51" s="5"/>
      <c r="G51" s="5"/>
      <c r="H51" s="5"/>
      <c r="I51" s="5"/>
      <c r="J51" s="5"/>
    </row>
    <row r="53" spans="2:10" x14ac:dyDescent="0.25">
      <c r="B53" t="s">
        <v>30</v>
      </c>
    </row>
    <row r="54" spans="2:10" x14ac:dyDescent="0.25">
      <c r="B54" t="s">
        <v>31</v>
      </c>
    </row>
    <row r="55" spans="2:10" x14ac:dyDescent="0.25">
      <c r="B55" t="s">
        <v>32</v>
      </c>
    </row>
    <row r="56" spans="2:10" x14ac:dyDescent="0.25">
      <c r="B56" t="s">
        <v>33</v>
      </c>
    </row>
    <row r="58" spans="2:10" x14ac:dyDescent="0.25">
      <c r="B58" s="3" t="s">
        <v>27</v>
      </c>
      <c r="C58" s="1">
        <v>20</v>
      </c>
    </row>
    <row r="59" spans="2:10" x14ac:dyDescent="0.25">
      <c r="B59" s="3" t="s">
        <v>28</v>
      </c>
      <c r="C59" s="1">
        <v>90</v>
      </c>
      <c r="F59" s="1" t="s">
        <v>41</v>
      </c>
      <c r="G59" s="1" t="s">
        <v>42</v>
      </c>
    </row>
    <row r="60" spans="2:10" x14ac:dyDescent="0.25">
      <c r="F60" s="1">
        <f t="shared" ref="F60:F61" si="1">F61-$C$58</f>
        <v>30</v>
      </c>
      <c r="G60" s="1">
        <f>_xlfn.NORM.DIST(F60,$C$59,$C$58,0)</f>
        <v>2.2159242059690038E-4</v>
      </c>
    </row>
    <row r="61" spans="2:10" x14ac:dyDescent="0.25">
      <c r="B61" s="1">
        <v>0.9</v>
      </c>
      <c r="F61" s="1">
        <f t="shared" si="1"/>
        <v>50</v>
      </c>
      <c r="G61" s="1">
        <f t="shared" ref="G61:G66" si="2">_xlfn.NORM.DIST(F61,$C$59,$C$58,0)</f>
        <v>2.6995483256594031E-3</v>
      </c>
    </row>
    <row r="62" spans="2:10" x14ac:dyDescent="0.25">
      <c r="B62" s="1">
        <f>1-B61</f>
        <v>9.9999999999999978E-2</v>
      </c>
      <c r="F62" s="1">
        <f>F63-$C$58</f>
        <v>70</v>
      </c>
      <c r="G62" s="1">
        <f t="shared" si="2"/>
        <v>1.2098536225957168E-2</v>
      </c>
    </row>
    <row r="63" spans="2:10" x14ac:dyDescent="0.25">
      <c r="B63" s="1">
        <f>B62/2</f>
        <v>4.9999999999999989E-2</v>
      </c>
      <c r="F63" s="1">
        <v>90</v>
      </c>
      <c r="G63" s="1">
        <f t="shared" si="2"/>
        <v>1.9947114020071637E-2</v>
      </c>
    </row>
    <row r="64" spans="2:10" x14ac:dyDescent="0.25">
      <c r="F64" s="1">
        <f>F63+$C$58</f>
        <v>110</v>
      </c>
      <c r="G64" s="1">
        <f t="shared" si="2"/>
        <v>1.2098536225957168E-2</v>
      </c>
    </row>
    <row r="65" spans="2:10" x14ac:dyDescent="0.25">
      <c r="F65" s="1">
        <f t="shared" ref="F65:F66" si="3">F64+$C$58</f>
        <v>130</v>
      </c>
      <c r="G65" s="1">
        <f t="shared" si="2"/>
        <v>2.6995483256594031E-3</v>
      </c>
    </row>
    <row r="66" spans="2:10" x14ac:dyDescent="0.25">
      <c r="B66" s="1" t="s">
        <v>35</v>
      </c>
      <c r="C66" s="2">
        <f>_xlfn.NORM.INV(B63,C59,C58)</f>
        <v>57.102927460970548</v>
      </c>
      <c r="F66" s="1">
        <f t="shared" si="3"/>
        <v>150</v>
      </c>
      <c r="G66" s="1">
        <f t="shared" si="2"/>
        <v>2.2159242059690038E-4</v>
      </c>
    </row>
    <row r="67" spans="2:10" x14ac:dyDescent="0.25">
      <c r="B67" s="1" t="s">
        <v>34</v>
      </c>
      <c r="C67" s="2">
        <f>_xlfn.NORM.INV(0.95,C59,C58)</f>
        <v>122.89707253902944</v>
      </c>
    </row>
    <row r="68" spans="2:10" x14ac:dyDescent="0.25">
      <c r="B68" t="s">
        <v>36</v>
      </c>
    </row>
    <row r="71" spans="2:10" x14ac:dyDescent="0.25">
      <c r="B71" t="s">
        <v>37</v>
      </c>
    </row>
    <row r="72" spans="2:10" x14ac:dyDescent="0.25">
      <c r="B72" t="s">
        <v>38</v>
      </c>
    </row>
    <row r="73" spans="2:10" x14ac:dyDescent="0.25">
      <c r="B73" t="s">
        <v>39</v>
      </c>
      <c r="I73" s="1" t="s">
        <v>41</v>
      </c>
      <c r="J73" s="1" t="s">
        <v>42</v>
      </c>
    </row>
    <row r="74" spans="2:10" x14ac:dyDescent="0.25">
      <c r="B74" t="s">
        <v>40</v>
      </c>
      <c r="I74" s="1">
        <f>I75-$C$76</f>
        <v>130</v>
      </c>
      <c r="J74" s="1">
        <f>_xlfn.NORM.DIST(I74,$C$77,$C$76,0)</f>
        <v>4.4318484119380076E-4</v>
      </c>
    </row>
    <row r="75" spans="2:10" x14ac:dyDescent="0.25">
      <c r="I75" s="1">
        <f>I76-$C$76</f>
        <v>140</v>
      </c>
      <c r="J75" s="1">
        <f t="shared" ref="J75:J80" si="4">_xlfn.NORM.DIST(I75,$C$77,$C$76,0)</f>
        <v>5.3990966513188061E-3</v>
      </c>
    </row>
    <row r="76" spans="2:10" x14ac:dyDescent="0.25">
      <c r="B76" s="3" t="s">
        <v>27</v>
      </c>
      <c r="C76" s="1">
        <f>SQRT(100)</f>
        <v>10</v>
      </c>
      <c r="I76" s="1">
        <f>I77-$C$76</f>
        <v>150</v>
      </c>
      <c r="J76" s="1">
        <f t="shared" si="4"/>
        <v>2.4197072451914336E-2</v>
      </c>
    </row>
    <row r="77" spans="2:10" x14ac:dyDescent="0.25">
      <c r="B77" s="3" t="s">
        <v>28</v>
      </c>
      <c r="C77" s="1">
        <v>160</v>
      </c>
      <c r="I77" s="1">
        <v>160</v>
      </c>
      <c r="J77" s="1">
        <f t="shared" si="4"/>
        <v>3.9894228040143274E-2</v>
      </c>
    </row>
    <row r="78" spans="2:10" x14ac:dyDescent="0.25">
      <c r="I78" s="1">
        <f>I77+$C$76</f>
        <v>170</v>
      </c>
      <c r="J78" s="1">
        <f t="shared" si="4"/>
        <v>2.4197072451914336E-2</v>
      </c>
    </row>
    <row r="79" spans="2:10" x14ac:dyDescent="0.25">
      <c r="B79" t="s">
        <v>29</v>
      </c>
      <c r="C79" s="1">
        <v>0.95</v>
      </c>
      <c r="E79" s="1" t="s">
        <v>35</v>
      </c>
      <c r="F79" s="2">
        <f>_xlfn.NORM.INV(C81,C77,C76)</f>
        <v>140.40036015459947</v>
      </c>
      <c r="I79" s="1">
        <f t="shared" ref="I79:I80" si="5">I78+$C$76</f>
        <v>180</v>
      </c>
      <c r="J79" s="1">
        <f t="shared" si="4"/>
        <v>5.3990966513188061E-3</v>
      </c>
    </row>
    <row r="80" spans="2:10" x14ac:dyDescent="0.25">
      <c r="C80" s="1">
        <f>1-C79</f>
        <v>5.0000000000000044E-2</v>
      </c>
      <c r="E80" s="1" t="s">
        <v>34</v>
      </c>
      <c r="F80" s="2">
        <f>_xlfn.NORM.INV((C79+C81),C77,C76)</f>
        <v>179.59963984540053</v>
      </c>
      <c r="I80" s="1">
        <f t="shared" si="5"/>
        <v>190</v>
      </c>
      <c r="J80" s="1">
        <f t="shared" si="4"/>
        <v>4.4318484119380076E-4</v>
      </c>
    </row>
    <row r="81" spans="2:6" x14ac:dyDescent="0.25">
      <c r="C81" s="1">
        <f>C80/2</f>
        <v>2.5000000000000022E-2</v>
      </c>
    </row>
    <row r="83" spans="2:6" x14ac:dyDescent="0.25">
      <c r="B83" t="s">
        <v>43</v>
      </c>
    </row>
    <row r="85" spans="2:6" x14ac:dyDescent="0.25">
      <c r="B85" t="s">
        <v>44</v>
      </c>
      <c r="C85" s="1">
        <v>0.9</v>
      </c>
      <c r="E85" s="1" t="s">
        <v>35</v>
      </c>
      <c r="F85" s="2">
        <f>_xlfn.NORM.INV(C87,C77,C76)</f>
        <v>143.55146373048527</v>
      </c>
    </row>
    <row r="86" spans="2:6" x14ac:dyDescent="0.25">
      <c r="C86" s="1">
        <f>1-C85</f>
        <v>9.9999999999999978E-2</v>
      </c>
      <c r="E86" s="1" t="s">
        <v>34</v>
      </c>
      <c r="F86" s="2">
        <f>_xlfn.NORM.INV(0.95,C77,C76)</f>
        <v>176.4485362695147</v>
      </c>
    </row>
    <row r="87" spans="2:6" x14ac:dyDescent="0.25">
      <c r="C87" s="1">
        <f>C86/2</f>
        <v>4.9999999999999989E-2</v>
      </c>
    </row>
    <row r="89" spans="2:6" x14ac:dyDescent="0.25">
      <c r="B89" t="s">
        <v>49</v>
      </c>
    </row>
    <row r="92" spans="2:6" x14ac:dyDescent="0.25">
      <c r="B92" t="s">
        <v>45</v>
      </c>
    </row>
    <row r="93" spans="2:6" x14ac:dyDescent="0.25">
      <c r="B93" t="s">
        <v>46</v>
      </c>
    </row>
    <row r="94" spans="2:6" x14ac:dyDescent="0.25">
      <c r="B94" t="s">
        <v>47</v>
      </c>
    </row>
    <row r="95" spans="2:6" x14ac:dyDescent="0.25">
      <c r="B95" t="s">
        <v>48</v>
      </c>
    </row>
    <row r="97" spans="2:8" x14ac:dyDescent="0.25">
      <c r="B97" s="3" t="s">
        <v>27</v>
      </c>
      <c r="C97" s="1">
        <f>SQRT(25)</f>
        <v>5</v>
      </c>
      <c r="G97" s="1" t="s">
        <v>41</v>
      </c>
      <c r="H97" s="1" t="s">
        <v>42</v>
      </c>
    </row>
    <row r="98" spans="2:8" x14ac:dyDescent="0.25">
      <c r="B98" s="3" t="s">
        <v>28</v>
      </c>
      <c r="C98" s="1">
        <v>104</v>
      </c>
      <c r="G98" s="1">
        <f t="shared" ref="G98:G99" si="6">G99-$C$97</f>
        <v>89</v>
      </c>
      <c r="H98" s="1">
        <f>_xlfn.NORM.DIST(G98,$C$98,$C$97,0)</f>
        <v>8.8636968238760153E-4</v>
      </c>
    </row>
    <row r="99" spans="2:8" x14ac:dyDescent="0.25">
      <c r="G99" s="1">
        <f t="shared" si="6"/>
        <v>94</v>
      </c>
      <c r="H99" s="1">
        <f t="shared" ref="H99:H104" si="7">_xlfn.NORM.DIST(G99,$C$98,$C$97,0)</f>
        <v>1.0798193302637612E-2</v>
      </c>
    </row>
    <row r="100" spans="2:8" x14ac:dyDescent="0.25">
      <c r="B100" s="1">
        <v>0.95</v>
      </c>
      <c r="G100" s="1">
        <f>G101-$C$97</f>
        <v>99</v>
      </c>
      <c r="H100" s="1">
        <f t="shared" si="7"/>
        <v>4.8394144903828672E-2</v>
      </c>
    </row>
    <row r="101" spans="2:8" x14ac:dyDescent="0.25">
      <c r="B101" s="1">
        <f>1-B100</f>
        <v>5.0000000000000044E-2</v>
      </c>
      <c r="D101" s="1" t="s">
        <v>35</v>
      </c>
      <c r="E101" s="2">
        <f>_xlfn.NORM.INV(B102,C98,C97)</f>
        <v>94.200180077299734</v>
      </c>
      <c r="G101" s="1">
        <f>C98</f>
        <v>104</v>
      </c>
      <c r="H101" s="1">
        <f t="shared" si="7"/>
        <v>7.9788456080286549E-2</v>
      </c>
    </row>
    <row r="102" spans="2:8" x14ac:dyDescent="0.25">
      <c r="B102" s="1">
        <f>B101/2</f>
        <v>2.5000000000000022E-2</v>
      </c>
      <c r="D102" s="1" t="s">
        <v>34</v>
      </c>
      <c r="E102" s="2">
        <f>_xlfn.NORM.INV((0.95+0.025),C98,C97)</f>
        <v>113.79981992270027</v>
      </c>
      <c r="G102" s="1">
        <f>G101+$C$97</f>
        <v>109</v>
      </c>
      <c r="H102" s="1">
        <f t="shared" si="7"/>
        <v>4.8394144903828672E-2</v>
      </c>
    </row>
    <row r="103" spans="2:8" x14ac:dyDescent="0.25">
      <c r="G103" s="1">
        <f t="shared" ref="G103:G104" si="8">G102+$C$97</f>
        <v>114</v>
      </c>
      <c r="H103" s="1">
        <f t="shared" si="7"/>
        <v>1.0798193302637612E-2</v>
      </c>
    </row>
    <row r="104" spans="2:8" x14ac:dyDescent="0.25">
      <c r="G104" s="1">
        <f t="shared" si="8"/>
        <v>119</v>
      </c>
      <c r="H104" s="1">
        <f t="shared" si="7"/>
        <v>8.8636968238760153E-4</v>
      </c>
    </row>
    <row r="105" spans="2:8" x14ac:dyDescent="0.25">
      <c r="B105" t="s">
        <v>50</v>
      </c>
    </row>
  </sheetData>
  <mergeCells count="3">
    <mergeCell ref="B51:J51"/>
    <mergeCell ref="B27:I27"/>
    <mergeCell ref="B2:H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2021-10-27T22:36:20Z</dcterms:created>
  <dcterms:modified xsi:type="dcterms:W3CDTF">2021-11-17T00:05:33Z</dcterms:modified>
</cp:coreProperties>
</file>