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lauth\OneDrive\Desktop\sql_assistant_v3\src\utils\data\"/>
    </mc:Choice>
  </mc:AlternateContent>
  <xr:revisionPtr revIDLastSave="0" documentId="13_ncr:1_{D82E82CA-5ED3-4EDF-81D4-6812AD660F9D}" xr6:coauthVersionLast="47" xr6:coauthVersionMax="47" xr10:uidLastSave="{00000000-0000-0000-0000-000000000000}"/>
  <bookViews>
    <workbookView xWindow="-108" yWindow="-108" windowWidth="23256" windowHeight="12456" activeTab="1" xr2:uid="{5C924A35-3DA8-4BB0-97DA-79B54FEAE102}"/>
  </bookViews>
  <sheets>
    <sheet name="examples_terms" sheetId="4" r:id="rId1"/>
    <sheet name="terms_definitions" sheetId="3" r:id="rId2"/>
  </sheets>
  <definedNames>
    <definedName name="_xlnm._FilterDatabase" localSheetId="1" hidden="1">terms_definitions!$A$1:$F$113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 l="1"/>
  <c r="E31" i="3"/>
  <c r="E30" i="3"/>
  <c r="E29" i="3"/>
  <c r="E28" i="3"/>
  <c r="E27" i="3"/>
  <c r="E26" i="3"/>
  <c r="E25" i="3"/>
  <c r="E24" i="3"/>
  <c r="E23" i="3"/>
  <c r="E22" i="3"/>
  <c r="E21" i="3"/>
  <c r="E20" i="3"/>
  <c r="E19" i="3"/>
  <c r="E18" i="3"/>
  <c r="E17" i="3"/>
  <c r="E16" i="3"/>
  <c r="E15" i="3"/>
  <c r="E14" i="3"/>
  <c r="D32" i="3"/>
  <c r="D31" i="3"/>
  <c r="D30" i="3"/>
  <c r="D29" i="3"/>
  <c r="D28" i="3"/>
  <c r="E105" i="3"/>
  <c r="E106" i="3"/>
  <c r="E107" i="3"/>
  <c r="E108" i="3"/>
  <c r="E104" i="3"/>
  <c r="F44" i="3"/>
  <c r="F43" i="3"/>
  <c r="F42" i="3"/>
  <c r="F41" i="3"/>
  <c r="F40" i="3"/>
  <c r="F39" i="3"/>
  <c r="F38" i="3"/>
  <c r="F37" i="3"/>
  <c r="E41" i="3"/>
  <c r="E40" i="3"/>
  <c r="E39" i="3"/>
  <c r="E38" i="3"/>
  <c r="E37" i="3"/>
  <c r="F33" i="3"/>
  <c r="F34" i="3"/>
  <c r="F35" i="3"/>
  <c r="F36" i="3"/>
  <c r="E79" i="3"/>
  <c r="E80" i="3"/>
  <c r="E74" i="3"/>
  <c r="E75" i="3"/>
  <c r="E76" i="3"/>
  <c r="E77" i="3"/>
  <c r="E73" i="3"/>
  <c r="E72" i="3"/>
  <c r="E71" i="3"/>
  <c r="E57" i="3"/>
  <c r="E58" i="3"/>
  <c r="E59" i="3"/>
  <c r="E60" i="3"/>
  <c r="E61" i="3"/>
  <c r="E62" i="3"/>
  <c r="E63" i="3"/>
  <c r="E64" i="3"/>
  <c r="E65" i="3"/>
  <c r="E66" i="3"/>
  <c r="E67" i="3"/>
  <c r="E68" i="3"/>
  <c r="E69" i="3"/>
  <c r="E70" i="3"/>
  <c r="E56" i="3"/>
  <c r="E55" i="3"/>
  <c r="E54" i="3"/>
  <c r="E53" i="3"/>
  <c r="E52" i="3"/>
  <c r="E51" i="3"/>
  <c r="E50" i="3"/>
  <c r="E49" i="3"/>
  <c r="E48" i="3"/>
  <c r="E47" i="3"/>
  <c r="E46" i="3"/>
  <c r="E45" i="3"/>
  <c r="E44" i="3"/>
  <c r="E36" i="3"/>
  <c r="E42" i="3"/>
  <c r="E43" i="3"/>
  <c r="E35" i="3"/>
  <c r="E34" i="3"/>
  <c r="E33" i="3"/>
  <c r="D48" i="3"/>
  <c r="D47" i="3"/>
  <c r="D46" i="3"/>
  <c r="D45" i="3"/>
  <c r="D67" i="3"/>
  <c r="D68" i="3"/>
  <c r="D69" i="3"/>
  <c r="D70" i="3"/>
  <c r="D71" i="3"/>
  <c r="D50" i="3"/>
  <c r="D51" i="3"/>
  <c r="D52" i="3"/>
  <c r="D53" i="3"/>
  <c r="D54" i="3"/>
  <c r="D55" i="3"/>
  <c r="D56" i="3"/>
  <c r="D57" i="3"/>
  <c r="D58" i="3"/>
  <c r="D59" i="3"/>
  <c r="D60" i="3"/>
  <c r="D61" i="3"/>
  <c r="D62" i="3"/>
  <c r="D63" i="3"/>
  <c r="D64" i="3"/>
  <c r="D65" i="3"/>
  <c r="D66" i="3"/>
  <c r="D49" i="3"/>
  <c r="D74" i="3"/>
  <c r="D75" i="3"/>
  <c r="D76" i="3"/>
  <c r="D77" i="3"/>
  <c r="D73" i="3"/>
  <c r="D72" i="3"/>
  <c r="D92" i="3"/>
  <c r="D90" i="3"/>
  <c r="D91" i="3"/>
  <c r="D89" i="3"/>
  <c r="D88" i="3"/>
  <c r="D87" i="3"/>
  <c r="D86" i="3"/>
  <c r="D85" i="3"/>
  <c r="D84" i="3"/>
  <c r="D83" i="3"/>
  <c r="D82" i="3"/>
  <c r="D81" i="3"/>
  <c r="D80" i="3"/>
  <c r="D79" i="3"/>
  <c r="D105" i="3"/>
  <c r="D106" i="3"/>
  <c r="D107" i="3"/>
  <c r="D108" i="3"/>
  <c r="D104" i="3"/>
  <c r="D43" i="3"/>
  <c r="D44" i="3"/>
  <c r="D42" i="3"/>
  <c r="D33" i="3"/>
  <c r="D34" i="3"/>
  <c r="D35" i="3"/>
  <c r="D36" i="3"/>
  <c r="D38" i="3"/>
  <c r="D39" i="3"/>
  <c r="D40" i="3"/>
  <c r="D41" i="3"/>
  <c r="D37" i="3"/>
  <c r="D14" i="3"/>
  <c r="D16" i="3"/>
  <c r="D17" i="3"/>
  <c r="D18" i="3"/>
  <c r="D19" i="3"/>
  <c r="D21" i="3"/>
  <c r="D22" i="3"/>
  <c r="D23" i="3"/>
  <c r="D24" i="3"/>
  <c r="D25" i="3"/>
  <c r="D26" i="3"/>
  <c r="D27" i="3"/>
  <c r="D15" i="3"/>
</calcChain>
</file>

<file path=xl/sharedStrings.xml><?xml version="1.0" encoding="utf-8"?>
<sst xmlns="http://schemas.openxmlformats.org/spreadsheetml/2006/main" count="568" uniqueCount="328">
  <si>
    <t>platform</t>
  </si>
  <si>
    <t>flow computer</t>
  </si>
  <si>
    <t>variable</t>
  </si>
  <si>
    <t>flow computer type</t>
  </si>
  <si>
    <t>OMNI</t>
  </si>
  <si>
    <t>KHRONE</t>
  </si>
  <si>
    <t>S600</t>
  </si>
  <si>
    <t>FC302</t>
  </si>
  <si>
    <t>FLOWBOSS</t>
  </si>
  <si>
    <t>F407</t>
  </si>
  <si>
    <t>F107</t>
  </si>
  <si>
    <t>Thermofischer</t>
  </si>
  <si>
    <t>FB107</t>
  </si>
  <si>
    <t>EMED-010</t>
  </si>
  <si>
    <t>Density, differential pressure, temperature, static pressure, viscosity</t>
  </si>
  <si>
    <t>Cexis</t>
  </si>
  <si>
    <t>Campo dom João</t>
  </si>
  <si>
    <t>Estação Marapé</t>
  </si>
  <si>
    <t>Ponto de Coleta do C-158</t>
  </si>
  <si>
    <t>Estação Dom João (antiga Est. “F”)</t>
  </si>
  <si>
    <t>Estação de gás de Aratu</t>
  </si>
  <si>
    <t>ECOMP Ferrolho</t>
  </si>
  <si>
    <t>Ponto de Coleta do HBV-1</t>
  </si>
  <si>
    <t>Ponto de Coleta do A-22</t>
  </si>
  <si>
    <t>Ponto de Coleta do MUI-15</t>
  </si>
  <si>
    <t>Estação Coletora Massuí</t>
  </si>
  <si>
    <t>Ponto de Coleta do MRB-1</t>
  </si>
  <si>
    <t>Estação Palmeira</t>
  </si>
  <si>
    <t>Estação Pedra Branca</t>
  </si>
  <si>
    <t>ECOMP Pitinga</t>
  </si>
  <si>
    <t>Parque São Paulo</t>
  </si>
  <si>
    <t>Estação São Paulinho</t>
  </si>
  <si>
    <t>São Domingos</t>
  </si>
  <si>
    <t>Ponto de Coleta do SC-3</t>
  </si>
  <si>
    <t>Estação Socorro</t>
  </si>
  <si>
    <t>Ponto de Coleta do SVE-1</t>
  </si>
  <si>
    <t>Estação de Compressores UPGN de Candeias</t>
  </si>
  <si>
    <t>UPGN de Candeias</t>
  </si>
  <si>
    <t>natural gas</t>
  </si>
  <si>
    <t>petrol</t>
  </si>
  <si>
    <t>water</t>
  </si>
  <si>
    <t>vapour</t>
  </si>
  <si>
    <t>equipment type classification</t>
  </si>
  <si>
    <t>equipment type</t>
  </si>
  <si>
    <t>Cone Meter</t>
  </si>
  <si>
    <t>transmitter</t>
  </si>
  <si>
    <t>flowmeter</t>
  </si>
  <si>
    <t>orifice plate</t>
  </si>
  <si>
    <t>portaplacas</t>
  </si>
  <si>
    <t>conditioner</t>
  </si>
  <si>
    <t>Analyzer</t>
  </si>
  <si>
    <t>valves</t>
  </si>
  <si>
    <t>termo cupla</t>
  </si>
  <si>
    <t>Chromatograph</t>
  </si>
  <si>
    <t>tank</t>
  </si>
  <si>
    <t>densimeter</t>
  </si>
  <si>
    <t>termometer</t>
  </si>
  <si>
    <t>meta_table_name</t>
  </si>
  <si>
    <t>teq_clasificacion</t>
  </si>
  <si>
    <t>teq_tipo_equipo</t>
  </si>
  <si>
    <t>equ_equipo</t>
  </si>
  <si>
    <t>pla_plataforma</t>
  </si>
  <si>
    <t>med_sistema_medicion</t>
  </si>
  <si>
    <t>fcs_firmware</t>
  </si>
  <si>
    <t>var_tipo_variable</t>
  </si>
  <si>
    <t>var_variable_datos</t>
  </si>
  <si>
    <t>flu_tipo_fluido</t>
  </si>
  <si>
    <t>fcs_computadores</t>
  </si>
  <si>
    <t>fcs_tipo_computador</t>
  </si>
  <si>
    <t>med_tipo_medicion</t>
  </si>
  <si>
    <t>Use 'Óleo Cru' in the WHERE statement when refers to  'petrol'.</t>
  </si>
  <si>
    <t>Use 'Água' in the WHERE statement when refers to  'water'.</t>
  </si>
  <si>
    <t>Use 'Vapour' in the WHERE statement when refers to 'Vapour'.</t>
  </si>
  <si>
    <t>Use 'Gás Natural' in the WHERE statement when refers to natural gas.</t>
  </si>
  <si>
    <t>Use 'Fiscal' in the WHERE statement when refers to 'fiscal systems'.</t>
  </si>
  <si>
    <t>Use 'Apropriação' in the WHERE statement when refers to 'appropiation systems'.</t>
  </si>
  <si>
    <t>Use 'Operacional' in the WHERE statement when refers to 'operational systems'.</t>
  </si>
  <si>
    <t>Use 'Custódia' in the WHERE statement when refers to 'custody systems'.</t>
  </si>
  <si>
    <t>Use 'Poços de Produção' in the WHERE statement when refers to 'production wells systems'.</t>
  </si>
  <si>
    <t>'Cexis' is a platform name.</t>
  </si>
  <si>
    <t>'Campo dom João' is a platform name.</t>
  </si>
  <si>
    <t>'Estação Marapé' is a platform name.</t>
  </si>
  <si>
    <t>'Ponto de Coleta do C-158' is a platform name.</t>
  </si>
  <si>
    <t>'Estação Dom João (antiga Est. “F”)' is a platform name.</t>
  </si>
  <si>
    <t>'Estação de gás de Aratu' is a platform name.</t>
  </si>
  <si>
    <t>'ECOMP Ferrolho' is a platform name.</t>
  </si>
  <si>
    <t>'Ponto de Coleta do HBV-1' is a platform name.</t>
  </si>
  <si>
    <t>'Ponto de Coleta do A-22' is a platform name.</t>
  </si>
  <si>
    <t>'Ponto de Coleta do MUI-15' is a platform name.</t>
  </si>
  <si>
    <t>'Estação Coletora Massuí' is a platform name.</t>
  </si>
  <si>
    <t>'Ponto de Coleta do MRB-1' is a platform name.</t>
  </si>
  <si>
    <t>'Estação Palmeira' is a platform name.</t>
  </si>
  <si>
    <t>'Estação Pedra Branca' is a platform name.</t>
  </si>
  <si>
    <t>'ECOMP Pitinga' is a platform name.</t>
  </si>
  <si>
    <t>'Parque São Paulo' is a platform name.</t>
  </si>
  <si>
    <t>'Estação São Paulinho' is a platform name.</t>
  </si>
  <si>
    <t>'São Domingos' is a platform name.</t>
  </si>
  <si>
    <t>'Ponto de Coleta do SC-3' is a platform name.</t>
  </si>
  <si>
    <t>'Estação Socorro' is a platform name.</t>
  </si>
  <si>
    <t>'Ponto de Coleta do SVE-1' is a platform name.</t>
  </si>
  <si>
    <t>'Estação de Compressores UPGN de Candeias' is a platform name.</t>
  </si>
  <si>
    <t>'UPGN de Candeias' is a platform name.</t>
  </si>
  <si>
    <t>Use 'Medidor primario' in WHERE statement when refers to primary meter.</t>
  </si>
  <si>
    <t>Use 'Medidor secundario' in WHERE statement when refers to secondary meter.</t>
  </si>
  <si>
    <t>Use 'Medidor terciario' in WHERE statement when refers to secondary meter.</t>
  </si>
  <si>
    <t>Use 'Válvulas e accesorios' in WHERE statement when refers to valves or accesories.</t>
  </si>
  <si>
    <t>Use 'Densidade base (kg/m3)' in the WHERE statement when refers to 'Base density'.
Use 'Pressão Estática (kPa)' in the WHERE statement when refers to  'Static pressure'.
Use 'Temperatura (°C)' in the WHERE statement when refers to 'Temperature'.
Use 'Viscosidade' in the WHERE statement when refers to 'viscosity'.
Use 'Pressão Diferencial (kPa) / Frequencia (Hz)' in the WHERE statement when refers to 'differential pressure'.</t>
  </si>
  <si>
    <t>EMED</t>
  </si>
  <si>
    <t xml:space="preserve">flow computers </t>
  </si>
  <si>
    <t>measurement system</t>
  </si>
  <si>
    <t>equipment types</t>
  </si>
  <si>
    <t>equipment types classification</t>
  </si>
  <si>
    <t>equipments</t>
  </si>
  <si>
    <t>platforms</t>
  </si>
  <si>
    <t>average, maximun or minimun</t>
  </si>
  <si>
    <t>crude oil, petrol, water, vapour, gas, natural gas</t>
  </si>
  <si>
    <t>Use 'Gás Natural' in the WHERE statement when refers to natural gas.
Use 'Óleo Cru' in the WHERE statement when refers to  'petrol'.
Use 'Água' in the WHERE statement when refers to  'water'.
Use 'Vapour' in the WHERE statement when refers to 'Vapour'.</t>
  </si>
  <si>
    <t>meta_term</t>
  </si>
  <si>
    <t>equipment</t>
  </si>
  <si>
    <t>firmware</t>
  </si>
  <si>
    <t>data variable</t>
  </si>
  <si>
    <t>fluid</t>
  </si>
  <si>
    <t>accessories</t>
  </si>
  <si>
    <t>fiscal</t>
  </si>
  <si>
    <t>Appropriation</t>
  </si>
  <si>
    <t>operational</t>
  </si>
  <si>
    <t>custody</t>
  </si>
  <si>
    <t>Production Wells</t>
  </si>
  <si>
    <t>crude oil</t>
  </si>
  <si>
    <t>measure type</t>
  </si>
  <si>
    <t>meta_sql_advices</t>
  </si>
  <si>
    <t>semantic_term_description</t>
  </si>
  <si>
    <t>RTD</t>
  </si>
  <si>
    <t>EMED-3138.11-128</t>
  </si>
  <si>
    <t>EST-3138.00-CONS_UDM</t>
  </si>
  <si>
    <t>EST-3138.12-PILOTO</t>
  </si>
  <si>
    <t>EST-LIBTQ-CX</t>
  </si>
  <si>
    <t>FQIT-3138.12-015</t>
  </si>
  <si>
    <t>TANQ-3138.11-011</t>
  </si>
  <si>
    <t>EST-LIBTQ-MUI</t>
  </si>
  <si>
    <t>FE-EMED-3138.05-020</t>
  </si>
  <si>
    <t>EST-LIBTQ-PAL</t>
  </si>
  <si>
    <t>EST-3138.04-QUEIMA</t>
  </si>
  <si>
    <t>TANQ-31OT.00-201_OP</t>
  </si>
  <si>
    <t>FQI-EMED-3135.01-067</t>
  </si>
  <si>
    <t>EST-3138.05-QUEIMA</t>
  </si>
  <si>
    <t>FQI-FQIT-3138.12-015</t>
  </si>
  <si>
    <t>FQI-EMED-3157.01-114</t>
  </si>
  <si>
    <t>EST3102.02-EST_LM6</t>
  </si>
  <si>
    <t>meta_terms_definitions</t>
  </si>
  <si>
    <t>fcs_computador_medidor</t>
  </si>
  <si>
    <t>meter</t>
  </si>
  <si>
    <t>Crude oil, petrol, water, vapour, gas, natural gas commonly refers to a fluid read by measurement system.</t>
  </si>
  <si>
    <t>Transmitter usually refers to an equipment type.</t>
  </si>
  <si>
    <t>Density, differential pressure, temperature, static pressure, viscosity commonly refers to variables read by measurement system.</t>
  </si>
  <si>
    <t>meta_terms_replacements</t>
  </si>
  <si>
    <t>system</t>
  </si>
  <si>
    <t>primary meter</t>
  </si>
  <si>
    <t>secondary meter</t>
  </si>
  <si>
    <t>terciary meter</t>
  </si>
  <si>
    <t>sub fluid</t>
  </si>
  <si>
    <t>When talking about sub fluids it refers to the alternative fluid read by measurement system.</t>
  </si>
  <si>
    <t>linear gas</t>
  </si>
  <si>
    <t>differential gas</t>
  </si>
  <si>
    <t>When talking about linear gas, it refers to sub fluid read in the measurement system.</t>
  </si>
  <si>
    <t>When talking about differential gas, it refers to sub fluid read in the measurement system.</t>
  </si>
  <si>
    <t>tag</t>
  </si>
  <si>
    <t>When refers to tag, it can be a name registered in database.</t>
  </si>
  <si>
    <t>Fluid is a sustance read by measurement systems.</t>
  </si>
  <si>
    <t>differential pressure</t>
  </si>
  <si>
    <t>temperature</t>
  </si>
  <si>
    <t>static pressure</t>
  </si>
  <si>
    <t>viscosity</t>
  </si>
  <si>
    <t>density</t>
  </si>
  <si>
    <t>When talking about the term 'FQI-EMED...' or similar, it refers to the name of flow computers.</t>
  </si>
  <si>
    <t>When talking about the term 'EST...' or similar, it refers to the name of flow computers.</t>
  </si>
  <si>
    <t>When talking about the term 'FQI-FQIT...' or similar, it refers to the name of flow computers.</t>
  </si>
  <si>
    <t>Term 'system' always refers to a Measurement System.</t>
  </si>
  <si>
    <t>If in the context of the sentence it does not say anything referring to a type of equipment, then the term 'Flow computer' refers to a device that together with the meters make up the measurement system.</t>
  </si>
  <si>
    <t>If in the context of the sentence it does refer to a type of equipment, then the term Flow computer refers to equipment type.</t>
  </si>
  <si>
    <t xml:space="preserve">Platform is a place where you can find meters, measurement systems, flow computers, clients, storages, equipments. </t>
  </si>
  <si>
    <t>Use 'firmware' instead of version.</t>
  </si>
  <si>
    <t>Crude oil, petrol, water, vapour, gas, natural gas are fluids, use 'fluid' instead of any of them.</t>
  </si>
  <si>
    <t>When talking about the term 'meter' (only 'meter' term, no primary or secondary within context), refers to a component of measurement system.</t>
  </si>
  <si>
    <t>When related to base density, use 'variable' instead.
When related to static pressure, use 'variable' instead.
When related to temperature, use 'variable' instead.
When related to viscosity, use 'variable' instead.
When related to base diferential pressure, use 'variable' instead.</t>
  </si>
  <si>
    <t>When talking about 'EMED...' as a measurement system replace with 'measurement system' instead.</t>
  </si>
  <si>
    <t>When talking about 'EMED...' as a flow computer replace with 'flow computer' instead.</t>
  </si>
  <si>
    <t>When talking about 'EST...' as a measurement system replace with 'measurement system' instead.</t>
  </si>
  <si>
    <t>When talking about 'FQIT...' as a measurement system replace with 'measurement system' instead.</t>
  </si>
  <si>
    <t>When talking about 'TANQ...' as a measurement system replace with 'measurement system' instead.</t>
  </si>
  <si>
    <t>When talking about 'FE-EMED...' as a measurement system replace with 'measurement system' instead.</t>
  </si>
  <si>
    <t>When talking about 'FQIT...' as a flow computer replace with 'flow computer' instead.</t>
  </si>
  <si>
    <t>When talking about 'EST...' as a flow computer replace with 'flow computer' instead.</t>
  </si>
  <si>
    <t>When talking about 'FQI...' as a flow computer replace with 'flow computer' instead.</t>
  </si>
  <si>
    <t>When you find the word system, complement with 'measurement system'.</t>
  </si>
  <si>
    <t>The term 'differential gas' or related is a subfluid in the measurement system. No replace for this term.</t>
  </si>
  <si>
    <t>The term 'linear gas' or related is a subfluid in the measurement system. No replace for this term.</t>
  </si>
  <si>
    <t>installation</t>
  </si>
  <si>
    <t xml:space="preserve">Installation is synonym of platform, in a platform you can find meters, measurement systems, flow computers, clients, storages. </t>
  </si>
  <si>
    <t>Use 'platform' instead 'installation'.</t>
  </si>
  <si>
    <t>Installations are also platforms.</t>
  </si>
  <si>
    <t>When talking about meters, refers to 'fcs_computador_medidor' table.</t>
  </si>
  <si>
    <t>Use 'Óleo Cru' in the WHERE statement when refers to  'Crude Oil' or 'Oleo'.</t>
  </si>
  <si>
    <t>System refers to a measurement system.</t>
  </si>
  <si>
    <t>Sub Fluid is read in the measurement system. The column SubTipoFluido contains DIF or LIN or NULL if the sub fluid is Diferential or linear or none respectively.</t>
  </si>
  <si>
    <t>Use 'DIF' in the WHERE statement when filtering by SubTipoFluido column in table.</t>
  </si>
  <si>
    <t>Use 'LIN' in the WHERE statement when filtering by SubTipoFluido column in table.</t>
  </si>
  <si>
    <t>Tag is commonly the label of the measurement system.</t>
  </si>
  <si>
    <t>Use 'Densidade base (kg/m3)' in the WHERE statement when refers to base density.</t>
  </si>
  <si>
    <t>Use 'Pressão Estática (kPa)' in the WHERE statement when refers to static pressure.</t>
  </si>
  <si>
    <t>Use 'Temperatura (°C)' in the WHERE statement when refers to temperature.</t>
  </si>
  <si>
    <t>Use 'Viscosidade' in the WHERE statement when refers to viscosity.</t>
  </si>
  <si>
    <t>Use 'Pressão Diferencial (kPa) / Frequencia (Hz)' in the WHERE statement when refers to differential pressure.</t>
  </si>
  <si>
    <t>Fluid names and fluid status are in flu_tipo_fluido table.</t>
  </si>
  <si>
    <t>The human is asking for a list of measurement systems</t>
  </si>
  <si>
    <t>The human is asking for a list of versions</t>
  </si>
  <si>
    <t>The human is asking for a list of measurement systems.</t>
  </si>
  <si>
    <t>The human is asking for a list of flow computers with their versions</t>
  </si>
  <si>
    <t>The human is asking for information about the platforms in the database.</t>
  </si>
  <si>
    <t>The human is asking for information about the active platforms in the database.</t>
  </si>
  <si>
    <t>The human is asking for the number of equipments registered in the Cexis platform.</t>
  </si>
  <si>
    <t>The human is asking for the number of equipments that use an orifice plate in their measurement systems.</t>
  </si>
  <si>
    <t>The human is asking for the number of measurement systems in the Cexis installation.</t>
  </si>
  <si>
    <t>The human is asking for the measurement system tag associated for the equipment with serial number SAP-494837.</t>
  </si>
  <si>
    <t>The human is asking for the type of computer flow with the tag FQI-EMED-3138.03-057.</t>
  </si>
  <si>
    <t>The human is asking for the revision number of the computer flow with the tag FQI-EMED-3138.03-057.</t>
  </si>
  <si>
    <t>The human is asking about the quantity of F407 flow computers.</t>
  </si>
  <si>
    <t>The human is asking for the number of measurement systems associated with the flow computer with the tag FQI-EMED-3135.01-067.</t>
  </si>
  <si>
    <t>The human is asking if the gas being measured by the system with tag EMED-3135.01-067 is differential or linear.</t>
  </si>
  <si>
    <t>The human is requesting a list of measurement systems with tags starting with 'EMED', along with the fluid type and quantity of meters for each system, as well as the associated flow computers.</t>
  </si>
  <si>
    <t>The human is requesting a list of measurement systems with tags starting with 'EMED', along with the fluid type, quantity of meters, and associated flow computer and computer type.</t>
  </si>
  <si>
    <t>The human is requesting a list of measurement systems with the tag 'EMED' that use Natural Gas as the fluid, have 1 meter each, and are associated with flow computers.</t>
  </si>
  <si>
    <t>The human is asking how many measurement systems are capable of reading oleo.</t>
  </si>
  <si>
    <t>The human is asking for a list of measurement systems that are capable of reading oleo.</t>
  </si>
  <si>
    <t>The human is requesting a list of measurement systems that have at least one orifice plate in the Cexis platform.</t>
  </si>
  <si>
    <t>The human is requesting the maximum temperature for the measurement system with the tag EMED-3138.12-050 for the month of March 2023.</t>
  </si>
  <si>
    <t>The human is requesting the max static pressure for the system with tag EMED-3138.12-050 for March 2023.</t>
  </si>
  <si>
    <t>The human is requesting the average static pressure for the system with tag EMED-3138.12-050 between March and August 2023.</t>
  </si>
  <si>
    <t>The human is asking for information about what kind of data can be obtained from measurement systems.</t>
  </si>
  <si>
    <t>The human is asking for the number of primary meters in the equipment.</t>
  </si>
  <si>
    <t>The human is requesting information about the number of equipments belonging to the measurement system with the tag EMED-3138.11-128.</t>
  </si>
  <si>
    <t>The human is asking for the equipment type of the primary meter located in the measurement system with tag EMED-3138.11-128.</t>
  </si>
  <si>
    <t>The human is asking about the measurement systems that are capable of reading differential gas.</t>
  </si>
  <si>
    <t>The human is asking for a list of measurement systems that have at least one orifice plate.</t>
  </si>
  <si>
    <t>The human is requesting for the serial numbers of equipments located in the measurement system with the tag EMED-3138.03-057.</t>
  </si>
  <si>
    <t>The human is asking for the tag name of a specific equipment with the serial number SAP-494837.</t>
  </si>
  <si>
    <t>The human is asking for the number of meters that the flow computer with the tag FQI-EMED-3138.03-057 has.</t>
  </si>
  <si>
    <t>The human is asking for the number of measurement systems that the computer with the tag FQI-EMED-3135.01-067 has.</t>
  </si>
  <si>
    <t>The human is asking about the measurement systems associated with the flow computer with the tag FQI-EMED-3135.01-067.</t>
  </si>
  <si>
    <t>The human is asking for the meters associated with the measurement system tagged as EMED-3138.11-128.</t>
  </si>
  <si>
    <t>The human is asking for the fluid that the measurement system with tag EMED-3135.01-067 reads.</t>
  </si>
  <si>
    <t>The human is asking for a list of measurement systems with the tag "EMED" and also wants to know the type of fluid that these measurement systems read.</t>
  </si>
  <si>
    <t>The human is requesting a list of measurement systems with the tag 'EMED' and the corresponding fluid and quantity of meters for each system.</t>
  </si>
  <si>
    <t>The human is asking for the number of primary meters equipments.</t>
  </si>
  <si>
    <t>The human is asking for a list of primary meters equipment.</t>
  </si>
  <si>
    <t>The human is requesting a list of measurement systems that are capable of reading differential gas fluid type.</t>
  </si>
  <si>
    <t>The human is requesting a list of equipment that are primary meters in the Cexis installation.</t>
  </si>
  <si>
    <t>The human is asking for the average static pressure of the EMED-3138.12-050 in August 2023.</t>
  </si>
  <si>
    <t>The human is requesting fluid information from measurement system with tag FFAS-2121.</t>
  </si>
  <si>
    <t>The human is requesting information from a specific measurement system.</t>
  </si>
  <si>
    <t>The human is requesting information from a specific flow computer.</t>
  </si>
  <si>
    <t>The human is asking for information about what kind of data can be provided from measurement systems.</t>
  </si>
  <si>
    <t>The human is asking for the location of the measurement system with the tag EMED-3138.11-128.</t>
  </si>
  <si>
    <t>The human is requesting information for the measurement system with tag EMED-3138.11-128.</t>
  </si>
  <si>
    <t>The human is requesting information on variables from the measurement system EMED-3138.11-128.</t>
  </si>
  <si>
    <t>The human is requesting information max value of static pressure and temperature for the measurement system EMED-3138.11-128 for the month of march.</t>
  </si>
  <si>
    <t>The human is requesting information min value of static pressure and temperature for the measurement system EMED-3138.11-128 for the month of march.</t>
  </si>
  <si>
    <t>user_request</t>
  </si>
  <si>
    <t>terms</t>
  </si>
  <si>
    <t>measurement systems</t>
  </si>
  <si>
    <t>versions</t>
  </si>
  <si>
    <t>flow computers, versions</t>
  </si>
  <si>
    <t>equipments, cexis, platform</t>
  </si>
  <si>
    <t>equipments, orifice plate, measurement systems</t>
  </si>
  <si>
    <t>measurement systems, cexis, installation</t>
  </si>
  <si>
    <t>computer flow, tag, EMED-3138.03-057</t>
  </si>
  <si>
    <t>measurement system, equipment, SAP-494837</t>
  </si>
  <si>
    <t>primary meters, equipment</t>
  </si>
  <si>
    <t>computer flow, EMED-3138.03-057</t>
  </si>
  <si>
    <t>f407, flow computers</t>
  </si>
  <si>
    <t>measurement systems, flow computer, FQI-EMED-3135.01-067</t>
  </si>
  <si>
    <t>gas, EMED-3135.01-067, differential, linear</t>
  </si>
  <si>
    <t>measurement systems, EMED, fluid, meters, system, flow computers</t>
  </si>
  <si>
    <t>measurement systems, EMED, fluid, meters, system, flow computers, computer type</t>
  </si>
  <si>
    <t>measurement systems, EMED, Natural Gas, fluid, meter, flow computers</t>
  </si>
  <si>
    <t>measurement systems, oleo</t>
  </si>
  <si>
    <t>measurement systems, orifice plate, Cexis, platform</t>
  </si>
  <si>
    <t>temperature, measurement system, EMED-3138.12-050</t>
  </si>
  <si>
    <t>static pressure, system, EMED-3138.12-050</t>
  </si>
  <si>
    <t>equipments, measurement system, EMED-3138.11-128</t>
  </si>
  <si>
    <t>equipment type, primary meter, measurement system, EMED-3138.11-128</t>
  </si>
  <si>
    <t>measurement systems, differential gas</t>
  </si>
  <si>
    <t>measurement systems, orifice plate</t>
  </si>
  <si>
    <t>equipments, measurement system, EMED-3138.03-057</t>
  </si>
  <si>
    <t>equipment, SAP-494837</t>
  </si>
  <si>
    <t>meters, flow computer, FQI-EMED-3138.03-057</t>
  </si>
  <si>
    <t>measurement system, computer, FQI-EMED-3135.01-067</t>
  </si>
  <si>
    <t>meters, measurement system, EMED-3138.11-128</t>
  </si>
  <si>
    <t>measurement systems, EMED, fluid</t>
  </si>
  <si>
    <t>measurement systems, EMED, fluid, meters, system</t>
  </si>
  <si>
    <t>measurement systems, differential gas, fluid</t>
  </si>
  <si>
    <t>equipment, primary meters, Cexis, installation</t>
  </si>
  <si>
    <t>fluid, measurement system, EMED-3135.01-067</t>
  </si>
  <si>
    <t>fluid, measurement system, FFAS-2121</t>
  </si>
  <si>
    <t>location, measurement system, EMED-3138.11-128</t>
  </si>
  <si>
    <t>variables, measurement system, EMED-3138.11-128</t>
  </si>
  <si>
    <t>static pressure, temperature, measurement system, EMED-3138.12-050</t>
  </si>
  <si>
    <t>Firmware is known as the version of the flow computer.</t>
  </si>
  <si>
    <t>Measurement system is know as a set of measurement units, meters and flow computers that is responsible for measuring variables fluids.</t>
  </si>
  <si>
    <t>The term 'equipment' is known as a formed with measurement systems, flow computers. This means that an equipment include a measurement system, a flow computer and meters. All working together results in a equipment.</t>
  </si>
  <si>
    <t>Use idVariable_fk=4 in the WHERE statement when refers to base density.</t>
  </si>
  <si>
    <t>Use idVariable_fk=5 in the WHERE statement when refers to differential pressure.</t>
  </si>
  <si>
    <t>Use idVariable_fk=6 in the WHERE statement when refers to temperature.</t>
  </si>
  <si>
    <t>Use idVariable_fk=12 in the WHERE statement when refers to static pressure.</t>
  </si>
  <si>
    <t>Use idVariable_fk=17 in the WHERE statement when refers to viscosity.</t>
  </si>
  <si>
    <t>firmware version</t>
  </si>
  <si>
    <t>Use the term 'measurement system'.</t>
  </si>
  <si>
    <t>Use the term 'platform'.</t>
  </si>
  <si>
    <t>Use the term 'equipment'.</t>
  </si>
  <si>
    <t>Use the term 'equipment types classification'.</t>
  </si>
  <si>
    <t>Use the term 'equipment types'.</t>
  </si>
  <si>
    <t>Use the term 'variable'.</t>
  </si>
  <si>
    <t>Use the term 'flow computer'.</t>
  </si>
  <si>
    <t>For the term 'Transmitter' or related, use 'equipment type' instead.</t>
  </si>
  <si>
    <t>Use the term 'meter'.</t>
  </si>
  <si>
    <t>The term sub fluid belongs to a measurement system, use 'measurement system'.</t>
  </si>
  <si>
    <t>Use the term 'fluid'.</t>
  </si>
  <si>
    <t>Tag belong to a measurement system, use 'measurement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</si>
</sst>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name val="Aptos Narrow"/>
      <family val="2"/>
      <scheme val="minor"/>
    </font>
    <font>
      <sz val="8"/>
      <name val="Aptos Narrow"/>
      <family val="2"/>
      <scheme val="minor"/>
    </font>
    <font>
      <sz val="11"/>
      <color rgb="FF000000"/>
      <name val="Aptos Narrow"/>
      <family val="2"/>
      <scheme val="minor"/>
    </font>
  </fonts>
  <fills count="4">
    <fill>
      <patternFill patternType="none"/>
    </fill>
    <fill>
      <patternFill patternType="gray125"/>
    </fill>
    <fill>
      <patternFill patternType="solid">
        <fgColor rgb="FFFFFF00"/>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2" fillId="0" borderId="0" xfId="0" applyFont="1" applyAlignment="1">
      <alignment horizontal="left" vertical="top" wrapText="1"/>
    </xf>
    <xf numFmtId="0" fontId="2" fillId="0" borderId="0" xfId="0" applyFont="1" applyAlignment="1">
      <alignment vertical="top" wrapText="1"/>
    </xf>
    <xf numFmtId="0" fontId="2" fillId="2" borderId="0" xfId="0" applyFont="1" applyFill="1" applyAlignment="1">
      <alignment vertical="top" wrapText="1"/>
    </xf>
    <xf numFmtId="0" fontId="1" fillId="3" borderId="0" xfId="0" applyFont="1" applyFill="1" applyAlignment="1">
      <alignment horizontal="left" vertical="top" wrapText="1"/>
    </xf>
    <xf numFmtId="0" fontId="1" fillId="3" borderId="0" xfId="0" applyFont="1" applyFill="1" applyAlignment="1">
      <alignment vertical="top" wrapText="1"/>
    </xf>
    <xf numFmtId="0" fontId="1" fillId="3" borderId="0" xfId="0" applyFont="1" applyFill="1" applyAlignment="1">
      <alignment vertical="top"/>
    </xf>
    <xf numFmtId="0" fontId="0" fillId="3" borderId="0" xfId="0" applyFill="1" applyAlignment="1">
      <alignment vertical="top"/>
    </xf>
    <xf numFmtId="0" fontId="2" fillId="0" borderId="0" xfId="0" applyFont="1" applyAlignment="1">
      <alignment vertical="top"/>
    </xf>
    <xf numFmtId="0" fontId="0" fillId="0" borderId="0" xfId="0" applyAlignment="1">
      <alignment vertical="top"/>
    </xf>
    <xf numFmtId="0" fontId="2" fillId="2" borderId="0" xfId="0" applyFont="1" applyFill="1" applyAlignment="1">
      <alignment vertical="top"/>
    </xf>
    <xf numFmtId="0" fontId="0" fillId="2" borderId="0" xfId="0" applyFill="1" applyAlignment="1">
      <alignment vertical="top"/>
    </xf>
    <xf numFmtId="0" fontId="0" fillId="0" borderId="0" xfId="0" quotePrefix="1" applyAlignment="1">
      <alignment vertical="top"/>
    </xf>
    <xf numFmtId="0" fontId="4" fillId="0" borderId="0" xfId="0" applyFont="1" applyAlignment="1">
      <alignment vertical="top"/>
    </xf>
    <xf numFmtId="0" fontId="0" fillId="0" borderId="0" xfId="0" applyAlignment="1">
      <alignment horizontal="left" vertical="top"/>
    </xf>
    <xf numFmtId="0" fontId="2" fillId="0" borderId="0" xfId="0" quotePrefix="1" applyFont="1" applyAlignment="1">
      <alignment horizontal="left" vertical="top" wrapText="1"/>
    </xf>
    <xf numFmtId="49" fontId="2" fillId="0" borderId="0" xfId="0" applyNumberFormat="1"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E511-614A-4F02-AA52-922C79BD5CC3}">
  <dimension ref="A1:B55"/>
  <sheetViews>
    <sheetView topLeftCell="A5" workbookViewId="0">
      <selection activeCell="A5" sqref="A5"/>
    </sheetView>
  </sheetViews>
  <sheetFormatPr baseColWidth="10" defaultRowHeight="17.399999999999999" customHeight="1" x14ac:dyDescent="0.3"/>
  <cols>
    <col min="1" max="1" width="42.77734375" customWidth="1"/>
    <col min="2" max="2" width="68.88671875" bestFit="1" customWidth="1"/>
    <col min="3" max="3" width="40.33203125" customWidth="1"/>
    <col min="4" max="4" width="29.5546875" customWidth="1"/>
  </cols>
  <sheetData>
    <row r="1" spans="1:2" ht="17.399999999999999" customHeight="1" x14ac:dyDescent="0.3">
      <c r="A1" t="s">
        <v>267</v>
      </c>
      <c r="B1" t="s">
        <v>268</v>
      </c>
    </row>
    <row r="2" spans="1:2" ht="17.399999999999999" customHeight="1" x14ac:dyDescent="0.3">
      <c r="A2" s="3" t="s">
        <v>214</v>
      </c>
      <c r="B2" t="s">
        <v>269</v>
      </c>
    </row>
    <row r="3" spans="1:2" ht="17.399999999999999" customHeight="1" x14ac:dyDescent="0.3">
      <c r="A3" s="3" t="s">
        <v>215</v>
      </c>
      <c r="B3" t="s">
        <v>270</v>
      </c>
    </row>
    <row r="4" spans="1:2" ht="17.399999999999999" customHeight="1" x14ac:dyDescent="0.3">
      <c r="A4" s="3" t="s">
        <v>216</v>
      </c>
      <c r="B4" t="s">
        <v>269</v>
      </c>
    </row>
    <row r="5" spans="1:2" ht="17.399999999999999" customHeight="1" x14ac:dyDescent="0.3">
      <c r="A5" s="3" t="s">
        <v>217</v>
      </c>
      <c r="B5" t="s">
        <v>271</v>
      </c>
    </row>
    <row r="6" spans="1:2" ht="17.399999999999999" customHeight="1" x14ac:dyDescent="0.3">
      <c r="A6" s="3" t="s">
        <v>218</v>
      </c>
      <c r="B6" t="s">
        <v>113</v>
      </c>
    </row>
    <row r="7" spans="1:2" ht="17.399999999999999" customHeight="1" x14ac:dyDescent="0.3">
      <c r="A7" s="3" t="s">
        <v>219</v>
      </c>
      <c r="B7" t="s">
        <v>113</v>
      </c>
    </row>
    <row r="8" spans="1:2" ht="17.399999999999999" customHeight="1" x14ac:dyDescent="0.3">
      <c r="A8" s="3" t="s">
        <v>220</v>
      </c>
      <c r="B8" t="s">
        <v>272</v>
      </c>
    </row>
    <row r="9" spans="1:2" ht="17.399999999999999" customHeight="1" x14ac:dyDescent="0.3">
      <c r="A9" s="3" t="s">
        <v>221</v>
      </c>
      <c r="B9" t="s">
        <v>273</v>
      </c>
    </row>
    <row r="10" spans="1:2" ht="17.399999999999999" customHeight="1" x14ac:dyDescent="0.3">
      <c r="A10" s="3" t="s">
        <v>222</v>
      </c>
      <c r="B10" t="s">
        <v>274</v>
      </c>
    </row>
    <row r="11" spans="1:2" ht="17.399999999999999" customHeight="1" x14ac:dyDescent="0.3">
      <c r="A11" s="3" t="s">
        <v>223</v>
      </c>
      <c r="B11" t="s">
        <v>276</v>
      </c>
    </row>
    <row r="12" spans="1:2" ht="17.399999999999999" customHeight="1" x14ac:dyDescent="0.3">
      <c r="A12" s="3" t="s">
        <v>224</v>
      </c>
      <c r="B12" t="s">
        <v>275</v>
      </c>
    </row>
    <row r="13" spans="1:2" ht="17.399999999999999" customHeight="1" x14ac:dyDescent="0.3">
      <c r="A13" s="3" t="s">
        <v>225</v>
      </c>
      <c r="B13" t="s">
        <v>278</v>
      </c>
    </row>
    <row r="14" spans="1:2" ht="17.399999999999999" customHeight="1" x14ac:dyDescent="0.3">
      <c r="A14" s="3" t="s">
        <v>226</v>
      </c>
      <c r="B14" t="s">
        <v>279</v>
      </c>
    </row>
    <row r="15" spans="1:2" ht="17.399999999999999" customHeight="1" x14ac:dyDescent="0.3">
      <c r="A15" s="3" t="s">
        <v>227</v>
      </c>
      <c r="B15" t="s">
        <v>280</v>
      </c>
    </row>
    <row r="16" spans="1:2" ht="17.399999999999999" customHeight="1" x14ac:dyDescent="0.3">
      <c r="A16" s="3" t="s">
        <v>228</v>
      </c>
      <c r="B16" t="s">
        <v>281</v>
      </c>
    </row>
    <row r="17" spans="1:2" ht="17.399999999999999" customHeight="1" x14ac:dyDescent="0.3">
      <c r="A17" s="3" t="s">
        <v>229</v>
      </c>
      <c r="B17" t="s">
        <v>282</v>
      </c>
    </row>
    <row r="18" spans="1:2" ht="17.399999999999999" customHeight="1" x14ac:dyDescent="0.3">
      <c r="A18" s="3" t="s">
        <v>230</v>
      </c>
      <c r="B18" t="s">
        <v>283</v>
      </c>
    </row>
    <row r="19" spans="1:2" ht="17.399999999999999" customHeight="1" x14ac:dyDescent="0.3">
      <c r="A19" s="3" t="s">
        <v>231</v>
      </c>
      <c r="B19" t="s">
        <v>284</v>
      </c>
    </row>
    <row r="20" spans="1:2" ht="17.399999999999999" customHeight="1" x14ac:dyDescent="0.3">
      <c r="A20" s="3" t="s">
        <v>232</v>
      </c>
      <c r="B20" t="s">
        <v>285</v>
      </c>
    </row>
    <row r="21" spans="1:2" ht="17.399999999999999" customHeight="1" x14ac:dyDescent="0.3">
      <c r="A21" s="3" t="s">
        <v>233</v>
      </c>
      <c r="B21" t="s">
        <v>285</v>
      </c>
    </row>
    <row r="22" spans="1:2" ht="17.399999999999999" customHeight="1" x14ac:dyDescent="0.3">
      <c r="A22" s="3" t="s">
        <v>234</v>
      </c>
      <c r="B22" t="s">
        <v>286</v>
      </c>
    </row>
    <row r="23" spans="1:2" ht="17.399999999999999" customHeight="1" x14ac:dyDescent="0.3">
      <c r="A23" s="3" t="s">
        <v>235</v>
      </c>
      <c r="B23" t="s">
        <v>287</v>
      </c>
    </row>
    <row r="24" spans="1:2" ht="17.399999999999999" customHeight="1" x14ac:dyDescent="0.3">
      <c r="A24" s="3" t="s">
        <v>236</v>
      </c>
      <c r="B24" t="s">
        <v>288</v>
      </c>
    </row>
    <row r="25" spans="1:2" ht="17.399999999999999" customHeight="1" x14ac:dyDescent="0.3">
      <c r="A25" s="3" t="s">
        <v>237</v>
      </c>
      <c r="B25" t="s">
        <v>288</v>
      </c>
    </row>
    <row r="26" spans="1:2" ht="17.399999999999999" customHeight="1" x14ac:dyDescent="0.3">
      <c r="A26" s="17" t="s">
        <v>238</v>
      </c>
      <c r="B26" t="s">
        <v>269</v>
      </c>
    </row>
    <row r="27" spans="1:2" ht="17.399999999999999" customHeight="1" x14ac:dyDescent="0.3">
      <c r="A27" s="17" t="s">
        <v>239</v>
      </c>
      <c r="B27" t="s">
        <v>277</v>
      </c>
    </row>
    <row r="28" spans="1:2" ht="17.399999999999999" customHeight="1" x14ac:dyDescent="0.3">
      <c r="A28" s="17" t="s">
        <v>240</v>
      </c>
      <c r="B28" t="s">
        <v>289</v>
      </c>
    </row>
    <row r="29" spans="1:2" ht="17.399999999999999" customHeight="1" x14ac:dyDescent="0.3">
      <c r="A29" s="17" t="s">
        <v>241</v>
      </c>
      <c r="B29" t="s">
        <v>290</v>
      </c>
    </row>
    <row r="30" spans="1:2" ht="17.399999999999999" customHeight="1" x14ac:dyDescent="0.3">
      <c r="A30" s="17" t="s">
        <v>242</v>
      </c>
      <c r="B30" t="s">
        <v>291</v>
      </c>
    </row>
    <row r="31" spans="1:2" ht="17.399999999999999" customHeight="1" x14ac:dyDescent="0.3">
      <c r="A31" s="17" t="s">
        <v>243</v>
      </c>
      <c r="B31" t="s">
        <v>292</v>
      </c>
    </row>
    <row r="32" spans="1:2" ht="17.399999999999999" customHeight="1" x14ac:dyDescent="0.3">
      <c r="A32" s="17" t="s">
        <v>244</v>
      </c>
      <c r="B32" t="s">
        <v>293</v>
      </c>
    </row>
    <row r="33" spans="1:2" ht="17.399999999999999" customHeight="1" x14ac:dyDescent="0.3">
      <c r="A33" s="17" t="s">
        <v>245</v>
      </c>
      <c r="B33" t="s">
        <v>294</v>
      </c>
    </row>
    <row r="34" spans="1:2" ht="17.399999999999999" customHeight="1" x14ac:dyDescent="0.3">
      <c r="A34" s="17" t="s">
        <v>246</v>
      </c>
      <c r="B34" t="s">
        <v>295</v>
      </c>
    </row>
    <row r="35" spans="1:2" ht="17.399999999999999" customHeight="1" x14ac:dyDescent="0.3">
      <c r="A35" s="17" t="s">
        <v>247</v>
      </c>
      <c r="B35" t="s">
        <v>296</v>
      </c>
    </row>
    <row r="36" spans="1:2" ht="17.399999999999999" customHeight="1" x14ac:dyDescent="0.3">
      <c r="A36" s="17" t="s">
        <v>248</v>
      </c>
      <c r="B36" t="s">
        <v>280</v>
      </c>
    </row>
    <row r="37" spans="1:2" ht="17.399999999999999" customHeight="1" x14ac:dyDescent="0.3">
      <c r="A37" s="17" t="s">
        <v>249</v>
      </c>
      <c r="B37" t="s">
        <v>297</v>
      </c>
    </row>
    <row r="38" spans="1:2" ht="17.399999999999999" customHeight="1" x14ac:dyDescent="0.3">
      <c r="A38" s="17" t="s">
        <v>250</v>
      </c>
      <c r="B38" t="s">
        <v>302</v>
      </c>
    </row>
    <row r="39" spans="1:2" ht="17.399999999999999" customHeight="1" x14ac:dyDescent="0.3">
      <c r="A39" s="17" t="s">
        <v>251</v>
      </c>
      <c r="B39" t="s">
        <v>298</v>
      </c>
    </row>
    <row r="40" spans="1:2" ht="17.399999999999999" customHeight="1" x14ac:dyDescent="0.3">
      <c r="A40" s="17" t="s">
        <v>252</v>
      </c>
      <c r="B40" t="s">
        <v>299</v>
      </c>
    </row>
    <row r="41" spans="1:2" ht="17.399999999999999" customHeight="1" x14ac:dyDescent="0.3">
      <c r="A41" s="17" t="s">
        <v>253</v>
      </c>
      <c r="B41" t="s">
        <v>277</v>
      </c>
    </row>
    <row r="42" spans="1:2" ht="17.399999999999999" customHeight="1" x14ac:dyDescent="0.3">
      <c r="A42" s="17" t="s">
        <v>254</v>
      </c>
      <c r="B42" t="s">
        <v>277</v>
      </c>
    </row>
    <row r="43" spans="1:2" ht="17.399999999999999" customHeight="1" x14ac:dyDescent="0.3">
      <c r="A43" s="17" t="s">
        <v>255</v>
      </c>
      <c r="B43" t="s">
        <v>300</v>
      </c>
    </row>
    <row r="44" spans="1:2" ht="17.399999999999999" customHeight="1" x14ac:dyDescent="0.3">
      <c r="A44" s="17" t="s">
        <v>256</v>
      </c>
      <c r="B44" t="s">
        <v>301</v>
      </c>
    </row>
    <row r="45" spans="1:2" ht="17.399999999999999" customHeight="1" x14ac:dyDescent="0.3">
      <c r="A45" s="17" t="s">
        <v>257</v>
      </c>
      <c r="B45" t="s">
        <v>288</v>
      </c>
    </row>
    <row r="46" spans="1:2" ht="17.399999999999999" customHeight="1" x14ac:dyDescent="0.3">
      <c r="A46" s="3" t="s">
        <v>258</v>
      </c>
      <c r="B46" t="s">
        <v>303</v>
      </c>
    </row>
    <row r="47" spans="1:2" ht="17.399999999999999" customHeight="1" x14ac:dyDescent="0.3">
      <c r="A47" s="3" t="s">
        <v>259</v>
      </c>
      <c r="B47" t="s">
        <v>109</v>
      </c>
    </row>
    <row r="48" spans="1:2" ht="17.399999999999999" customHeight="1" x14ac:dyDescent="0.3">
      <c r="A48" s="3" t="s">
        <v>260</v>
      </c>
      <c r="B48" t="s">
        <v>1</v>
      </c>
    </row>
    <row r="49" spans="1:2" ht="17.399999999999999" customHeight="1" x14ac:dyDescent="0.3">
      <c r="A49" s="3" t="s">
        <v>261</v>
      </c>
      <c r="B49" t="s">
        <v>269</v>
      </c>
    </row>
    <row r="50" spans="1:2" ht="17.399999999999999" customHeight="1" x14ac:dyDescent="0.3">
      <c r="A50" s="3" t="s">
        <v>262</v>
      </c>
      <c r="B50" t="s">
        <v>304</v>
      </c>
    </row>
    <row r="51" spans="1:2" ht="17.399999999999999" customHeight="1" x14ac:dyDescent="0.3">
      <c r="A51" s="3" t="s">
        <v>263</v>
      </c>
      <c r="B51" t="s">
        <v>305</v>
      </c>
    </row>
    <row r="52" spans="1:2" ht="17.399999999999999" customHeight="1" x14ac:dyDescent="0.3">
      <c r="A52" s="3" t="s">
        <v>264</v>
      </c>
      <c r="B52" t="s">
        <v>305</v>
      </c>
    </row>
    <row r="53" spans="1:2" ht="17.399999999999999" customHeight="1" x14ac:dyDescent="0.3">
      <c r="A53" s="3" t="s">
        <v>264</v>
      </c>
      <c r="B53" t="s">
        <v>305</v>
      </c>
    </row>
    <row r="54" spans="1:2" ht="17.399999999999999" customHeight="1" x14ac:dyDescent="0.3">
      <c r="A54" s="3" t="s">
        <v>265</v>
      </c>
      <c r="B54" t="s">
        <v>306</v>
      </c>
    </row>
    <row r="55" spans="1:2" ht="17.399999999999999" customHeight="1" x14ac:dyDescent="0.3">
      <c r="A55" s="3" t="s">
        <v>266</v>
      </c>
      <c r="B55" t="s">
        <v>306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0FD0-4DA2-46CE-B290-2BD321B2358A}">
  <dimension ref="A1:F113"/>
  <sheetViews>
    <sheetView tabSelected="1" zoomScale="85" zoomScaleNormal="85" workbookViewId="0">
      <pane ySplit="1" topLeftCell="A17" activePane="bottomLeft" state="frozen"/>
      <selection pane="bottomLeft" activeCell="B1" sqref="B1:E1048576"/>
    </sheetView>
  </sheetViews>
  <sheetFormatPr baseColWidth="10" defaultColWidth="34" defaultRowHeight="15.6" customHeight="1" x14ac:dyDescent="0.3"/>
  <cols>
    <col min="1" max="1" width="34.88671875" style="15" customWidth="1"/>
    <col min="2" max="2" width="20" style="15" customWidth="1"/>
    <col min="3" max="3" width="22.44140625" style="10" customWidth="1"/>
    <col min="4" max="4" width="49.88671875" style="1" customWidth="1"/>
    <col min="5" max="5" width="73.6640625" style="1" customWidth="1"/>
    <col min="6" max="6" width="97.21875" style="10" customWidth="1"/>
    <col min="7" max="16384" width="34" style="10"/>
  </cols>
  <sheetData>
    <row r="1" spans="1:6" s="8" customFormat="1" ht="15.6" customHeight="1" x14ac:dyDescent="0.3">
      <c r="A1" s="5" t="s">
        <v>131</v>
      </c>
      <c r="B1" s="5" t="s">
        <v>117</v>
      </c>
      <c r="C1" s="6" t="s">
        <v>57</v>
      </c>
      <c r="D1" s="6" t="s">
        <v>149</v>
      </c>
      <c r="E1" s="6" t="s">
        <v>155</v>
      </c>
      <c r="F1" s="7" t="s">
        <v>130</v>
      </c>
    </row>
    <row r="2" spans="1:6" s="12" customFormat="1" ht="15.6" customHeight="1" x14ac:dyDescent="0.3">
      <c r="A2" s="11" t="s">
        <v>111</v>
      </c>
      <c r="B2" s="11" t="s">
        <v>42</v>
      </c>
      <c r="C2" s="4" t="s">
        <v>58</v>
      </c>
      <c r="D2" s="4"/>
      <c r="E2" s="1" t="s">
        <v>319</v>
      </c>
    </row>
    <row r="3" spans="1:6" s="12" customFormat="1" ht="15.6" customHeight="1" x14ac:dyDescent="0.3">
      <c r="A3" s="11" t="s">
        <v>110</v>
      </c>
      <c r="B3" s="11" t="s">
        <v>43</v>
      </c>
      <c r="C3" s="4" t="s">
        <v>59</v>
      </c>
      <c r="D3" s="4"/>
      <c r="E3" s="1" t="s">
        <v>320</v>
      </c>
    </row>
    <row r="4" spans="1:6" ht="15.6" customHeight="1" x14ac:dyDescent="0.3">
      <c r="A4" s="9" t="s">
        <v>112</v>
      </c>
      <c r="B4" s="9" t="s">
        <v>118</v>
      </c>
      <c r="C4" s="3" t="s">
        <v>60</v>
      </c>
      <c r="D4" s="3" t="s">
        <v>309</v>
      </c>
      <c r="E4" s="1" t="s">
        <v>318</v>
      </c>
    </row>
    <row r="5" spans="1:6" ht="15.6" customHeight="1" x14ac:dyDescent="0.3">
      <c r="A5" s="9" t="s">
        <v>113</v>
      </c>
      <c r="B5" s="9" t="s">
        <v>0</v>
      </c>
      <c r="C5" s="2" t="s">
        <v>61</v>
      </c>
      <c r="D5" s="2" t="s">
        <v>180</v>
      </c>
      <c r="E5" s="1" t="s">
        <v>317</v>
      </c>
    </row>
    <row r="6" spans="1:6" ht="15.6" customHeight="1" x14ac:dyDescent="0.3">
      <c r="A6" s="9" t="s">
        <v>197</v>
      </c>
      <c r="B6" s="9" t="s">
        <v>0</v>
      </c>
      <c r="C6" s="2" t="s">
        <v>61</v>
      </c>
      <c r="D6" s="2" t="s">
        <v>198</v>
      </c>
      <c r="E6" s="1" t="s">
        <v>199</v>
      </c>
      <c r="F6" s="10" t="s">
        <v>200</v>
      </c>
    </row>
    <row r="7" spans="1:6" ht="15.6" customHeight="1" x14ac:dyDescent="0.3">
      <c r="A7" s="9" t="s">
        <v>109</v>
      </c>
      <c r="B7" s="9" t="s">
        <v>109</v>
      </c>
      <c r="C7" s="3" t="s">
        <v>62</v>
      </c>
      <c r="D7" s="3" t="s">
        <v>308</v>
      </c>
      <c r="E7" s="1" t="s">
        <v>316</v>
      </c>
    </row>
    <row r="8" spans="1:6" ht="15.6" customHeight="1" x14ac:dyDescent="0.3">
      <c r="A8" s="9" t="s">
        <v>315</v>
      </c>
      <c r="B8" s="9" t="s">
        <v>119</v>
      </c>
      <c r="C8" s="2" t="s">
        <v>63</v>
      </c>
      <c r="D8" s="2" t="s">
        <v>307</v>
      </c>
      <c r="E8" s="1" t="s">
        <v>181</v>
      </c>
    </row>
    <row r="9" spans="1:6" s="12" customFormat="1" ht="15.6" customHeight="1" x14ac:dyDescent="0.3">
      <c r="A9" s="11" t="s">
        <v>114</v>
      </c>
      <c r="B9" s="11" t="s">
        <v>120</v>
      </c>
      <c r="C9" s="4" t="s">
        <v>65</v>
      </c>
      <c r="D9" s="4"/>
      <c r="E9" s="1" t="s">
        <v>321</v>
      </c>
    </row>
    <row r="10" spans="1:6" ht="15.6" customHeight="1" x14ac:dyDescent="0.3">
      <c r="A10" s="9" t="s">
        <v>115</v>
      </c>
      <c r="B10" s="9" t="s">
        <v>121</v>
      </c>
      <c r="C10" s="2" t="s">
        <v>66</v>
      </c>
      <c r="D10" s="2" t="s">
        <v>152</v>
      </c>
      <c r="E10" s="1" t="s">
        <v>182</v>
      </c>
      <c r="F10" s="1" t="s">
        <v>116</v>
      </c>
    </row>
    <row r="11" spans="1:6" ht="15.6" customHeight="1" x14ac:dyDescent="0.3">
      <c r="A11" s="9" t="s">
        <v>108</v>
      </c>
      <c r="B11" s="9" t="s">
        <v>1</v>
      </c>
      <c r="C11" s="2" t="s">
        <v>67</v>
      </c>
      <c r="D11" s="2" t="s">
        <v>178</v>
      </c>
      <c r="E11" s="1" t="s">
        <v>322</v>
      </c>
    </row>
    <row r="12" spans="1:6" ht="15.6" customHeight="1" x14ac:dyDescent="0.3">
      <c r="A12" s="9" t="s">
        <v>45</v>
      </c>
      <c r="B12" s="9" t="s">
        <v>43</v>
      </c>
      <c r="C12" s="3" t="s">
        <v>59</v>
      </c>
      <c r="D12" s="3" t="s">
        <v>153</v>
      </c>
      <c r="E12" s="16" t="s">
        <v>323</v>
      </c>
      <c r="F12" s="2"/>
    </row>
    <row r="13" spans="1:6" ht="15.6" customHeight="1" x14ac:dyDescent="0.3">
      <c r="A13" s="9" t="s">
        <v>151</v>
      </c>
      <c r="B13" s="9" t="s">
        <v>151</v>
      </c>
      <c r="C13" s="3" t="s">
        <v>150</v>
      </c>
      <c r="D13" s="3" t="s">
        <v>183</v>
      </c>
      <c r="E13" s="1" t="s">
        <v>324</v>
      </c>
      <c r="F13" s="2" t="s">
        <v>201</v>
      </c>
    </row>
    <row r="14" spans="1:6" ht="15.6" customHeight="1" x14ac:dyDescent="0.3">
      <c r="A14" s="9" t="s">
        <v>46</v>
      </c>
      <c r="B14" s="9" t="s">
        <v>43</v>
      </c>
      <c r="C14" s="3" t="s">
        <v>59</v>
      </c>
      <c r="D14" s="3" t="str">
        <f>CONCATENATE("The term '",A14,"' commonly refers to an equipment type.")</f>
        <v>The term 'flowmeter' commonly refers to an equipment type.</v>
      </c>
      <c r="E14" s="2" t="str">
        <f>CONCATENATE("Look at the term '",A14,"' and replace with 'equipment type' instead.")</f>
        <v>Look at the term 'flowmeter' and replace with 'equipment type' instead.</v>
      </c>
      <c r="F14" s="2"/>
    </row>
    <row r="15" spans="1:6" ht="15.6" customHeight="1" x14ac:dyDescent="0.3">
      <c r="A15" s="9" t="s">
        <v>47</v>
      </c>
      <c r="B15" s="9" t="s">
        <v>43</v>
      </c>
      <c r="C15" s="3" t="s">
        <v>59</v>
      </c>
      <c r="D15" s="3" t="str">
        <f>CONCATENATE("The term '",A15,"' commonly refers to an equipment type.")</f>
        <v>The term 'orifice plate' commonly refers to an equipment type.</v>
      </c>
      <c r="E15" s="2" t="str">
        <f t="shared" ref="E15:E27" si="0">CONCATENATE("Look at the term '",A15,"' or similar term and replace with 'equipment type' instead.")</f>
        <v>Look at the term 'orifice plate' or similar term and replace with 'equipment type' instead.</v>
      </c>
      <c r="F15" s="2"/>
    </row>
    <row r="16" spans="1:6" ht="15.6" customHeight="1" x14ac:dyDescent="0.3">
      <c r="A16" s="9" t="s">
        <v>48</v>
      </c>
      <c r="B16" s="9" t="s">
        <v>43</v>
      </c>
      <c r="C16" s="3" t="s">
        <v>59</v>
      </c>
      <c r="D16" s="3" t="str">
        <f t="shared" ref="D16:D27" si="1">CONCATENATE("The term '",A16,"' commonly refers to an equipment type.")</f>
        <v>The term 'portaplacas' commonly refers to an equipment type.</v>
      </c>
      <c r="E16" s="2" t="str">
        <f t="shared" si="0"/>
        <v>Look at the term 'portaplacas' or similar term and replace with 'equipment type' instead.</v>
      </c>
    </row>
    <row r="17" spans="1:6" ht="15.6" customHeight="1" x14ac:dyDescent="0.3">
      <c r="A17" s="9" t="s">
        <v>49</v>
      </c>
      <c r="B17" s="9" t="s">
        <v>43</v>
      </c>
      <c r="C17" s="3" t="s">
        <v>59</v>
      </c>
      <c r="D17" s="3" t="str">
        <f t="shared" si="1"/>
        <v>The term 'conditioner' commonly refers to an equipment type.</v>
      </c>
      <c r="E17" s="2" t="str">
        <f t="shared" si="0"/>
        <v>Look at the term 'conditioner' or similar term and replace with 'equipment type' instead.</v>
      </c>
    </row>
    <row r="18" spans="1:6" ht="15.6" customHeight="1" x14ac:dyDescent="0.3">
      <c r="A18" s="9" t="s">
        <v>50</v>
      </c>
      <c r="B18" s="9" t="s">
        <v>43</v>
      </c>
      <c r="C18" s="3" t="s">
        <v>59</v>
      </c>
      <c r="D18" s="3" t="str">
        <f t="shared" si="1"/>
        <v>The term 'Analyzer' commonly refers to an equipment type.</v>
      </c>
      <c r="E18" s="2" t="str">
        <f t="shared" si="0"/>
        <v>Look at the term 'Analyzer' or similar term and replace with 'equipment type' instead.</v>
      </c>
    </row>
    <row r="19" spans="1:6" ht="15.6" customHeight="1" x14ac:dyDescent="0.3">
      <c r="A19" s="9" t="s">
        <v>44</v>
      </c>
      <c r="B19" s="9" t="s">
        <v>43</v>
      </c>
      <c r="C19" s="3" t="s">
        <v>59</v>
      </c>
      <c r="D19" s="3" t="str">
        <f t="shared" si="1"/>
        <v>The term 'Cone Meter' commonly refers to an equipment type.</v>
      </c>
      <c r="E19" s="2" t="str">
        <f t="shared" si="0"/>
        <v>Look at the term 'Cone Meter' or similar term and replace with 'equipment type' instead.</v>
      </c>
    </row>
    <row r="20" spans="1:6" ht="15.6" customHeight="1" x14ac:dyDescent="0.3">
      <c r="A20" s="9" t="s">
        <v>1</v>
      </c>
      <c r="B20" s="9" t="s">
        <v>43</v>
      </c>
      <c r="C20" s="3" t="s">
        <v>59</v>
      </c>
      <c r="D20" s="3" t="s">
        <v>179</v>
      </c>
      <c r="E20" s="2" t="str">
        <f t="shared" si="0"/>
        <v>Look at the term 'flow computer' or similar term and replace with 'equipment type' instead.</v>
      </c>
    </row>
    <row r="21" spans="1:6" ht="15.6" customHeight="1" x14ac:dyDescent="0.3">
      <c r="A21" s="9" t="s">
        <v>51</v>
      </c>
      <c r="B21" s="9" t="s">
        <v>43</v>
      </c>
      <c r="C21" s="3" t="s">
        <v>59</v>
      </c>
      <c r="D21" s="3" t="str">
        <f t="shared" si="1"/>
        <v>The term 'valves' commonly refers to an equipment type.</v>
      </c>
      <c r="E21" s="2" t="str">
        <f t="shared" si="0"/>
        <v>Look at the term 'valves' or similar term and replace with 'equipment type' instead.</v>
      </c>
    </row>
    <row r="22" spans="1:6" ht="15.6" customHeight="1" x14ac:dyDescent="0.3">
      <c r="A22" s="9" t="s">
        <v>52</v>
      </c>
      <c r="B22" s="9" t="s">
        <v>43</v>
      </c>
      <c r="C22" s="3" t="s">
        <v>59</v>
      </c>
      <c r="D22" s="3" t="str">
        <f t="shared" si="1"/>
        <v>The term 'termo cupla' commonly refers to an equipment type.</v>
      </c>
      <c r="E22" s="2" t="str">
        <f t="shared" si="0"/>
        <v>Look at the term 'termo cupla' or similar term and replace with 'equipment type' instead.</v>
      </c>
    </row>
    <row r="23" spans="1:6" ht="15.6" customHeight="1" x14ac:dyDescent="0.3">
      <c r="A23" s="9" t="s">
        <v>132</v>
      </c>
      <c r="B23" s="9" t="s">
        <v>43</v>
      </c>
      <c r="C23" s="3" t="s">
        <v>59</v>
      </c>
      <c r="D23" s="3" t="str">
        <f t="shared" si="1"/>
        <v>The term 'RTD' commonly refers to an equipment type.</v>
      </c>
      <c r="E23" s="2" t="str">
        <f t="shared" si="0"/>
        <v>Look at the term 'RTD' or similar term and replace with 'equipment type' instead.</v>
      </c>
    </row>
    <row r="24" spans="1:6" ht="15.6" customHeight="1" x14ac:dyDescent="0.3">
      <c r="A24" s="9" t="s">
        <v>53</v>
      </c>
      <c r="B24" s="9" t="s">
        <v>43</v>
      </c>
      <c r="C24" s="3" t="s">
        <v>59</v>
      </c>
      <c r="D24" s="3" t="str">
        <f t="shared" si="1"/>
        <v>The term 'Chromatograph' commonly refers to an equipment type.</v>
      </c>
      <c r="E24" s="2" t="str">
        <f t="shared" si="0"/>
        <v>Look at the term 'Chromatograph' or similar term and replace with 'equipment type' instead.</v>
      </c>
    </row>
    <row r="25" spans="1:6" ht="15.6" customHeight="1" x14ac:dyDescent="0.3">
      <c r="A25" s="9" t="s">
        <v>54</v>
      </c>
      <c r="B25" s="9" t="s">
        <v>43</v>
      </c>
      <c r="C25" s="3" t="s">
        <v>59</v>
      </c>
      <c r="D25" s="3" t="str">
        <f t="shared" si="1"/>
        <v>The term 'tank' commonly refers to an equipment type.</v>
      </c>
      <c r="E25" s="2" t="str">
        <f t="shared" si="0"/>
        <v>Look at the term 'tank' or similar term and replace with 'equipment type' instead.</v>
      </c>
    </row>
    <row r="26" spans="1:6" ht="15.6" customHeight="1" x14ac:dyDescent="0.3">
      <c r="A26" s="9" t="s">
        <v>55</v>
      </c>
      <c r="B26" s="9" t="s">
        <v>43</v>
      </c>
      <c r="C26" s="3" t="s">
        <v>59</v>
      </c>
      <c r="D26" s="3" t="str">
        <f t="shared" si="1"/>
        <v>The term 'densimeter' commonly refers to an equipment type.</v>
      </c>
      <c r="E26" s="2" t="str">
        <f t="shared" si="0"/>
        <v>Look at the term 'densimeter' or similar term and replace with 'equipment type' instead.</v>
      </c>
    </row>
    <row r="27" spans="1:6" ht="15.6" customHeight="1" x14ac:dyDescent="0.3">
      <c r="A27" s="9" t="s">
        <v>56</v>
      </c>
      <c r="B27" s="9" t="s">
        <v>43</v>
      </c>
      <c r="C27" s="3" t="s">
        <v>59</v>
      </c>
      <c r="D27" s="3" t="str">
        <f t="shared" si="1"/>
        <v>The term 'termometer' commonly refers to an equipment type.</v>
      </c>
      <c r="E27" s="2" t="str">
        <f t="shared" si="0"/>
        <v>Look at the term 'termometer' or similar term and replace with 'equipment type' instead.</v>
      </c>
    </row>
    <row r="28" spans="1:6" ht="15.6" customHeight="1" x14ac:dyDescent="0.3">
      <c r="A28" s="9" t="s">
        <v>157</v>
      </c>
      <c r="B28" s="9" t="s">
        <v>42</v>
      </c>
      <c r="C28" s="3" t="s">
        <v>58</v>
      </c>
      <c r="D28" s="3" t="str">
        <f>CONCATENATE("The term '",A28,"' commonly refers to an equipment type classification. Do not confuse with 'measurement system' this is different.")</f>
        <v>The term 'primary meter' commonly refers to an equipment type classification. Do not confuse with 'measurement system' this is different.</v>
      </c>
      <c r="E28" s="2" t="str">
        <f>CONCATENATE("Look at the term '",A28,"' and replace with 'equipment type classificaton' instead.")</f>
        <v>Look at the term 'primary meter' and replace with 'equipment type classificaton' instead.</v>
      </c>
      <c r="F28" s="2" t="s">
        <v>102</v>
      </c>
    </row>
    <row r="29" spans="1:6" ht="15.6" customHeight="1" x14ac:dyDescent="0.3">
      <c r="A29" s="9" t="s">
        <v>158</v>
      </c>
      <c r="B29" s="9" t="s">
        <v>42</v>
      </c>
      <c r="C29" s="3" t="s">
        <v>58</v>
      </c>
      <c r="D29" s="3" t="str">
        <f>CONCATENATE("The term '",A29,"' commonly refers to an equipment type classification. Do not confuse with 'measurement system' this is different.")</f>
        <v>The term 'secondary meter' commonly refers to an equipment type classification. Do not confuse with 'measurement system' this is different.</v>
      </c>
      <c r="E29" s="2" t="str">
        <f>CONCATENATE("Look at the term '",A29,"' and replace with 'equipment type classificaton' instead.")</f>
        <v>Look at the term 'secondary meter' and replace with 'equipment type classificaton' instead.</v>
      </c>
      <c r="F29" s="2" t="s">
        <v>103</v>
      </c>
    </row>
    <row r="30" spans="1:6" ht="15.6" customHeight="1" x14ac:dyDescent="0.3">
      <c r="A30" s="9" t="s">
        <v>159</v>
      </c>
      <c r="B30" s="9" t="s">
        <v>42</v>
      </c>
      <c r="C30" s="3" t="s">
        <v>58</v>
      </c>
      <c r="D30" s="3" t="str">
        <f>CONCATENATE("The term '",A30,"' commonly refers to an equipment type classification. Do not confuse with 'measurement system' this is different.")</f>
        <v>The term 'terciary meter' commonly refers to an equipment type classification. Do not confuse with 'measurement system' this is different.</v>
      </c>
      <c r="E30" s="2" t="str">
        <f>CONCATENATE("Look at the term '",A30,"' and replace with 'equipment type classificaton' instead.")</f>
        <v>Look at the term 'terciary meter' and replace with 'equipment type classificaton' instead.</v>
      </c>
      <c r="F30" s="2" t="s">
        <v>104</v>
      </c>
    </row>
    <row r="31" spans="1:6" ht="15.6" customHeight="1" x14ac:dyDescent="0.3">
      <c r="A31" s="9" t="s">
        <v>122</v>
      </c>
      <c r="B31" s="9" t="s">
        <v>42</v>
      </c>
      <c r="C31" s="3" t="s">
        <v>58</v>
      </c>
      <c r="D31" s="3" t="str">
        <f>CONCATENATE("The term '",A31,"' commonly refers to an equipment type classification. Do not confuse with 'measurement system' this is different.")</f>
        <v>The term 'accessories' commonly refers to an equipment type classification. Do not confuse with 'measurement system' this is different.</v>
      </c>
      <c r="E31" s="2" t="str">
        <f>CONCATENATE("Look at the term '",A31,"' and replace with 'equipment type classificaton' instead.")</f>
        <v>Look at the term 'accessories' and replace with 'equipment type classificaton' instead.</v>
      </c>
      <c r="F31" s="2" t="s">
        <v>105</v>
      </c>
    </row>
    <row r="32" spans="1:6" ht="15.6" customHeight="1" x14ac:dyDescent="0.3">
      <c r="A32" s="9" t="s">
        <v>51</v>
      </c>
      <c r="B32" s="9" t="s">
        <v>42</v>
      </c>
      <c r="C32" s="3" t="s">
        <v>58</v>
      </c>
      <c r="D32" s="3" t="str">
        <f>CONCATENATE("The term '",A32,"' commonly refers to an equipment type classification. Do not confuse with 'measurement system' this is different.")</f>
        <v>The term 'valves' commonly refers to an equipment type classification. Do not confuse with 'measurement system' this is different.</v>
      </c>
      <c r="E32" s="2" t="str">
        <f>CONCATENATE("Look at the term '",A32,"' and replace with 'equipment type classificaton' instead.")</f>
        <v>Look at the term 'valves' and replace with 'equipment type classificaton' instead.</v>
      </c>
      <c r="F32" s="2" t="s">
        <v>105</v>
      </c>
    </row>
    <row r="33" spans="1:6" ht="15.6" customHeight="1" x14ac:dyDescent="0.3">
      <c r="A33" s="9" t="s">
        <v>9</v>
      </c>
      <c r="B33" s="9" t="s">
        <v>119</v>
      </c>
      <c r="C33" s="2" t="s">
        <v>63</v>
      </c>
      <c r="D33" s="3" t="str">
        <f t="shared" ref="D33:D35" si="2">CONCATENATE("Terms related to '",A33,"' sometimes are names of flow computers firmwares/type")</f>
        <v>Terms related to 'F407' sometimes are names of flow computers firmwares/type</v>
      </c>
      <c r="E33" s="2" t="str">
        <f>CONCATENATE("When talking about '",A33,"' as a flow computer firmware, replace with 'firmware' instead of ",A33,".")</f>
        <v>When talking about 'F407' as a flow computer firmware, replace with 'firmware' instead of F407.</v>
      </c>
      <c r="F33" s="13" t="str">
        <f t="shared" ref="F33:F36" si="3">CONCATENATE("When context is related to flow computer firmware, '",A33,"' could be the name of the flow computer firmware.")</f>
        <v>When context is related to flow computer firmware, 'F407' could be the name of the flow computer firmware.</v>
      </c>
    </row>
    <row r="34" spans="1:6" ht="15.6" customHeight="1" x14ac:dyDescent="0.3">
      <c r="A34" s="9" t="s">
        <v>12</v>
      </c>
      <c r="B34" s="9" t="s">
        <v>119</v>
      </c>
      <c r="C34" s="2" t="s">
        <v>63</v>
      </c>
      <c r="D34" s="3" t="str">
        <f t="shared" si="2"/>
        <v>Terms related to 'FB107' sometimes are names of flow computers firmwares/type</v>
      </c>
      <c r="E34" s="2" t="str">
        <f>CONCATENATE("When talking about '",A34,"' as a flow computer firmware, replace with 'firmware' instead of ",A34,".")</f>
        <v>When talking about 'FB107' as a flow computer firmware, replace with 'firmware' instead of FB107.</v>
      </c>
      <c r="F34" s="13" t="str">
        <f t="shared" si="3"/>
        <v>When context is related to flow computer firmware, 'FB107' could be the name of the flow computer firmware.</v>
      </c>
    </row>
    <row r="35" spans="1:6" ht="15.6" customHeight="1" x14ac:dyDescent="0.3">
      <c r="A35" s="9" t="s">
        <v>13</v>
      </c>
      <c r="B35" s="9" t="s">
        <v>119</v>
      </c>
      <c r="C35" s="2" t="s">
        <v>63</v>
      </c>
      <c r="D35" s="3" t="str">
        <f t="shared" si="2"/>
        <v>Terms related to 'EMED-010' sometimes are names of flow computers firmwares/type</v>
      </c>
      <c r="E35" s="2" t="str">
        <f>CONCATENATE("When talking about '",A35,"' as a flow computer firmware, replace with 'firmware' instead of ",A35,".")</f>
        <v>When talking about 'EMED-010' as a flow computer firmware, replace with 'firmware' instead of EMED-010.</v>
      </c>
      <c r="F35" s="13" t="str">
        <f t="shared" si="3"/>
        <v>When context is related to flow computer firmware, 'EMED-010' could be the name of the flow computer firmware.</v>
      </c>
    </row>
    <row r="36" spans="1:6" ht="15.6" customHeight="1" x14ac:dyDescent="0.3">
      <c r="A36" s="9" t="s">
        <v>11</v>
      </c>
      <c r="B36" s="9" t="s">
        <v>119</v>
      </c>
      <c r="C36" s="2" t="s">
        <v>63</v>
      </c>
      <c r="D36" s="3" t="str">
        <f>CONCATENATE("Terms related to '",A36,"' sometimes are names of flow computers firmwares/type")</f>
        <v>Terms related to 'Thermofischer' sometimes are names of flow computers firmwares/type</v>
      </c>
      <c r="E36" s="2" t="str">
        <f>CONCATENATE("When talking about '",A36,"' as a flow computer firmware, replace with 'firmware' instead of ",A36,".")</f>
        <v>When talking about 'Thermofischer' as a flow computer firmware, replace with 'firmware' instead of Thermofischer.</v>
      </c>
      <c r="F36" s="13" t="str">
        <f t="shared" si="3"/>
        <v>When context is related to flow computer firmware, 'Thermofischer' could be the name of the flow computer firmware.</v>
      </c>
    </row>
    <row r="37" spans="1:6" ht="15.6" customHeight="1" x14ac:dyDescent="0.3">
      <c r="A37" s="9" t="s">
        <v>4</v>
      </c>
      <c r="B37" s="9" t="s">
        <v>3</v>
      </c>
      <c r="C37" s="2" t="s">
        <v>68</v>
      </c>
      <c r="D37" s="3" t="str">
        <f>CONCATENATE("Terms related to '",A37,"' sometimes are names of flow computers type.")</f>
        <v>Terms related to 'OMNI' sometimes are names of flow computers type.</v>
      </c>
      <c r="E37" s="2" t="str">
        <f>CONCATENATE("When talking about '",A37,"' replace with 'flow computer type' instead of ",A37,".")</f>
        <v>When talking about 'OMNI' replace with 'flow computer type' instead of OMNI.</v>
      </c>
      <c r="F37" s="14" t="str">
        <f>CONCATENATE(A37," is a flow computer type name.")</f>
        <v>OMNI is a flow computer type name.</v>
      </c>
    </row>
    <row r="38" spans="1:6" ht="15.6" customHeight="1" x14ac:dyDescent="0.3">
      <c r="A38" s="9" t="s">
        <v>5</v>
      </c>
      <c r="B38" s="9" t="s">
        <v>3</v>
      </c>
      <c r="C38" s="2" t="s">
        <v>68</v>
      </c>
      <c r="D38" s="3" t="str">
        <f t="shared" ref="D38:D41" si="4">CONCATENATE("Terms related to '",A38,"' sometimes are names of flow computers type.")</f>
        <v>Terms related to 'KHRONE' sometimes are names of flow computers type.</v>
      </c>
      <c r="E38" s="2" t="str">
        <f t="shared" ref="E38:E41" si="5">CONCATENATE("When talking about '",A38,"' replace with 'flow computer type' instead of ",A38,".")</f>
        <v>When talking about 'KHRONE' replace with 'flow computer type' instead of KHRONE.</v>
      </c>
      <c r="F38" s="14" t="str">
        <f t="shared" ref="F38:F40" si="6">CONCATENATE(A38," is a flow computer type name.")</f>
        <v>KHRONE is a flow computer type name.</v>
      </c>
    </row>
    <row r="39" spans="1:6" ht="15.6" customHeight="1" x14ac:dyDescent="0.3">
      <c r="A39" s="9" t="s">
        <v>6</v>
      </c>
      <c r="B39" s="9" t="s">
        <v>3</v>
      </c>
      <c r="C39" s="2" t="s">
        <v>68</v>
      </c>
      <c r="D39" s="3" t="str">
        <f t="shared" si="4"/>
        <v>Terms related to 'S600' sometimes are names of flow computers type.</v>
      </c>
      <c r="E39" s="2" t="str">
        <f t="shared" si="5"/>
        <v>When talking about 'S600' replace with 'flow computer type' instead of S600.</v>
      </c>
      <c r="F39" s="14" t="str">
        <f t="shared" si="6"/>
        <v>S600 is a flow computer type name.</v>
      </c>
    </row>
    <row r="40" spans="1:6" ht="15.6" customHeight="1" x14ac:dyDescent="0.3">
      <c r="A40" s="9" t="s">
        <v>7</v>
      </c>
      <c r="B40" s="9" t="s">
        <v>3</v>
      </c>
      <c r="C40" s="2" t="s">
        <v>68</v>
      </c>
      <c r="D40" s="3" t="str">
        <f t="shared" si="4"/>
        <v>Terms related to 'FC302' sometimes are names of flow computers type.</v>
      </c>
      <c r="E40" s="2" t="str">
        <f t="shared" si="5"/>
        <v>When talking about 'FC302' replace with 'flow computer type' instead of FC302.</v>
      </c>
      <c r="F40" s="14" t="str">
        <f t="shared" si="6"/>
        <v>FC302 is a flow computer type name.</v>
      </c>
    </row>
    <row r="41" spans="1:6" ht="15.6" customHeight="1" x14ac:dyDescent="0.3">
      <c r="A41" s="9" t="s">
        <v>8</v>
      </c>
      <c r="B41" s="9" t="s">
        <v>3</v>
      </c>
      <c r="C41" s="2" t="s">
        <v>68</v>
      </c>
      <c r="D41" s="3" t="str">
        <f t="shared" si="4"/>
        <v>Terms related to 'FLOWBOSS' sometimes are names of flow computers type.</v>
      </c>
      <c r="E41" s="2" t="str">
        <f t="shared" si="5"/>
        <v>When talking about 'FLOWBOSS' replace with 'flow computer type' instead of FLOWBOSS.</v>
      </c>
      <c r="F41" s="13" t="str">
        <f>CONCATENATE("When context is related to flow computer types '",A41,"' could be the name of the flow computer type.")</f>
        <v>When context is related to flow computer types 'FLOWBOSS' could be the name of the flow computer type.</v>
      </c>
    </row>
    <row r="42" spans="1:6" ht="15.6" customHeight="1" x14ac:dyDescent="0.3">
      <c r="A42" s="9" t="s">
        <v>9</v>
      </c>
      <c r="B42" s="9" t="s">
        <v>3</v>
      </c>
      <c r="C42" s="2" t="s">
        <v>68</v>
      </c>
      <c r="D42" s="3" t="str">
        <f>CONCATENATE("Terms related to '",A42,"' sometimes are names of flow computers firmware/type.")</f>
        <v>Terms related to 'F407' sometimes are names of flow computers firmware/type.</v>
      </c>
      <c r="E42" s="2" t="str">
        <f t="shared" ref="E42:E44" si="7">CONCATENATE("When talking about '",A42,"' as a flow computer type replace with 'flow computer type' instead of ",A42,".")</f>
        <v>When talking about 'F407' as a flow computer type replace with 'flow computer type' instead of F407.</v>
      </c>
      <c r="F42" s="13" t="str">
        <f t="shared" ref="F42:F44" si="8">CONCATENATE("When context is related to flow computer types '",A42,"' could be the name of the flow computer type.")</f>
        <v>When context is related to flow computer types 'F407' could be the name of the flow computer type.</v>
      </c>
    </row>
    <row r="43" spans="1:6" ht="15.6" customHeight="1" x14ac:dyDescent="0.3">
      <c r="A43" s="9" t="s">
        <v>10</v>
      </c>
      <c r="B43" s="9" t="s">
        <v>3</v>
      </c>
      <c r="C43" s="2" t="s">
        <v>68</v>
      </c>
      <c r="D43" s="3" t="str">
        <f t="shared" ref="D43:D44" si="9">CONCATENATE("Terms related to '",A43,"' sometimes are names of flow computers firmware/type.")</f>
        <v>Terms related to 'F107' sometimes are names of flow computers firmware/type.</v>
      </c>
      <c r="E43" s="2" t="str">
        <f t="shared" si="7"/>
        <v>When talking about 'F107' as a flow computer type replace with 'flow computer type' instead of F107.</v>
      </c>
      <c r="F43" s="13" t="str">
        <f t="shared" si="8"/>
        <v>When context is related to flow computer types 'F107' could be the name of the flow computer type.</v>
      </c>
    </row>
    <row r="44" spans="1:6" ht="15.6" customHeight="1" x14ac:dyDescent="0.3">
      <c r="A44" s="9" t="s">
        <v>11</v>
      </c>
      <c r="B44" s="9" t="s">
        <v>3</v>
      </c>
      <c r="C44" s="2" t="s">
        <v>68</v>
      </c>
      <c r="D44" s="3" t="str">
        <f t="shared" si="9"/>
        <v>Terms related to 'Thermofischer' sometimes are names of flow computers firmware/type.</v>
      </c>
      <c r="E44" s="2" t="str">
        <f t="shared" si="7"/>
        <v>When talking about 'Thermofischer' as a flow computer type replace with 'flow computer type' instead of Thermofischer.</v>
      </c>
      <c r="F44" s="13" t="str">
        <f t="shared" si="8"/>
        <v>When context is related to flow computer types 'Thermofischer' could be the name of the flow computer type.</v>
      </c>
    </row>
    <row r="45" spans="1:6" ht="15.6" customHeight="1" x14ac:dyDescent="0.3">
      <c r="A45" s="9" t="s">
        <v>38</v>
      </c>
      <c r="B45" s="9" t="s">
        <v>121</v>
      </c>
      <c r="C45" s="2" t="s">
        <v>66</v>
      </c>
      <c r="D45" s="3" t="str">
        <f t="shared" ref="D45:D48" si="10">CONCATENATE("The term '",A45,"' or similar, commonly refers to a fluid.")</f>
        <v>The term 'natural gas' or similar, commonly refers to a fluid.</v>
      </c>
      <c r="E45" s="2" t="str">
        <f>CONCATENATE("The term '",A45,"' or related can be replaced with 'fluid' instead.")</f>
        <v>The term 'natural gas' or related can be replaced with 'fluid' instead.</v>
      </c>
      <c r="F45" s="3" t="s">
        <v>73</v>
      </c>
    </row>
    <row r="46" spans="1:6" ht="15.6" customHeight="1" x14ac:dyDescent="0.3">
      <c r="A46" s="9" t="s">
        <v>39</v>
      </c>
      <c r="B46" s="9" t="s">
        <v>121</v>
      </c>
      <c r="C46" s="2" t="s">
        <v>66</v>
      </c>
      <c r="D46" s="3" t="str">
        <f t="shared" si="10"/>
        <v>The term 'petrol' or similar, commonly refers to a fluid.</v>
      </c>
      <c r="E46" s="2" t="str">
        <f t="shared" ref="E46:E48" si="11">CONCATENATE("The term '",A46,"' or related can be replaced with 'fluid' instead.")</f>
        <v>The term 'petrol' or related can be replaced with 'fluid' instead.</v>
      </c>
      <c r="F46" s="3" t="s">
        <v>70</v>
      </c>
    </row>
    <row r="47" spans="1:6" ht="15.6" customHeight="1" x14ac:dyDescent="0.3">
      <c r="A47" s="9" t="s">
        <v>40</v>
      </c>
      <c r="B47" s="9" t="s">
        <v>121</v>
      </c>
      <c r="C47" s="2" t="s">
        <v>66</v>
      </c>
      <c r="D47" s="3" t="str">
        <f t="shared" si="10"/>
        <v>The term 'water' or similar, commonly refers to a fluid.</v>
      </c>
      <c r="E47" s="2" t="str">
        <f t="shared" si="11"/>
        <v>The term 'water' or related can be replaced with 'fluid' instead.</v>
      </c>
      <c r="F47" s="3" t="s">
        <v>71</v>
      </c>
    </row>
    <row r="48" spans="1:6" ht="15.6" customHeight="1" x14ac:dyDescent="0.3">
      <c r="A48" s="9" t="s">
        <v>41</v>
      </c>
      <c r="B48" s="9" t="s">
        <v>121</v>
      </c>
      <c r="C48" s="2" t="s">
        <v>66</v>
      </c>
      <c r="D48" s="3" t="str">
        <f t="shared" si="10"/>
        <v>The term 'vapour' or similar, commonly refers to a fluid.</v>
      </c>
      <c r="E48" s="2" t="str">
        <f t="shared" si="11"/>
        <v>The term 'vapour' or related can be replaced with 'fluid' instead.</v>
      </c>
      <c r="F48" s="3" t="s">
        <v>72</v>
      </c>
    </row>
    <row r="49" spans="1:6" ht="15.6" customHeight="1" x14ac:dyDescent="0.3">
      <c r="A49" s="9" t="s">
        <v>15</v>
      </c>
      <c r="B49" s="9" t="s">
        <v>0</v>
      </c>
      <c r="C49" s="2" t="s">
        <v>61</v>
      </c>
      <c r="D49" s="3" t="str">
        <f>CONCATENATE("The term '",A49,"', refers to the to the name of the location of a platform, in a platform you can find meters, measurement systems, flow computers, platform clients, storages.")</f>
        <v>The term 'Cexis', refers to the to the name of the location of a platform, in a platform you can find meters, measurement systems, flow computers, platform clients, storages.</v>
      </c>
      <c r="E49" s="2" t="str">
        <f>CONCATENATE("The term '",A49,"' refers to a platform, use 'platform' instead of ",A49,".")</f>
        <v>The term 'Cexis' refers to a platform, use 'platform' instead of Cexis.</v>
      </c>
      <c r="F49" s="3" t="s">
        <v>79</v>
      </c>
    </row>
    <row r="50" spans="1:6" ht="15.6" customHeight="1" x14ac:dyDescent="0.3">
      <c r="A50" s="9" t="s">
        <v>16</v>
      </c>
      <c r="B50" s="9" t="s">
        <v>0</v>
      </c>
      <c r="C50" s="2" t="s">
        <v>61</v>
      </c>
      <c r="D50" s="3" t="str">
        <f t="shared" ref="D50:D71" si="12">CONCATENATE("The term '",A50,"', refers to the to the name of the location of a platform, in a platform you can find meters, measurement systems, flow computers, platform clients, storages.")</f>
        <v>The term 'Campo dom João', refers to the to the name of the location of a platform, in a platform you can find meters, measurement systems, flow computers, platform clients, storages.</v>
      </c>
      <c r="E50" s="2" t="str">
        <f t="shared" ref="E50:E71" si="13">CONCATENATE("The term '",A50,"' refers to a platform, use 'platform' instead of ",A50,".")</f>
        <v>The term 'Campo dom João' refers to a platform, use 'platform' instead of Campo dom João.</v>
      </c>
      <c r="F50" s="3" t="s">
        <v>80</v>
      </c>
    </row>
    <row r="51" spans="1:6" ht="15.6" customHeight="1" x14ac:dyDescent="0.3">
      <c r="A51" s="9" t="s">
        <v>17</v>
      </c>
      <c r="B51" s="9" t="s">
        <v>0</v>
      </c>
      <c r="C51" s="2" t="s">
        <v>61</v>
      </c>
      <c r="D51" s="3" t="str">
        <f t="shared" si="12"/>
        <v>The term 'Estação Marapé', refers to the to the name of the location of a platform, in a platform you can find meters, measurement systems, flow computers, platform clients, storages.</v>
      </c>
      <c r="E51" s="2" t="str">
        <f t="shared" si="13"/>
        <v>The term 'Estação Marapé' refers to a platform, use 'platform' instead of Estação Marapé.</v>
      </c>
      <c r="F51" s="3" t="s">
        <v>81</v>
      </c>
    </row>
    <row r="52" spans="1:6" ht="15.6" customHeight="1" x14ac:dyDescent="0.3">
      <c r="A52" s="9" t="s">
        <v>18</v>
      </c>
      <c r="B52" s="9" t="s">
        <v>0</v>
      </c>
      <c r="C52" s="2" t="s">
        <v>61</v>
      </c>
      <c r="D52" s="3" t="str">
        <f t="shared" si="12"/>
        <v>The term 'Ponto de Coleta do C-158', refers to the to the name of the location of a platform, in a platform you can find meters, measurement systems, flow computers, platform clients, storages.</v>
      </c>
      <c r="E52" s="2" t="str">
        <f t="shared" si="13"/>
        <v>The term 'Ponto de Coleta do C-158' refers to a platform, use 'platform' instead of Ponto de Coleta do C-158.</v>
      </c>
      <c r="F52" s="3" t="s">
        <v>82</v>
      </c>
    </row>
    <row r="53" spans="1:6" ht="15.6" customHeight="1" x14ac:dyDescent="0.3">
      <c r="A53" s="9" t="s">
        <v>19</v>
      </c>
      <c r="B53" s="9" t="s">
        <v>0</v>
      </c>
      <c r="C53" s="2" t="s">
        <v>61</v>
      </c>
      <c r="D53" s="3" t="str">
        <f t="shared" si="12"/>
        <v>The term 'Estação Dom João (antiga Est. “F”)', refers to the to the name of the location of a platform, in a platform you can find meters, measurement systems, flow computers, platform clients, storages.</v>
      </c>
      <c r="E53" s="2" t="str">
        <f t="shared" si="13"/>
        <v>The term 'Estação Dom João (antiga Est. “F”)' refers to a platform, use 'platform' instead of Estação Dom João (antiga Est. “F”).</v>
      </c>
      <c r="F53" s="3" t="s">
        <v>83</v>
      </c>
    </row>
    <row r="54" spans="1:6" ht="15.6" customHeight="1" x14ac:dyDescent="0.3">
      <c r="A54" s="9" t="s">
        <v>20</v>
      </c>
      <c r="B54" s="9" t="s">
        <v>0</v>
      </c>
      <c r="C54" s="2" t="s">
        <v>61</v>
      </c>
      <c r="D54" s="3" t="str">
        <f t="shared" si="12"/>
        <v>The term 'Estação de gás de Aratu', refers to the to the name of the location of a platform, in a platform you can find meters, measurement systems, flow computers, platform clients, storages.</v>
      </c>
      <c r="E54" s="2" t="str">
        <f t="shared" si="13"/>
        <v>The term 'Estação de gás de Aratu' refers to a platform, use 'platform' instead of Estação de gás de Aratu.</v>
      </c>
      <c r="F54" s="3" t="s">
        <v>84</v>
      </c>
    </row>
    <row r="55" spans="1:6" ht="15.6" customHeight="1" x14ac:dyDescent="0.3">
      <c r="A55" s="9" t="s">
        <v>21</v>
      </c>
      <c r="B55" s="9" t="s">
        <v>0</v>
      </c>
      <c r="C55" s="2" t="s">
        <v>61</v>
      </c>
      <c r="D55" s="3" t="str">
        <f t="shared" si="12"/>
        <v>The term 'ECOMP Ferrolho', refers to the to the name of the location of a platform, in a platform you can find meters, measurement systems, flow computers, platform clients, storages.</v>
      </c>
      <c r="E55" s="2" t="str">
        <f t="shared" si="13"/>
        <v>The term 'ECOMP Ferrolho' refers to a platform, use 'platform' instead of ECOMP Ferrolho.</v>
      </c>
      <c r="F55" s="3" t="s">
        <v>85</v>
      </c>
    </row>
    <row r="56" spans="1:6" ht="15.6" customHeight="1" x14ac:dyDescent="0.3">
      <c r="A56" s="9" t="s">
        <v>22</v>
      </c>
      <c r="B56" s="9" t="s">
        <v>0</v>
      </c>
      <c r="C56" s="2" t="s">
        <v>61</v>
      </c>
      <c r="D56" s="3" t="str">
        <f t="shared" si="12"/>
        <v>The term 'Ponto de Coleta do HBV-1', refers to the to the name of the location of a platform, in a platform you can find meters, measurement systems, flow computers, platform clients, storages.</v>
      </c>
      <c r="E56" s="2" t="str">
        <f t="shared" si="13"/>
        <v>The term 'Ponto de Coleta do HBV-1' refers to a platform, use 'platform' instead of Ponto de Coleta do HBV-1.</v>
      </c>
      <c r="F56" s="3" t="s">
        <v>86</v>
      </c>
    </row>
    <row r="57" spans="1:6" ht="15.6" customHeight="1" x14ac:dyDescent="0.3">
      <c r="A57" s="9" t="s">
        <v>23</v>
      </c>
      <c r="B57" s="9" t="s">
        <v>0</v>
      </c>
      <c r="C57" s="2" t="s">
        <v>61</v>
      </c>
      <c r="D57" s="3" t="str">
        <f t="shared" si="12"/>
        <v>The term 'Ponto de Coleta do A-22', refers to the to the name of the location of a platform, in a platform you can find meters, measurement systems, flow computers, platform clients, storages.</v>
      </c>
      <c r="E57" s="2" t="str">
        <f t="shared" si="13"/>
        <v>The term 'Ponto de Coleta do A-22' refers to a platform, use 'platform' instead of Ponto de Coleta do A-22.</v>
      </c>
      <c r="F57" s="3" t="s">
        <v>87</v>
      </c>
    </row>
    <row r="58" spans="1:6" ht="15.6" customHeight="1" x14ac:dyDescent="0.3">
      <c r="A58" s="9" t="s">
        <v>24</v>
      </c>
      <c r="B58" s="9" t="s">
        <v>0</v>
      </c>
      <c r="C58" s="2" t="s">
        <v>61</v>
      </c>
      <c r="D58" s="3" t="str">
        <f t="shared" si="12"/>
        <v>The term 'Ponto de Coleta do MUI-15', refers to the to the name of the location of a platform, in a platform you can find meters, measurement systems, flow computers, platform clients, storages.</v>
      </c>
      <c r="E58" s="2" t="str">
        <f t="shared" si="13"/>
        <v>The term 'Ponto de Coleta do MUI-15' refers to a platform, use 'platform' instead of Ponto de Coleta do MUI-15.</v>
      </c>
      <c r="F58" s="3" t="s">
        <v>88</v>
      </c>
    </row>
    <row r="59" spans="1:6" ht="15.6" customHeight="1" x14ac:dyDescent="0.3">
      <c r="A59" s="9" t="s">
        <v>25</v>
      </c>
      <c r="B59" s="9" t="s">
        <v>0</v>
      </c>
      <c r="C59" s="2" t="s">
        <v>61</v>
      </c>
      <c r="D59" s="3" t="str">
        <f t="shared" si="12"/>
        <v>The term 'Estação Coletora Massuí', refers to the to the name of the location of a platform, in a platform you can find meters, measurement systems, flow computers, platform clients, storages.</v>
      </c>
      <c r="E59" s="2" t="str">
        <f t="shared" si="13"/>
        <v>The term 'Estação Coletora Massuí' refers to a platform, use 'platform' instead of Estação Coletora Massuí.</v>
      </c>
      <c r="F59" s="3" t="s">
        <v>89</v>
      </c>
    </row>
    <row r="60" spans="1:6" ht="15.6" customHeight="1" x14ac:dyDescent="0.3">
      <c r="A60" s="9" t="s">
        <v>26</v>
      </c>
      <c r="B60" s="9" t="s">
        <v>0</v>
      </c>
      <c r="C60" s="2" t="s">
        <v>61</v>
      </c>
      <c r="D60" s="3" t="str">
        <f t="shared" si="12"/>
        <v>The term 'Ponto de Coleta do MRB-1', refers to the to the name of the location of a platform, in a platform you can find meters, measurement systems, flow computers, platform clients, storages.</v>
      </c>
      <c r="E60" s="2" t="str">
        <f t="shared" si="13"/>
        <v>The term 'Ponto de Coleta do MRB-1' refers to a platform, use 'platform' instead of Ponto de Coleta do MRB-1.</v>
      </c>
      <c r="F60" s="3" t="s">
        <v>90</v>
      </c>
    </row>
    <row r="61" spans="1:6" ht="15.6" customHeight="1" x14ac:dyDescent="0.3">
      <c r="A61" s="9" t="s">
        <v>27</v>
      </c>
      <c r="B61" s="9" t="s">
        <v>0</v>
      </c>
      <c r="C61" s="2" t="s">
        <v>61</v>
      </c>
      <c r="D61" s="3" t="str">
        <f t="shared" si="12"/>
        <v>The term 'Estação Palmeira', refers to the to the name of the location of a platform, in a platform you can find meters, measurement systems, flow computers, platform clients, storages.</v>
      </c>
      <c r="E61" s="2" t="str">
        <f t="shared" si="13"/>
        <v>The term 'Estação Palmeira' refers to a platform, use 'platform' instead of Estação Palmeira.</v>
      </c>
      <c r="F61" s="3" t="s">
        <v>91</v>
      </c>
    </row>
    <row r="62" spans="1:6" ht="15.6" customHeight="1" x14ac:dyDescent="0.3">
      <c r="A62" s="9" t="s">
        <v>28</v>
      </c>
      <c r="B62" s="9" t="s">
        <v>0</v>
      </c>
      <c r="C62" s="2" t="s">
        <v>61</v>
      </c>
      <c r="D62" s="3" t="str">
        <f t="shared" si="12"/>
        <v>The term 'Estação Pedra Branca', refers to the to the name of the location of a platform, in a platform you can find meters, measurement systems, flow computers, platform clients, storages.</v>
      </c>
      <c r="E62" s="2" t="str">
        <f t="shared" si="13"/>
        <v>The term 'Estação Pedra Branca' refers to a platform, use 'platform' instead of Estação Pedra Branca.</v>
      </c>
      <c r="F62" s="3" t="s">
        <v>92</v>
      </c>
    </row>
    <row r="63" spans="1:6" ht="15.6" customHeight="1" x14ac:dyDescent="0.3">
      <c r="A63" s="9" t="s">
        <v>29</v>
      </c>
      <c r="B63" s="9" t="s">
        <v>0</v>
      </c>
      <c r="C63" s="2" t="s">
        <v>61</v>
      </c>
      <c r="D63" s="3" t="str">
        <f t="shared" si="12"/>
        <v>The term 'ECOMP Pitinga', refers to the to the name of the location of a platform, in a platform you can find meters, measurement systems, flow computers, platform clients, storages.</v>
      </c>
      <c r="E63" s="2" t="str">
        <f t="shared" si="13"/>
        <v>The term 'ECOMP Pitinga' refers to a platform, use 'platform' instead of ECOMP Pitinga.</v>
      </c>
      <c r="F63" s="3" t="s">
        <v>93</v>
      </c>
    </row>
    <row r="64" spans="1:6" ht="15.6" customHeight="1" x14ac:dyDescent="0.3">
      <c r="A64" s="9" t="s">
        <v>30</v>
      </c>
      <c r="B64" s="9" t="s">
        <v>0</v>
      </c>
      <c r="C64" s="2" t="s">
        <v>61</v>
      </c>
      <c r="D64" s="3" t="str">
        <f t="shared" si="12"/>
        <v>The term 'Parque São Paulo', refers to the to the name of the location of a platform, in a platform you can find meters, measurement systems, flow computers, platform clients, storages.</v>
      </c>
      <c r="E64" s="2" t="str">
        <f t="shared" si="13"/>
        <v>The term 'Parque São Paulo' refers to a platform, use 'platform' instead of Parque São Paulo.</v>
      </c>
      <c r="F64" s="3" t="s">
        <v>94</v>
      </c>
    </row>
    <row r="65" spans="1:6" ht="15.6" customHeight="1" x14ac:dyDescent="0.3">
      <c r="A65" s="9" t="s">
        <v>31</v>
      </c>
      <c r="B65" s="9" t="s">
        <v>0</v>
      </c>
      <c r="C65" s="2" t="s">
        <v>61</v>
      </c>
      <c r="D65" s="3" t="str">
        <f t="shared" si="12"/>
        <v>The term 'Estação São Paulinho', refers to the to the name of the location of a platform, in a platform you can find meters, measurement systems, flow computers, platform clients, storages.</v>
      </c>
      <c r="E65" s="2" t="str">
        <f t="shared" si="13"/>
        <v>The term 'Estação São Paulinho' refers to a platform, use 'platform' instead of Estação São Paulinho.</v>
      </c>
      <c r="F65" s="3" t="s">
        <v>95</v>
      </c>
    </row>
    <row r="66" spans="1:6" ht="15.6" customHeight="1" x14ac:dyDescent="0.3">
      <c r="A66" s="9" t="s">
        <v>32</v>
      </c>
      <c r="B66" s="9" t="s">
        <v>0</v>
      </c>
      <c r="C66" s="2" t="s">
        <v>61</v>
      </c>
      <c r="D66" s="3" t="str">
        <f t="shared" si="12"/>
        <v>The term 'São Domingos', refers to the to the name of the location of a platform, in a platform you can find meters, measurement systems, flow computers, platform clients, storages.</v>
      </c>
      <c r="E66" s="2" t="str">
        <f t="shared" si="13"/>
        <v>The term 'São Domingos' refers to a platform, use 'platform' instead of São Domingos.</v>
      </c>
      <c r="F66" s="3" t="s">
        <v>96</v>
      </c>
    </row>
    <row r="67" spans="1:6" ht="15.6" customHeight="1" x14ac:dyDescent="0.3">
      <c r="A67" s="9" t="s">
        <v>33</v>
      </c>
      <c r="B67" s="9" t="s">
        <v>0</v>
      </c>
      <c r="C67" s="2" t="s">
        <v>61</v>
      </c>
      <c r="D67" s="3" t="str">
        <f>CONCATENATE("The term '",A67,"', refers to the to the name of the location of a platform, in a platform you can find meters, measurement systems, flow computers, platform clients, storages.")</f>
        <v>The term 'Ponto de Coleta do SC-3', refers to the to the name of the location of a platform, in a platform you can find meters, measurement systems, flow computers, platform clients, storages.</v>
      </c>
      <c r="E67" s="2" t="str">
        <f t="shared" si="13"/>
        <v>The term 'Ponto de Coleta do SC-3' refers to a platform, use 'platform' instead of Ponto de Coleta do SC-3.</v>
      </c>
      <c r="F67" s="3" t="s">
        <v>97</v>
      </c>
    </row>
    <row r="68" spans="1:6" ht="15.6" customHeight="1" x14ac:dyDescent="0.3">
      <c r="A68" s="9" t="s">
        <v>34</v>
      </c>
      <c r="B68" s="9" t="s">
        <v>0</v>
      </c>
      <c r="C68" s="2" t="s">
        <v>61</v>
      </c>
      <c r="D68" s="3" t="str">
        <f t="shared" si="12"/>
        <v>The term 'Estação Socorro', refers to the to the name of the location of a platform, in a platform you can find meters, measurement systems, flow computers, platform clients, storages.</v>
      </c>
      <c r="E68" s="2" t="str">
        <f t="shared" si="13"/>
        <v>The term 'Estação Socorro' refers to a platform, use 'platform' instead of Estação Socorro.</v>
      </c>
      <c r="F68" s="3" t="s">
        <v>98</v>
      </c>
    </row>
    <row r="69" spans="1:6" ht="15.6" customHeight="1" x14ac:dyDescent="0.3">
      <c r="A69" s="9" t="s">
        <v>35</v>
      </c>
      <c r="B69" s="9" t="s">
        <v>0</v>
      </c>
      <c r="C69" s="2" t="s">
        <v>61</v>
      </c>
      <c r="D69" s="3" t="str">
        <f t="shared" si="12"/>
        <v>The term 'Ponto de Coleta do SVE-1', refers to the to the name of the location of a platform, in a platform you can find meters, measurement systems, flow computers, platform clients, storages.</v>
      </c>
      <c r="E69" s="2" t="str">
        <f t="shared" si="13"/>
        <v>The term 'Ponto de Coleta do SVE-1' refers to a platform, use 'platform' instead of Ponto de Coleta do SVE-1.</v>
      </c>
      <c r="F69" s="3" t="s">
        <v>99</v>
      </c>
    </row>
    <row r="70" spans="1:6" ht="15.6" customHeight="1" x14ac:dyDescent="0.3">
      <c r="A70" s="9" t="s">
        <v>36</v>
      </c>
      <c r="B70" s="9" t="s">
        <v>0</v>
      </c>
      <c r="C70" s="2" t="s">
        <v>61</v>
      </c>
      <c r="D70" s="3" t="str">
        <f t="shared" si="12"/>
        <v>The term 'Estação de Compressores UPGN de Candeias', refers to the to the name of the location of a platform, in a platform you can find meters, measurement systems, flow computers, platform clients, storages.</v>
      </c>
      <c r="E70" s="2" t="str">
        <f t="shared" si="13"/>
        <v>The term 'Estação de Compressores UPGN de Candeias' refers to a platform, use 'platform' instead of Estação de Compressores UPGN de Candeias.</v>
      </c>
      <c r="F70" s="3" t="s">
        <v>100</v>
      </c>
    </row>
    <row r="71" spans="1:6" ht="15.6" customHeight="1" x14ac:dyDescent="0.3">
      <c r="A71" s="9" t="s">
        <v>37</v>
      </c>
      <c r="B71" s="9" t="s">
        <v>0</v>
      </c>
      <c r="C71" s="2" t="s">
        <v>61</v>
      </c>
      <c r="D71" s="3" t="str">
        <f t="shared" si="12"/>
        <v>The term 'UPGN de Candeias', refers to the to the name of the location of a platform, in a platform you can find meters, measurement systems, flow computers, platform clients, storages.</v>
      </c>
      <c r="E71" s="2" t="str">
        <f t="shared" si="13"/>
        <v>The term 'UPGN de Candeias' refers to a platform, use 'platform' instead of UPGN de Candeias.</v>
      </c>
      <c r="F71" s="3" t="s">
        <v>101</v>
      </c>
    </row>
    <row r="72" spans="1:6" ht="15.6" customHeight="1" x14ac:dyDescent="0.3">
      <c r="A72" s="9" t="s">
        <v>128</v>
      </c>
      <c r="B72" s="9" t="s">
        <v>121</v>
      </c>
      <c r="C72" s="2" t="s">
        <v>66</v>
      </c>
      <c r="D72" s="3" t="str">
        <f>CONCATENATE("The term '",A72,"' or similar, commonly refers to a fluid.")</f>
        <v>The term 'crude oil' or similar, commonly refers to a fluid.</v>
      </c>
      <c r="E72" s="2" t="str">
        <f t="shared" ref="E72" si="14">CONCATENATE("The term '",A72,"' or related can be replaced with 'fluid' instead.")</f>
        <v>The term 'crude oil' or related can be replaced with 'fluid' instead.</v>
      </c>
      <c r="F72" s="3" t="s">
        <v>202</v>
      </c>
    </row>
    <row r="73" spans="1:6" ht="15.6" customHeight="1" x14ac:dyDescent="0.3">
      <c r="A73" s="9" t="s">
        <v>123</v>
      </c>
      <c r="B73" s="9" t="s">
        <v>129</v>
      </c>
      <c r="C73" s="1" t="s">
        <v>69</v>
      </c>
      <c r="D73" s="3" t="str">
        <f>CONCATENATE("The term '",A73,"' or similar refers to a measure type for measurement systems.")</f>
        <v>The term 'fiscal' or similar refers to a measure type for measurement systems.</v>
      </c>
      <c r="E73" s="2" t="str">
        <f>CONCATENATE("The term '",A73,"' or related refers to a measure type, use 'measure type' instead.")</f>
        <v>The term 'fiscal' or related refers to a measure type, use 'measure type' instead.</v>
      </c>
      <c r="F73" s="3" t="s">
        <v>74</v>
      </c>
    </row>
    <row r="74" spans="1:6" ht="15.6" customHeight="1" x14ac:dyDescent="0.3">
      <c r="A74" s="9" t="s">
        <v>124</v>
      </c>
      <c r="B74" s="9" t="s">
        <v>129</v>
      </c>
      <c r="C74" s="1" t="s">
        <v>69</v>
      </c>
      <c r="D74" s="3" t="str">
        <f t="shared" ref="D74:D77" si="15">CONCATENATE("The term '",A74,"' or similar refers to a measure type for measurement systems.")</f>
        <v>The term 'Appropriation' or similar refers to a measure type for measurement systems.</v>
      </c>
      <c r="E74" s="2" t="str">
        <f t="shared" ref="E74:E77" si="16">CONCATENATE("The term '",A74,"' or related refers to a measure type, use 'measure type' instead.")</f>
        <v>The term 'Appropriation' or related refers to a measure type, use 'measure type' instead.</v>
      </c>
      <c r="F74" s="3" t="s">
        <v>75</v>
      </c>
    </row>
    <row r="75" spans="1:6" ht="15.6" customHeight="1" x14ac:dyDescent="0.3">
      <c r="A75" s="9" t="s">
        <v>125</v>
      </c>
      <c r="B75" s="9" t="s">
        <v>129</v>
      </c>
      <c r="C75" s="1" t="s">
        <v>69</v>
      </c>
      <c r="D75" s="3" t="str">
        <f t="shared" si="15"/>
        <v>The term 'operational' or similar refers to a measure type for measurement systems.</v>
      </c>
      <c r="E75" s="2" t="str">
        <f t="shared" si="16"/>
        <v>The term 'operational' or related refers to a measure type, use 'measure type' instead.</v>
      </c>
      <c r="F75" s="3" t="s">
        <v>76</v>
      </c>
    </row>
    <row r="76" spans="1:6" ht="15.6" customHeight="1" x14ac:dyDescent="0.3">
      <c r="A76" s="9" t="s">
        <v>126</v>
      </c>
      <c r="B76" s="9" t="s">
        <v>129</v>
      </c>
      <c r="C76" s="1" t="s">
        <v>69</v>
      </c>
      <c r="D76" s="3" t="str">
        <f t="shared" si="15"/>
        <v>The term 'custody' or similar refers to a measure type for measurement systems.</v>
      </c>
      <c r="E76" s="2" t="str">
        <f t="shared" si="16"/>
        <v>The term 'custody' or related refers to a measure type, use 'measure type' instead.</v>
      </c>
      <c r="F76" s="3" t="s">
        <v>77</v>
      </c>
    </row>
    <row r="77" spans="1:6" ht="15.6" customHeight="1" x14ac:dyDescent="0.3">
      <c r="A77" s="9" t="s">
        <v>127</v>
      </c>
      <c r="B77" s="9" t="s">
        <v>129</v>
      </c>
      <c r="C77" s="1" t="s">
        <v>69</v>
      </c>
      <c r="D77" s="3" t="str">
        <f t="shared" si="15"/>
        <v>The term 'Production Wells' or similar refers to a measure type for measurement systems.</v>
      </c>
      <c r="E77" s="2" t="str">
        <f t="shared" si="16"/>
        <v>The term 'Production Wells' or related refers to a measure type, use 'measure type' instead.</v>
      </c>
      <c r="F77" s="3" t="s">
        <v>78</v>
      </c>
    </row>
    <row r="78" spans="1:6" ht="15.6" customHeight="1" x14ac:dyDescent="0.3">
      <c r="A78" s="9" t="s">
        <v>14</v>
      </c>
      <c r="B78" s="9" t="s">
        <v>2</v>
      </c>
      <c r="C78" s="2" t="s">
        <v>64</v>
      </c>
      <c r="D78" s="2" t="s">
        <v>154</v>
      </c>
      <c r="E78" s="3" t="s">
        <v>184</v>
      </c>
      <c r="F78" s="3" t="s">
        <v>106</v>
      </c>
    </row>
    <row r="79" spans="1:6" ht="15.6" customHeight="1" x14ac:dyDescent="0.3">
      <c r="A79" s="9" t="s">
        <v>107</v>
      </c>
      <c r="B79" s="9" t="s">
        <v>109</v>
      </c>
      <c r="C79" s="3" t="s">
        <v>62</v>
      </c>
      <c r="D79" s="3" t="str">
        <f>CONCATENATE("When talking about the term '",A79,"' or similar, it refers to the name/tag of the measurement system.")</f>
        <v>When talking about the term 'EMED' or similar, it refers to the name/tag of the measurement system.</v>
      </c>
      <c r="E79" s="2" t="str">
        <f>CONCATENATE("When talking about '",A79,"' as a measurement system replace with 'measurement system' instead.")</f>
        <v>When talking about 'EMED' as a measurement system replace with 'measurement system' instead.</v>
      </c>
      <c r="F79" s="3"/>
    </row>
    <row r="80" spans="1:6" ht="15.6" customHeight="1" x14ac:dyDescent="0.3">
      <c r="A80" s="9" t="s">
        <v>107</v>
      </c>
      <c r="B80" s="9" t="s">
        <v>1</v>
      </c>
      <c r="C80" s="2" t="s">
        <v>67</v>
      </c>
      <c r="D80" s="3" t="str">
        <f>CONCATENATE("When talking about the term '",A80,"' or similar, it refers to the name of flow computer.")</f>
        <v>When talking about the term 'EMED' or similar, it refers to the name of flow computer.</v>
      </c>
      <c r="E80" s="2" t="str">
        <f>CONCATENATE("When talking about '",A80,"' as a flow computer replace with 'flow computer' instead.")</f>
        <v>When talking about 'EMED' as a flow computer replace with 'flow computer' instead.</v>
      </c>
      <c r="F80" s="3"/>
    </row>
    <row r="81" spans="1:6" ht="15.6" customHeight="1" x14ac:dyDescent="0.3">
      <c r="A81" s="9" t="s">
        <v>133</v>
      </c>
      <c r="B81" s="9" t="s">
        <v>109</v>
      </c>
      <c r="C81" s="3" t="s">
        <v>62</v>
      </c>
      <c r="D81" s="3" t="str">
        <f>CONCATENATE("When talking about the term 'EMED...' or similar, it refers to the name/tag of the measurement system.")</f>
        <v>When talking about the term 'EMED...' or similar, it refers to the name/tag of the measurement system.</v>
      </c>
      <c r="E81" s="2" t="s">
        <v>185</v>
      </c>
      <c r="F81" s="3"/>
    </row>
    <row r="82" spans="1:6" ht="15.6" customHeight="1" x14ac:dyDescent="0.3">
      <c r="A82" s="9" t="s">
        <v>133</v>
      </c>
      <c r="B82" s="9" t="s">
        <v>1</v>
      </c>
      <c r="C82" s="2" t="s">
        <v>67</v>
      </c>
      <c r="D82" s="3" t="str">
        <f>CONCATENATE("When talking about the term 'EMED...' or similar, it refers to the name of flow computer.")</f>
        <v>When talking about the term 'EMED...' or similar, it refers to the name of flow computer.</v>
      </c>
      <c r="E82" s="3" t="s">
        <v>186</v>
      </c>
      <c r="F82" s="3"/>
    </row>
    <row r="83" spans="1:6" ht="15.6" customHeight="1" x14ac:dyDescent="0.3">
      <c r="A83" s="15" t="s">
        <v>134</v>
      </c>
      <c r="B83" s="9" t="s">
        <v>109</v>
      </c>
      <c r="C83" s="3" t="s">
        <v>62</v>
      </c>
      <c r="D83" s="3" t="str">
        <f>CONCATENATE("When talking about the term 'EST...' or similar, it refers to the name/tag of the measurement system.")</f>
        <v>When talking about the term 'EST...' or similar, it refers to the name/tag of the measurement system.</v>
      </c>
      <c r="E83" s="2" t="s">
        <v>187</v>
      </c>
    </row>
    <row r="84" spans="1:6" ht="15.6" customHeight="1" x14ac:dyDescent="0.3">
      <c r="A84" s="15" t="s">
        <v>135</v>
      </c>
      <c r="B84" s="9" t="s">
        <v>109</v>
      </c>
      <c r="C84" s="3" t="s">
        <v>62</v>
      </c>
      <c r="D84" s="3" t="str">
        <f>CONCATENATE("When talking about the term 'EST...' or similar, it refers to the name/tag of the measurement system.")</f>
        <v>When talking about the term 'EST...' or similar, it refers to the name/tag of the measurement system.</v>
      </c>
      <c r="E84" s="2" t="s">
        <v>187</v>
      </c>
    </row>
    <row r="85" spans="1:6" ht="15.6" customHeight="1" x14ac:dyDescent="0.3">
      <c r="A85" s="15" t="s">
        <v>136</v>
      </c>
      <c r="B85" s="9" t="s">
        <v>109</v>
      </c>
      <c r="C85" s="3" t="s">
        <v>62</v>
      </c>
      <c r="D85" s="3" t="str">
        <f>CONCATENATE("When talking about the term 'EST...' or similar, it refers to the name/tag of the measurement system.")</f>
        <v>When talking about the term 'EST...' or similar, it refers to the name/tag of the measurement system.</v>
      </c>
      <c r="E85" s="2" t="s">
        <v>187</v>
      </c>
    </row>
    <row r="86" spans="1:6" ht="15.6" customHeight="1" x14ac:dyDescent="0.3">
      <c r="A86" s="15" t="s">
        <v>137</v>
      </c>
      <c r="B86" s="9" t="s">
        <v>109</v>
      </c>
      <c r="C86" s="3" t="s">
        <v>62</v>
      </c>
      <c r="D86" s="3" t="str">
        <f>CONCATENATE("When talking about the term 'FQIT...' or similar, it refers to the name/tag of the measurement system.")</f>
        <v>When talking about the term 'FQIT...' or similar, it refers to the name/tag of the measurement system.</v>
      </c>
      <c r="E86" s="2" t="s">
        <v>188</v>
      </c>
    </row>
    <row r="87" spans="1:6" ht="15.6" customHeight="1" x14ac:dyDescent="0.3">
      <c r="A87" s="15" t="s">
        <v>138</v>
      </c>
      <c r="B87" s="9" t="s">
        <v>109</v>
      </c>
      <c r="C87" s="3" t="s">
        <v>62</v>
      </c>
      <c r="D87" s="3" t="str">
        <f>CONCATENATE("When talking about the term 'TANQ...' or similar, it refers to the name/tag of the measurement system.")</f>
        <v>When talking about the term 'TANQ...' or similar, it refers to the name/tag of the measurement system.</v>
      </c>
      <c r="E87" s="2" t="s">
        <v>189</v>
      </c>
    </row>
    <row r="88" spans="1:6" ht="15.6" customHeight="1" x14ac:dyDescent="0.3">
      <c r="A88" s="15" t="s">
        <v>139</v>
      </c>
      <c r="B88" s="9" t="s">
        <v>109</v>
      </c>
      <c r="C88" s="3" t="s">
        <v>62</v>
      </c>
      <c r="D88" s="3" t="str">
        <f>CONCATENATE("When talking about the term 'EST...' or similar, it refers to the name/tag of the measurement system.")</f>
        <v>When talking about the term 'EST...' or similar, it refers to the name/tag of the measurement system.</v>
      </c>
      <c r="E88" s="2" t="s">
        <v>187</v>
      </c>
    </row>
    <row r="89" spans="1:6" ht="15.6" customHeight="1" x14ac:dyDescent="0.3">
      <c r="A89" s="15" t="s">
        <v>140</v>
      </c>
      <c r="B89" s="9" t="s">
        <v>109</v>
      </c>
      <c r="C89" s="3" t="s">
        <v>62</v>
      </c>
      <c r="D89" s="3" t="str">
        <f>CONCATENATE("When talking about the term 'FE-EMED...' or similar, it refers to the name/tag of the measurement system.")</f>
        <v>When talking about the term 'FE-EMED...' or similar, it refers to the name/tag of the measurement system.</v>
      </c>
      <c r="E89" s="2" t="s">
        <v>190</v>
      </c>
    </row>
    <row r="90" spans="1:6" ht="15.6" customHeight="1" x14ac:dyDescent="0.3">
      <c r="A90" s="15" t="s">
        <v>141</v>
      </c>
      <c r="B90" s="9" t="s">
        <v>109</v>
      </c>
      <c r="C90" s="3" t="s">
        <v>62</v>
      </c>
      <c r="D90" s="3" t="str">
        <f>CONCATENATE("When talking about the term 'EST LIBTQ PAL...' or similar, it refers to the name/tag of the measurement system.")</f>
        <v>When talking about the term 'EST LIBTQ PAL...' or similar, it refers to the name/tag of the measurement system.</v>
      </c>
      <c r="E90" s="2" t="s">
        <v>187</v>
      </c>
    </row>
    <row r="91" spans="1:6" ht="15.6" customHeight="1" x14ac:dyDescent="0.3">
      <c r="A91" s="15" t="s">
        <v>142</v>
      </c>
      <c r="B91" s="9" t="s">
        <v>109</v>
      </c>
      <c r="C91" s="3" t="s">
        <v>62</v>
      </c>
      <c r="D91" s="3" t="str">
        <f>CONCATENATE("When talking about the term 'EST...' or similar, it refers to the name/tag of the measurement system.")</f>
        <v>When talking about the term 'EST...' or similar, it refers to the name/tag of the measurement system.</v>
      </c>
      <c r="E91" s="2" t="s">
        <v>187</v>
      </c>
    </row>
    <row r="92" spans="1:6" ht="15.6" customHeight="1" x14ac:dyDescent="0.3">
      <c r="A92" s="15" t="s">
        <v>143</v>
      </c>
      <c r="B92" s="9" t="s">
        <v>109</v>
      </c>
      <c r="C92" s="3" t="s">
        <v>62</v>
      </c>
      <c r="D92" s="3" t="str">
        <f t="shared" ref="D92" si="17">CONCATENATE("When talking about the term 'TANQ...' or similar, it refers to the name/tag of the measurement system.")</f>
        <v>When talking about the term 'TANQ...' or similar, it refers to the name/tag of the measurement system.</v>
      </c>
      <c r="E92" s="2" t="s">
        <v>189</v>
      </c>
    </row>
    <row r="93" spans="1:6" ht="15.6" customHeight="1" x14ac:dyDescent="0.3">
      <c r="A93" s="15" t="s">
        <v>144</v>
      </c>
      <c r="B93" s="9" t="s">
        <v>1</v>
      </c>
      <c r="C93" s="2" t="s">
        <v>67</v>
      </c>
      <c r="D93" s="3" t="s">
        <v>174</v>
      </c>
      <c r="E93" s="2" t="s">
        <v>191</v>
      </c>
    </row>
    <row r="94" spans="1:6" ht="15.6" customHeight="1" x14ac:dyDescent="0.3">
      <c r="A94" s="15" t="s">
        <v>145</v>
      </c>
      <c r="B94" s="9" t="s">
        <v>1</v>
      </c>
      <c r="C94" s="2" t="s">
        <v>67</v>
      </c>
      <c r="D94" s="3" t="s">
        <v>175</v>
      </c>
      <c r="E94" s="2" t="s">
        <v>192</v>
      </c>
    </row>
    <row r="95" spans="1:6" ht="15.6" customHeight="1" x14ac:dyDescent="0.3">
      <c r="A95" s="15" t="s">
        <v>146</v>
      </c>
      <c r="B95" s="9" t="s">
        <v>1</v>
      </c>
      <c r="C95" s="2" t="s">
        <v>67</v>
      </c>
      <c r="D95" s="3" t="s">
        <v>176</v>
      </c>
      <c r="E95" s="2" t="s">
        <v>191</v>
      </c>
    </row>
    <row r="96" spans="1:6" ht="15.6" customHeight="1" x14ac:dyDescent="0.3">
      <c r="A96" s="15" t="s">
        <v>147</v>
      </c>
      <c r="B96" s="9" t="s">
        <v>1</v>
      </c>
      <c r="C96" s="2" t="s">
        <v>67</v>
      </c>
      <c r="D96" s="3" t="s">
        <v>174</v>
      </c>
      <c r="E96" s="2" t="s">
        <v>193</v>
      </c>
    </row>
    <row r="97" spans="1:6" ht="15.6" customHeight="1" x14ac:dyDescent="0.3">
      <c r="A97" s="15" t="s">
        <v>148</v>
      </c>
      <c r="B97" s="9" t="s">
        <v>1</v>
      </c>
      <c r="C97" s="2" t="s">
        <v>67</v>
      </c>
      <c r="D97" s="3" t="s">
        <v>175</v>
      </c>
      <c r="E97" s="2" t="s">
        <v>187</v>
      </c>
    </row>
    <row r="98" spans="1:6" ht="15.6" customHeight="1" x14ac:dyDescent="0.3">
      <c r="A98" s="15" t="s">
        <v>156</v>
      </c>
      <c r="B98" s="9" t="s">
        <v>109</v>
      </c>
      <c r="C98" s="3" t="s">
        <v>62</v>
      </c>
      <c r="D98" s="1" t="s">
        <v>177</v>
      </c>
      <c r="E98" s="1" t="s">
        <v>194</v>
      </c>
      <c r="F98" s="10" t="s">
        <v>203</v>
      </c>
    </row>
    <row r="99" spans="1:6" ht="15.6" customHeight="1" x14ac:dyDescent="0.3">
      <c r="A99" s="15" t="s">
        <v>160</v>
      </c>
      <c r="B99" s="9" t="s">
        <v>109</v>
      </c>
      <c r="C99" s="3" t="s">
        <v>62</v>
      </c>
      <c r="D99" s="1" t="s">
        <v>161</v>
      </c>
      <c r="E99" s="1" t="s">
        <v>325</v>
      </c>
      <c r="F99" s="10" t="s">
        <v>204</v>
      </c>
    </row>
    <row r="100" spans="1:6" ht="15.6" customHeight="1" x14ac:dyDescent="0.3">
      <c r="A100" s="15" t="s">
        <v>163</v>
      </c>
      <c r="B100" s="9" t="s">
        <v>109</v>
      </c>
      <c r="C100" s="3" t="s">
        <v>62</v>
      </c>
      <c r="D100" s="1" t="s">
        <v>165</v>
      </c>
      <c r="E100" s="1" t="s">
        <v>195</v>
      </c>
      <c r="F100" s="10" t="s">
        <v>205</v>
      </c>
    </row>
    <row r="101" spans="1:6" ht="15.6" customHeight="1" x14ac:dyDescent="0.3">
      <c r="A101" s="15" t="s">
        <v>162</v>
      </c>
      <c r="B101" s="9" t="s">
        <v>109</v>
      </c>
      <c r="C101" s="3" t="s">
        <v>62</v>
      </c>
      <c r="D101" s="1" t="s">
        <v>164</v>
      </c>
      <c r="E101" s="1" t="s">
        <v>196</v>
      </c>
      <c r="F101" s="10" t="s">
        <v>206</v>
      </c>
    </row>
    <row r="102" spans="1:6" ht="15.6" customHeight="1" x14ac:dyDescent="0.3">
      <c r="A102" s="15" t="s">
        <v>166</v>
      </c>
      <c r="B102" s="9" t="s">
        <v>109</v>
      </c>
      <c r="C102" s="3" t="s">
        <v>62</v>
      </c>
      <c r="D102" s="1" t="s">
        <v>167</v>
      </c>
      <c r="E102" s="1" t="s">
        <v>327</v>
      </c>
      <c r="F102" s="10" t="s">
        <v>207</v>
      </c>
    </row>
    <row r="103" spans="1:6" ht="15.6" customHeight="1" x14ac:dyDescent="0.3">
      <c r="A103" s="15" t="s">
        <v>121</v>
      </c>
      <c r="B103" s="15" t="s">
        <v>121</v>
      </c>
      <c r="C103" s="10" t="s">
        <v>66</v>
      </c>
      <c r="D103" s="1" t="s">
        <v>168</v>
      </c>
      <c r="E103" s="1" t="s">
        <v>326</v>
      </c>
      <c r="F103" s="10" t="s">
        <v>213</v>
      </c>
    </row>
    <row r="104" spans="1:6" ht="15.6" customHeight="1" x14ac:dyDescent="0.3">
      <c r="A104" s="15" t="s">
        <v>173</v>
      </c>
      <c r="B104" s="9" t="s">
        <v>2</v>
      </c>
      <c r="C104" s="2" t="s">
        <v>64</v>
      </c>
      <c r="D104" s="1" t="str">
        <f>CONCATENATE("When talking about the term '",A104,"' or similar, this refers to a variable read in the measurement system.")</f>
        <v>When talking about the term 'density' or similar, this refers to a variable read in the measurement system.</v>
      </c>
      <c r="E104" s="1" t="str">
        <f>CONCATENATE("The term '",A104,"' or related refers to a variable read in measurement system, replace with 'variable'.")</f>
        <v>The term 'density' or related refers to a variable read in measurement system, replace with 'variable'.</v>
      </c>
      <c r="F104" s="10" t="s">
        <v>208</v>
      </c>
    </row>
    <row r="105" spans="1:6" ht="15.6" customHeight="1" x14ac:dyDescent="0.3">
      <c r="A105" s="15" t="s">
        <v>169</v>
      </c>
      <c r="B105" s="9" t="s">
        <v>2</v>
      </c>
      <c r="C105" s="2" t="s">
        <v>64</v>
      </c>
      <c r="D105" s="1" t="str">
        <f t="shared" ref="D105:D108" si="18">CONCATENATE("When talking about the term '",A105,"' or similar, this refers to a variable read in the measurement system.")</f>
        <v>When talking about the term 'differential pressure' or similar, this refers to a variable read in the measurement system.</v>
      </c>
      <c r="E105" s="1" t="str">
        <f t="shared" ref="E105:E113" si="19">CONCATENATE("The term '",A105,"' or related refers to a variable read in measurement system, replace with 'variable'.")</f>
        <v>The term 'differential pressure' or related refers to a variable read in measurement system, replace with 'variable'.</v>
      </c>
      <c r="F105" s="10" t="s">
        <v>212</v>
      </c>
    </row>
    <row r="106" spans="1:6" ht="15.6" customHeight="1" x14ac:dyDescent="0.3">
      <c r="A106" s="15" t="s">
        <v>170</v>
      </c>
      <c r="B106" s="9" t="s">
        <v>2</v>
      </c>
      <c r="C106" s="2" t="s">
        <v>64</v>
      </c>
      <c r="D106" s="1" t="str">
        <f t="shared" si="18"/>
        <v>When talking about the term 'temperature' or similar, this refers to a variable read in the measurement system.</v>
      </c>
      <c r="E106" s="1" t="str">
        <f t="shared" si="19"/>
        <v>The term 'temperature' or related refers to a variable read in measurement system, replace with 'variable'.</v>
      </c>
      <c r="F106" s="10" t="s">
        <v>210</v>
      </c>
    </row>
    <row r="107" spans="1:6" ht="15.6" customHeight="1" x14ac:dyDescent="0.3">
      <c r="A107" s="15" t="s">
        <v>171</v>
      </c>
      <c r="B107" s="9" t="s">
        <v>2</v>
      </c>
      <c r="C107" s="2" t="s">
        <v>64</v>
      </c>
      <c r="D107" s="1" t="str">
        <f t="shared" si="18"/>
        <v>When talking about the term 'static pressure' or similar, this refers to a variable read in the measurement system.</v>
      </c>
      <c r="E107" s="1" t="str">
        <f t="shared" si="19"/>
        <v>The term 'static pressure' or related refers to a variable read in measurement system, replace with 'variable'.</v>
      </c>
      <c r="F107" s="10" t="s">
        <v>209</v>
      </c>
    </row>
    <row r="108" spans="1:6" ht="15.6" customHeight="1" x14ac:dyDescent="0.3">
      <c r="A108" s="15" t="s">
        <v>172</v>
      </c>
      <c r="B108" s="9" t="s">
        <v>2</v>
      </c>
      <c r="C108" s="2" t="s">
        <v>64</v>
      </c>
      <c r="D108" s="1" t="str">
        <f t="shared" si="18"/>
        <v>When talking about the term 'viscosity' or similar, this refers to a variable read in the measurement system.</v>
      </c>
      <c r="E108" s="1" t="str">
        <f t="shared" si="19"/>
        <v>The term 'viscosity' or related refers to a variable read in measurement system, replace with 'variable'.</v>
      </c>
      <c r="F108" s="10" t="s">
        <v>211</v>
      </c>
    </row>
    <row r="109" spans="1:6" ht="15.6" customHeight="1" x14ac:dyDescent="0.3">
      <c r="A109" s="15" t="s">
        <v>173</v>
      </c>
      <c r="B109" s="9" t="s">
        <v>2</v>
      </c>
      <c r="C109" s="2" t="s">
        <v>65</v>
      </c>
      <c r="F109" s="10" t="s">
        <v>310</v>
      </c>
    </row>
    <row r="110" spans="1:6" ht="15.6" customHeight="1" x14ac:dyDescent="0.3">
      <c r="A110" s="15" t="s">
        <v>169</v>
      </c>
      <c r="B110" s="9" t="s">
        <v>2</v>
      </c>
      <c r="C110" s="2" t="s">
        <v>65</v>
      </c>
      <c r="F110" s="10" t="s">
        <v>311</v>
      </c>
    </row>
    <row r="111" spans="1:6" ht="15.6" customHeight="1" x14ac:dyDescent="0.3">
      <c r="A111" s="15" t="s">
        <v>170</v>
      </c>
      <c r="B111" s="9" t="s">
        <v>2</v>
      </c>
      <c r="C111" s="2" t="s">
        <v>65</v>
      </c>
      <c r="F111" s="10" t="s">
        <v>312</v>
      </c>
    </row>
    <row r="112" spans="1:6" ht="15.6" customHeight="1" x14ac:dyDescent="0.3">
      <c r="A112" s="15" t="s">
        <v>171</v>
      </c>
      <c r="B112" s="9" t="s">
        <v>2</v>
      </c>
      <c r="C112" s="2" t="s">
        <v>65</v>
      </c>
      <c r="F112" s="10" t="s">
        <v>313</v>
      </c>
    </row>
    <row r="113" spans="1:6" ht="15.6" customHeight="1" x14ac:dyDescent="0.3">
      <c r="A113" s="15" t="s">
        <v>172</v>
      </c>
      <c r="B113" s="9" t="s">
        <v>2</v>
      </c>
      <c r="C113" s="2" t="s">
        <v>65</v>
      </c>
      <c r="F113" s="10" t="s">
        <v>314</v>
      </c>
    </row>
  </sheetData>
  <autoFilter ref="A1:F113" xr:uid="{236B0FD0-4DA2-46CE-B290-2BD321B2358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examples_terms</vt:lpstr>
      <vt:lpstr>terms_definitions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Lauther Harold Valladares Ipanaque</dc:creator>
  <cp:lastModifiedBy>Lauther Harold Valladares Ipanaque</cp:lastModifiedBy>
  <dcterms:created xsi:type="dcterms:W3CDTF">2024-03-14T17:31:05Z</dcterms:created>
  <dcterms:modified xsi:type="dcterms:W3CDTF">2024-08-02T23:13:19Z</dcterms:modified>
</cp:coreProperties>
</file>