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uni\LAB SOFT\TP-MASTER SECURITY SYSTEM\Entregas\Entrega Final\Planillas e indicadores 6+1 Software\"/>
    </mc:Choice>
  </mc:AlternateContent>
  <xr:revisionPtr revIDLastSave="0" documentId="13_ncr:1_{0D36D51F-4A45-421A-99C3-9439825979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iesgos" sheetId="4" r:id="rId1"/>
  </sheets>
  <definedNames>
    <definedName name="_xlnm._FilterDatabase" localSheetId="0" hidden="1">Riesgos!$B$32:$E$32</definedName>
  </definedNames>
  <calcPr calcId="181029"/>
</workbook>
</file>

<file path=xl/calcChain.xml><?xml version="1.0" encoding="utf-8"?>
<calcChain xmlns="http://schemas.openxmlformats.org/spreadsheetml/2006/main">
  <c r="W4" i="4" l="1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T4" i="4"/>
  <c r="T24" i="4"/>
  <c r="V24" i="4"/>
  <c r="W24" i="4" s="1"/>
  <c r="S24" i="4" l="1"/>
  <c r="P24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E56" i="4"/>
  <c r="E39" i="4"/>
  <c r="E38" i="4"/>
  <c r="E48" i="4"/>
  <c r="E64" i="4"/>
  <c r="E55" i="4"/>
  <c r="E47" i="4"/>
  <c r="E54" i="4"/>
  <c r="E53" i="4"/>
  <c r="E37" i="4"/>
  <c r="E63" i="4"/>
  <c r="C24" i="4" l="1"/>
  <c r="D24" i="4"/>
  <c r="E23" i="4"/>
  <c r="E22" i="4"/>
  <c r="E21" i="4"/>
  <c r="E20" i="4"/>
  <c r="E17" i="4"/>
  <c r="E16" i="4"/>
  <c r="E15" i="4"/>
  <c r="E14" i="4"/>
  <c r="E13" i="4"/>
  <c r="E12" i="4"/>
  <c r="K21" i="4" l="1"/>
  <c r="T21" i="4"/>
  <c r="N12" i="4"/>
  <c r="T12" i="4"/>
  <c r="Q12" i="4"/>
  <c r="K23" i="4"/>
  <c r="T23" i="4"/>
  <c r="K16" i="4"/>
  <c r="T16" i="4"/>
  <c r="N20" i="4"/>
  <c r="T20" i="4"/>
  <c r="K22" i="4"/>
  <c r="T22" i="4"/>
  <c r="N13" i="4"/>
  <c r="T13" i="4"/>
  <c r="K14" i="4"/>
  <c r="T14" i="4"/>
  <c r="K15" i="4"/>
  <c r="T15" i="4"/>
  <c r="N17" i="4"/>
  <c r="T17" i="4"/>
  <c r="Q22" i="4"/>
  <c r="Q23" i="4"/>
  <c r="N23" i="4"/>
  <c r="K17" i="4"/>
  <c r="N22" i="4"/>
  <c r="K20" i="4"/>
  <c r="Q21" i="4"/>
  <c r="Q17" i="4"/>
  <c r="N21" i="4"/>
  <c r="Q20" i="4"/>
  <c r="Q16" i="4"/>
  <c r="N14" i="4"/>
  <c r="N16" i="4"/>
  <c r="Q15" i="4"/>
  <c r="Q13" i="4"/>
  <c r="N15" i="4"/>
  <c r="K13" i="4"/>
  <c r="Q14" i="4"/>
  <c r="K12" i="4"/>
  <c r="M24" i="4"/>
  <c r="E60" i="4"/>
  <c r="E69" i="4"/>
  <c r="J24" i="4"/>
  <c r="E52" i="4" l="1"/>
  <c r="E51" i="4"/>
  <c r="E62" i="4"/>
  <c r="E61" i="4"/>
  <c r="E46" i="4"/>
  <c r="E5" i="4"/>
  <c r="E6" i="4"/>
  <c r="E4" i="4"/>
  <c r="E10" i="4"/>
  <c r="E11" i="4"/>
  <c r="T11" i="4" s="1"/>
  <c r="E8" i="4"/>
  <c r="E7" i="4"/>
  <c r="E9" i="4"/>
  <c r="E19" i="4"/>
  <c r="E18" i="4"/>
  <c r="E65" i="4"/>
  <c r="E57" i="4"/>
  <c r="E58" i="4"/>
  <c r="E36" i="4"/>
  <c r="E41" i="4"/>
  <c r="E33" i="4"/>
  <c r="E59" i="4"/>
  <c r="E49" i="4"/>
  <c r="E66" i="4"/>
  <c r="E42" i="4"/>
  <c r="E67" i="4"/>
  <c r="E43" i="4"/>
  <c r="E34" i="4"/>
  <c r="E44" i="4"/>
  <c r="E50" i="4"/>
  <c r="E68" i="4"/>
  <c r="E45" i="4"/>
  <c r="E35" i="4"/>
  <c r="T6" i="4" l="1"/>
  <c r="Q6" i="4"/>
  <c r="Q7" i="4"/>
  <c r="T7" i="4"/>
  <c r="Q19" i="4"/>
  <c r="T19" i="4"/>
  <c r="Q18" i="4"/>
  <c r="T18" i="4"/>
  <c r="Q9" i="4"/>
  <c r="T9" i="4"/>
  <c r="Q4" i="4"/>
  <c r="Q5" i="4"/>
  <c r="T5" i="4"/>
  <c r="Q8" i="4"/>
  <c r="T8" i="4"/>
  <c r="Q10" i="4"/>
  <c r="T10" i="4"/>
  <c r="Q11" i="4"/>
  <c r="K11" i="4"/>
  <c r="N4" i="4"/>
  <c r="N18" i="4"/>
  <c r="N9" i="4"/>
  <c r="N10" i="4"/>
  <c r="N6" i="4"/>
  <c r="N19" i="4"/>
  <c r="N7" i="4"/>
  <c r="N8" i="4"/>
  <c r="N5" i="4"/>
  <c r="K5" i="4"/>
  <c r="N11" i="4"/>
  <c r="G33" i="4"/>
  <c r="E24" i="4"/>
  <c r="Z6" i="4"/>
  <c r="Z4" i="4"/>
  <c r="Z7" i="4"/>
  <c r="Z5" i="4"/>
  <c r="K6" i="4"/>
  <c r="K4" i="4"/>
  <c r="K10" i="4"/>
  <c r="K8" i="4"/>
  <c r="K7" i="4"/>
  <c r="K9" i="4"/>
  <c r="K19" i="4"/>
  <c r="K18" i="4"/>
  <c r="Q24" i="4" l="1"/>
  <c r="N24" i="4"/>
  <c r="K24" i="4"/>
</calcChain>
</file>

<file path=xl/sharedStrings.xml><?xml version="1.0" encoding="utf-8"?>
<sst xmlns="http://schemas.openxmlformats.org/spreadsheetml/2006/main" count="290" uniqueCount="129">
  <si>
    <t>Riesgo</t>
  </si>
  <si>
    <t>Descripción</t>
  </si>
  <si>
    <t>Probabilidad</t>
  </si>
  <si>
    <t>Severidad</t>
  </si>
  <si>
    <t>Responsable</t>
  </si>
  <si>
    <t>Plan de Mitigación</t>
  </si>
  <si>
    <t>F. Revisión</t>
  </si>
  <si>
    <t>Resp 1</t>
  </si>
  <si>
    <t>Resp 2</t>
  </si>
  <si>
    <t>Resp 3</t>
  </si>
  <si>
    <t>Activo</t>
  </si>
  <si>
    <t>Impacto Potencial 
Original</t>
  </si>
  <si>
    <t>Ejecutado</t>
  </si>
  <si>
    <t>Plan de 
Contingencia</t>
  </si>
  <si>
    <t>Estado
Plan 
Mitigación</t>
  </si>
  <si>
    <t>1 a 3</t>
  </si>
  <si>
    <t>1 a 9</t>
  </si>
  <si>
    <t>Que un compañero abandone la cursada</t>
  </si>
  <si>
    <t>Que mas de un compañero abandone la cursada</t>
  </si>
  <si>
    <t>Abandono total del proyecto</t>
  </si>
  <si>
    <t>Cierre de la universidad un dia de reunion formal</t>
  </si>
  <si>
    <t>No tener el hardware correspondiente para realizar una buena verificación del software</t>
  </si>
  <si>
    <t>Probabilidad de ocurrencia</t>
  </si>
  <si>
    <t>Impacto del riesgo</t>
  </si>
  <si>
    <t>Exposición al riesgo</t>
  </si>
  <si>
    <t>No tener conexión a internet en determinados momentos</t>
  </si>
  <si>
    <t>No tener backup si se llegara a perder el proyecto</t>
  </si>
  <si>
    <t>Modelo de entrenamiento del reconocimiento facial defectuoso</t>
  </si>
  <si>
    <t>Vulnerabilidad de los datos</t>
  </si>
  <si>
    <t>Producto no aceptado por no cumplir las expectativas</t>
  </si>
  <si>
    <t>Baja comunicación del equipo durante el desarrollo del proyecto</t>
  </si>
  <si>
    <t>Problemas durante la integración de las diferentes partes</t>
  </si>
  <si>
    <t>Falta de conocimiento sobre herramientas a utilizar</t>
  </si>
  <si>
    <t>Falta de refinamiento en los requerimientos</t>
  </si>
  <si>
    <t>Testeos incompletos</t>
  </si>
  <si>
    <t>Un participante cae enfermo por X</t>
  </si>
  <si>
    <t>Product owner cambia los requerimientos del proyecto</t>
  </si>
  <si>
    <t>Un compañero prioriza otras materias o rinde finales</t>
  </si>
  <si>
    <t>Listado de riesgos detectados</t>
  </si>
  <si>
    <t>Que avise con antelacion para reasignar sus responsabilidaes</t>
  </si>
  <si>
    <t>Capacitaciones sobre las herramientas</t>
  </si>
  <si>
    <t>Reasignar la tarea a otro miembro del equipo que si la conozca</t>
  </si>
  <si>
    <t>Asegurarse de que el equipo tenga datos cargados</t>
  </si>
  <si>
    <t>Irse a algun otro lugar con internet</t>
  </si>
  <si>
    <t>Dejar por escrito todo lo pedido para estar preparado para las criticas y quejas</t>
  </si>
  <si>
    <t>Que sea avisado el dia de cierre y reprogramada la reunion</t>
  </si>
  <si>
    <t>Que se haga la reunion formal virtual</t>
  </si>
  <si>
    <t>En curso</t>
  </si>
  <si>
    <t>Usar emuladores para simular el hardware correspondiente</t>
  </si>
  <si>
    <t>Pedir prestado el hardware necesario</t>
  </si>
  <si>
    <t>Pedir un plazo de tiempo extra para satisfacer las expectativas</t>
  </si>
  <si>
    <t>Reuniones constantes con el PO verificando que esta conforme con lo hecho</t>
  </si>
  <si>
    <t>Reuniones constantes con el PO para refinar los requerimientos del sistema</t>
  </si>
  <si>
    <t>Definir bien las conexiones entre las diferentes partes del sistema</t>
  </si>
  <si>
    <t>Usar mas tiempo del establecido previamente para solucionar los problemas</t>
  </si>
  <si>
    <t>Definir bien todos los testeos a realizar, cubriendo todos los escenarios</t>
  </si>
  <si>
    <t>Completar los testeos para las siguientes entregas del producto</t>
  </si>
  <si>
    <t>Entrenar arduamente a la IA de reconocimiento facial, para reducir el riesgo de que falle</t>
  </si>
  <si>
    <t>Usar mas tiempo del establecido previamente para entrenar y optimizar la IA</t>
  </si>
  <si>
    <t>Reorganizar las fechas de entrega de las funcionalidades</t>
  </si>
  <si>
    <t>Uso de medidas de seguridad biometricas fuera de conexion a internet</t>
  </si>
  <si>
    <t>Un miembro del equipo pierde su herramienta de trabajo (PC)</t>
  </si>
  <si>
    <t>Mal manejo del control de versiones</t>
  </si>
  <si>
    <t>Problemas en la configuracion del ambiente del sistema</t>
  </si>
  <si>
    <t>Imcumplimiento del calendario establecido</t>
  </si>
  <si>
    <t>Impacto 
Potencial
Reducido SP1</t>
  </si>
  <si>
    <t>Índice 
de
Mitigación SP1</t>
  </si>
  <si>
    <t>Estado
Riesgo SP1</t>
  </si>
  <si>
    <t>Estado
Riesgo SP2</t>
  </si>
  <si>
    <t>Impacto 
Potencial
Reducido SP2</t>
  </si>
  <si>
    <t>Indice de Mitigacion SP2</t>
  </si>
  <si>
    <t>Riesgo recurrente</t>
  </si>
  <si>
    <t>no</t>
  </si>
  <si>
    <t>si</t>
  </si>
  <si>
    <t>Solo un integrante puede llevar su dispositivo para las demostraciones</t>
  </si>
  <si>
    <t>Alteracion de los frameworks/librerias por actualizaciones de las mismas</t>
  </si>
  <si>
    <t>Impacto 
Potencial
Reducido SP3</t>
  </si>
  <si>
    <t>Indice de Mitigacion SP3</t>
  </si>
  <si>
    <t>Estado
Riesgo SP3</t>
  </si>
  <si>
    <t>Cerrado</t>
  </si>
  <si>
    <t>No tener el hardware para realizar una buena verificación del software</t>
  </si>
  <si>
    <t>TOTAL DE EXPOSICION AL RIESGO</t>
  </si>
  <si>
    <t>Malas estimaciones de tiempo para las tareas</t>
  </si>
  <si>
    <t>El sistema falla en la dispositivo del cliente</t>
  </si>
  <si>
    <t>El sistema falla durante la presentacion ante el jurado</t>
  </si>
  <si>
    <t>Problemas de rendimiento con el dispositivo</t>
  </si>
  <si>
    <t>Problemas de seguridad con el sistema</t>
  </si>
  <si>
    <t>Problemas de rendimiento con el sistema</t>
  </si>
  <si>
    <t>El sistema no es aceptado por el alto costo de mantenimiento requerido</t>
  </si>
  <si>
    <t>Se excedio en el presupuesto establecido para el proyecto</t>
  </si>
  <si>
    <t>Miembros del equipo tienen problemas personales entre ellos</t>
  </si>
  <si>
    <t>Dependencia excesiva de un solo miembro del equipo</t>
  </si>
  <si>
    <t>Falta de experiencia sobre el gestionamiento de un proyecto</t>
  </si>
  <si>
    <t>Errores en el código que generan fallos críticos en la aplicación</t>
  </si>
  <si>
    <t>Probar el sistema en el lugar donde se hara la presentacion del sistema</t>
  </si>
  <si>
    <t>Usar el ingenio para salvar la situacion asumiendo el fallo como algo planeado</t>
  </si>
  <si>
    <t>TOP 20 RIESGOS</t>
  </si>
  <si>
    <t>El miembro del que se depende tanto capacite a los demas par evitar tal dependencia</t>
  </si>
  <si>
    <t>Repartir tareas mas equitativamente para que no suceda tal dependencia</t>
  </si>
  <si>
    <t>Capacitarse sobre como se lo gestiona correctamente a un proyecto</t>
  </si>
  <si>
    <t>Revisiones constantes con un experto en el tema para realizar las correciones</t>
  </si>
  <si>
    <t>El sistema falla en el dispositivo del cliente</t>
  </si>
  <si>
    <t>Probar el sistema en un dispositivo similar</t>
  </si>
  <si>
    <t>Repetir la prueba, y corregir el fallo lo mas pronto posible</t>
  </si>
  <si>
    <t>Tener reuniones constantes con e PO para evitar que sean cambios para los cuales no estemos preparados</t>
  </si>
  <si>
    <t>Tener todo bien configurado y bien particionado para evitar que sean cambios que afecten tanto al sistema</t>
  </si>
  <si>
    <t>Plantear el uso de otros medios de autenticacion fuera de la conexion a internet</t>
  </si>
  <si>
    <t>Pedir mas tiempo para realizar esa funcionalidad offline la cual seria critica</t>
  </si>
  <si>
    <t>Optimizar todos los sistemas de la aplicacion para evitar esos problemas de rendimiento</t>
  </si>
  <si>
    <t>Realizar cambios en los algoritmos usados en el sistema para que el rendimiento sea mejor</t>
  </si>
  <si>
    <t>Fomentar la buena relacion entre los miembros del equipo por medio de actividades grupales</t>
  </si>
  <si>
    <t>Mantener esos conflictos por fuera de lo referente a la realizacion del proyecto</t>
  </si>
  <si>
    <t>Investigar sobre el ambiente que usaremos para evitar tales problemas</t>
  </si>
  <si>
    <t>Dedicar mas tiempo del requerido para solucionar esos problemas del ambiente</t>
  </si>
  <si>
    <t>Realizar una candelarizacion acorde a lo que el equipo puede realizar</t>
  </si>
  <si>
    <t>Solicitar mas tiempo para la realizacion de las tareas que se adeudaron</t>
  </si>
  <si>
    <t>Estado
Riesgo SP4</t>
  </si>
  <si>
    <t>Impacto 
Potencial
Reducido SP4</t>
  </si>
  <si>
    <t>Indice de Mitigacion SP4</t>
  </si>
  <si>
    <t>sprint</t>
  </si>
  <si>
    <t>nivel de riesgo</t>
  </si>
  <si>
    <t>sp1</t>
  </si>
  <si>
    <t>sp2</t>
  </si>
  <si>
    <t>sp3</t>
  </si>
  <si>
    <t>sp4</t>
  </si>
  <si>
    <t>sp5</t>
  </si>
  <si>
    <t>Estado
Riesgo SP5</t>
  </si>
  <si>
    <t>Impacto 
Potencial
Reducido SP5</t>
  </si>
  <si>
    <t>Indice de Mitigacion SP5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</si>
</sst>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"/>
  </numFmts>
  <fonts count="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scheme val="minor"/>
    </font>
    <font>
      <b/>
      <sz val="10"/>
      <color rgb="FF000000"/>
      <name val="Arial"/>
      <family val="2"/>
      <scheme val="minor"/>
    </font>
    <font>
      <b/>
      <sz val="8"/>
      <color rgb="FF000000"/>
      <name val="Roboto"/>
    </font>
    <font>
      <sz val="8"/>
      <color rgb="FF000000"/>
      <name val="Roboto"/>
    </font>
    <font>
      <sz val="8"/>
      <color theme="1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D0CECE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6" fillId="4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65" fontId="0" fillId="0" borderId="0" xfId="0" applyNumberFormat="1"/>
    <xf numFmtId="2" fontId="3" fillId="2" borderId="1" xfId="0" applyNumberFormat="1" applyFont="1" applyFill="1" applyBorder="1"/>
    <xf numFmtId="0" fontId="0" fillId="0" borderId="1" xfId="0" applyBorder="1"/>
    <xf numFmtId="0" fontId="8" fillId="0" borderId="1" xfId="0" applyFont="1" applyBorder="1" applyAlignment="1">
      <alignment horizontal="center" vertical="center" wrapText="1"/>
    </xf>
    <xf numFmtId="2" fontId="0" fillId="2" borderId="2" xfId="0" applyNumberFormat="1" applyFill="1" applyBorder="1"/>
    <xf numFmtId="2" fontId="0" fillId="0" borderId="0" xfId="0" applyNumberFormat="1"/>
    <xf numFmtId="2" fontId="0" fillId="2" borderId="1" xfId="0" applyNumberFormat="1" applyFill="1" applyBorder="1"/>
    <xf numFmtId="164" fontId="0" fillId="0" borderId="1" xfId="0" applyNumberFormat="1" applyBorder="1"/>
    <xf numFmtId="0" fontId="5" fillId="7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2" xfId="0" applyFill="1" applyBorder="1"/>
    <xf numFmtId="0" fontId="0" fillId="9" borderId="7" xfId="0" applyFill="1" applyBorder="1"/>
    <xf numFmtId="0" fontId="0" fillId="9" borderId="9" xfId="0" applyFill="1" applyBorder="1"/>
    <xf numFmtId="0" fontId="0" fillId="9" borderId="8" xfId="0" applyFill="1" applyBorder="1"/>
    <xf numFmtId="0" fontId="0" fillId="9" borderId="4" xfId="0" applyFill="1" applyBorder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Índice de Mitigación</a:t>
            </a:r>
          </a:p>
        </c:rich>
      </c:tx>
      <c:layout>
        <c:manualLayout>
          <c:xMode val="edge"/>
          <c:yMode val="edge"/>
          <c:x val="0.39060576505548938"/>
          <c:y val="3.0391649410693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Riesgos!$E$3</c:f>
              <c:strCache>
                <c:ptCount val="1"/>
                <c:pt idx="0">
                  <c:v>Impacto Potencial 
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Riesgos!$E$4:$E$23</c:f>
              <c:numCache>
                <c:formatCode>General</c:formatCode>
                <c:ptCount val="2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7-491F-ABA4-222856B8E6EE}"/>
            </c:ext>
          </c:extLst>
        </c:ser>
        <c:ser>
          <c:idx val="1"/>
          <c:order val="1"/>
          <c:tx>
            <c:strRef>
              <c:f>Riesgos!$J$3</c:f>
              <c:strCache>
                <c:ptCount val="1"/>
                <c:pt idx="0">
                  <c:v>Impacto 
Potencial
Reducido SP1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Riesgos!$J$4:$J$23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7-491F-ABA4-222856B8E6EE}"/>
            </c:ext>
          </c:extLst>
        </c:ser>
        <c:ser>
          <c:idx val="2"/>
          <c:order val="2"/>
          <c:tx>
            <c:strRef>
              <c:f>Riesgos!$M$3</c:f>
              <c:strCache>
                <c:ptCount val="1"/>
                <c:pt idx="0">
                  <c:v>Impacto 
Potencial
Reducido SP2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Riesgos!$M$4:$M$23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B-4FAB-B2C1-713F7215855C}"/>
            </c:ext>
          </c:extLst>
        </c:ser>
        <c:ser>
          <c:idx val="3"/>
          <c:order val="3"/>
          <c:tx>
            <c:strRef>
              <c:f>Riesgos!$P$3</c:f>
              <c:strCache>
                <c:ptCount val="1"/>
                <c:pt idx="0">
                  <c:v>Impacto 
Potencial
Reducido SP3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Riesgos!$P$4:$P$23</c:f>
              <c:numCache>
                <c:formatCode>General</c:formatCode>
                <c:ptCount val="2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E-4C82-948E-F6BDB4402925}"/>
            </c:ext>
          </c:extLst>
        </c:ser>
        <c:ser>
          <c:idx val="4"/>
          <c:order val="4"/>
          <c:tx>
            <c:strRef>
              <c:f>Riesgos!$S$3</c:f>
              <c:strCache>
                <c:ptCount val="1"/>
                <c:pt idx="0">
                  <c:v>Impacto 
Potencial
Reducido SP4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Riesgos!$S$4:$S$23</c:f>
              <c:numCache>
                <c:formatCode>General</c:formatCode>
                <c:ptCount val="2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C-483F-9A91-2C4CB85B31CF}"/>
            </c:ext>
          </c:extLst>
        </c:ser>
        <c:ser>
          <c:idx val="5"/>
          <c:order val="5"/>
          <c:tx>
            <c:strRef>
              <c:f>Riesgos!$V$3</c:f>
              <c:strCache>
                <c:ptCount val="1"/>
                <c:pt idx="0">
                  <c:v>Impacto 
Potencial
Reducido SP5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Riesgos!$V$4:$V$23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4-4E8D-9E8F-DA3812229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241936"/>
        <c:axId val="1748573568"/>
      </c:barChart>
      <c:catAx>
        <c:axId val="18522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8573568"/>
        <c:crosses val="autoZero"/>
        <c:auto val="1"/>
        <c:lblAlgn val="ctr"/>
        <c:lblOffset val="100"/>
        <c:noMultiLvlLbl val="0"/>
      </c:catAx>
      <c:valAx>
        <c:axId val="17485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522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nivel de riesgo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Riesgos!$J$63</c:f>
              <c:strCache>
                <c:ptCount val="1"/>
                <c:pt idx="0">
                  <c:v>nivel de riesgo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Riesgos!$I$64:$I$68</c:f>
              <c:strCache>
                <c:ptCount val="5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  <c:pt idx="3">
                  <c:v>sp4</c:v>
                </c:pt>
                <c:pt idx="4">
                  <c:v>sp5</c:v>
                </c:pt>
              </c:strCache>
            </c:strRef>
          </c:cat>
          <c:val>
            <c:numRef>
              <c:f>Riesgos!$J$64:$J$68</c:f>
              <c:numCache>
                <c:formatCode>General</c:formatCode>
                <c:ptCount val="5"/>
                <c:pt idx="0">
                  <c:v>117</c:v>
                </c:pt>
                <c:pt idx="1">
                  <c:v>103</c:v>
                </c:pt>
                <c:pt idx="2">
                  <c:v>89</c:v>
                </c:pt>
                <c:pt idx="3">
                  <c:v>83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F-4D75-AF2F-8C0975241F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0331232"/>
        <c:axId val="1638196048"/>
      </c:barChart>
      <c:catAx>
        <c:axId val="157033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8196048"/>
        <c:crosses val="autoZero"/>
        <c:auto val="1"/>
        <c:lblAlgn val="ctr"/>
        <c:lblOffset val="100"/>
        <c:noMultiLvlLbl val="0"/>
      </c:catAx>
      <c:valAx>
        <c:axId val="16381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033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1435231</xdr:colOff>
      <xdr:row>31</xdr:row>
      <xdr:rowOff>5981</xdr:rowOff>
    </xdr:from>
    <xdr:to>
      <xdr:col>19</xdr:col>
      <xdr:colOff>729343</xdr:colOff>
      <xdr:row>58</xdr:row>
      <xdr:rowOff>108857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521305</xdr:colOff>
      <xdr:row>61</xdr:row>
      <xdr:rowOff>163892</xdr:rowOff>
    </xdr:from>
    <xdr:to>
      <xdr:col>16</xdr:col>
      <xdr:colOff>287262</xdr:colOff>
      <xdr:row>77</xdr:row>
      <xdr:rowOff>158450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5" displayName="Tabla5" ref="A3:Z23" totalsRowShown="0" tableBorderDxfId="19">
  <autoFilter ref="A3:Z23" xr:uid="{00000000-0009-0000-0100-000005000000}"/>
  <sortState xmlns:xlrd2="http://schemas.microsoft.com/office/spreadsheetml/2017/richdata2" ref="A4:Z23">
    <sortCondition descending="1" ref="E3:E23"/>
  </sortState>
  <tableColumns count="26">
    <tableColumn id="1" xr3:uid="{00000000-0010-0000-0000-000001000000}" name="Riesgo">
      <calculatedColumnFormula>A3+1</calculatedColumnFormula>
    </tableColumn>
    <tableColumn id="2" xr3:uid="{00000000-0010-0000-0000-000002000000}" name="Descripción" dataDxfId="18"/>
    <tableColumn id="3" xr3:uid="{00000000-0010-0000-0000-000003000000}" name="Probabilidad"/>
    <tableColumn id="4" xr3:uid="{00000000-0010-0000-0000-000004000000}" name="Severidad"/>
    <tableColumn id="5" xr3:uid="{00000000-0010-0000-0000-000005000000}" name="Impacto Potencial _x000a_Original" dataDxfId="17">
      <calculatedColumnFormula>Tabla5[[#This Row],[Probabilidad]]*Tabla5[[#This Row],[Severidad]]</calculatedColumnFormula>
    </tableColumn>
    <tableColumn id="6" xr3:uid="{00000000-0010-0000-0000-000006000000}" name="Responsable"/>
    <tableColumn id="7" xr3:uid="{00000000-0010-0000-0000-000007000000}" name="Plan de _x000a_Contingencia"/>
    <tableColumn id="8" xr3:uid="{00000000-0010-0000-0000-000008000000}" name="Plan de Mitigación"/>
    <tableColumn id="11" xr3:uid="{00000000-0010-0000-0000-00000B000000}" name="Estado_x000a_Plan _x000a_Mitigación" dataDxfId="16"/>
    <tableColumn id="12" xr3:uid="{00000000-0010-0000-0000-00000C000000}" name="Impacto _x000a_Potencial_x000a_Reducido SP1" dataDxfId="15"/>
    <tableColumn id="13" xr3:uid="{00000000-0010-0000-0000-00000D000000}" name="Índice _x000a_de_x000a_Mitigación SP1" dataDxfId="14">
      <calculatedColumnFormula>Tabla5[[#This Row],[Impacto 
Potencial
Reducido SP1]]/Tabla5[[#This Row],[Impacto Potencial 
Original]]*100</calculatedColumnFormula>
    </tableColumn>
    <tableColumn id="9" xr3:uid="{00000000-0010-0000-0000-000009000000}" name="Estado_x000a_Riesgo SP1"/>
    <tableColumn id="16" xr3:uid="{00000000-0010-0000-0000-000010000000}" name="Impacto _x000a_Potencial_x000a_Reducido SP2" dataDxfId="13"/>
    <tableColumn id="14" xr3:uid="{00000000-0010-0000-0000-00000E000000}" name="Indice de Mitigacion SP2" dataDxfId="12">
      <calculatedColumnFormula>Tabla5[[#This Row],[Impacto 
Potencial
Reducido SP2]]/Tabla5[[#This Row],[Impacto Potencial 
Original]]*100</calculatedColumnFormula>
    </tableColumn>
    <tableColumn id="15" xr3:uid="{00000000-0010-0000-0000-00000F000000}" name="Estado_x000a_Riesgo SP2" dataDxfId="11"/>
    <tableColumn id="17" xr3:uid="{00000000-0010-0000-0000-000011000000}" name="Impacto _x000a_Potencial_x000a_Reducido SP3" dataDxfId="10"/>
    <tableColumn id="20" xr3:uid="{00000000-0010-0000-0000-000014000000}" name="Indice de Mitigacion SP3" dataDxfId="9">
      <calculatedColumnFormula>Tabla5[[#This Row],[Impacto 
Potencial
Reducido SP3]]/Tabla5[[#This Row],[Impacto Potencial 
Original]]*100</calculatedColumnFormula>
    </tableColumn>
    <tableColumn id="19" xr3:uid="{00000000-0010-0000-0000-000013000000}" name="Estado_x000a_Riesgo SP3" dataDxfId="8"/>
    <tableColumn id="21" xr3:uid="{00000000-0010-0000-0000-000015000000}" name="Impacto _x000a_Potencial_x000a_Reducido SP4" dataDxfId="7"/>
    <tableColumn id="22" xr3:uid="{00000000-0010-0000-0000-000016000000}" name="Indice de Mitigacion SP4" dataDxfId="6">
      <calculatedColumnFormula>Tabla5[[#This Row],[Impacto 
Potencial
Reducido SP4]]/Tabla5[[#This Row],[Impacto Potencial 
Original]]*100</calculatedColumnFormula>
    </tableColumn>
    <tableColumn id="23" xr3:uid="{00000000-0010-0000-0000-000017000000}" name="Estado_x000a_Riesgo SP4" dataDxfId="5"/>
    <tableColumn id="24" xr3:uid="{6D76E910-A7CF-45DD-87BD-D59A13A96259}" name="Impacto _x000a_Potencial_x000a_Reducido SP5" dataDxfId="2"/>
    <tableColumn id="25" xr3:uid="{8FBC6F72-F428-459F-8FEC-6BC0B7CAECFD}" name="Indice de Mitigacion SP5" dataDxfId="0">
      <calculatedColumnFormula>Tabla5[[#This Row],[Impacto 
Potencial
Reducido SP5]]/Tabla5[[#This Row],[Impacto Potencial 
Original]]*100</calculatedColumnFormula>
    </tableColumn>
    <tableColumn id="26" xr3:uid="{EA7177CA-40C0-43C5-AFEC-01BCFEA72B5D}" name="Estado_x000a_Riesgo SP5" dataDxfId="1"/>
    <tableColumn id="18" xr3:uid="{00000000-0010-0000-0000-000012000000}" name="Riesgo recurrente" dataDxfId="4"/>
    <tableColumn id="10" xr3:uid="{00000000-0010-0000-0000-00000A000000}" name="F. Revisión" dataDxfId="3">
      <calculatedColumnFormula>TODAY()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9"/>
  <sheetViews>
    <sheetView tabSelected="1" zoomScale="55" zoomScaleNormal="55" workbookViewId="0">
      <selection activeCell="Y45" sqref="Y45"/>
    </sheetView>
  </sheetViews>
  <sheetFormatPr defaultColWidth="11.5546875" defaultRowHeight="13.2" x14ac:dyDescent="0.25"/>
  <cols>
    <col min="2" max="2" width="51" customWidth="1"/>
    <col min="3" max="3" width="12.6640625" customWidth="1"/>
    <col min="5" max="5" width="16.88671875" customWidth="1"/>
    <col min="6" max="6" width="13.109375" hidden="1" customWidth="1"/>
    <col min="7" max="7" width="37.88671875" customWidth="1"/>
    <col min="8" max="8" width="44.88671875" customWidth="1"/>
    <col min="9" max="9" width="11.6640625" bestFit="1" customWidth="1"/>
    <col min="10" max="10" width="14.109375" customWidth="1"/>
    <col min="11" max="11" width="11.6640625" bestFit="1" customWidth="1"/>
    <col min="13" max="13" width="11.5546875" customWidth="1"/>
    <col min="14" max="14" width="13.6640625" bestFit="1" customWidth="1"/>
  </cols>
  <sheetData>
    <row r="1" spans="1:28" ht="13.8" thickBot="1" x14ac:dyDescent="0.3"/>
    <row r="2" spans="1:28" x14ac:dyDescent="0.25">
      <c r="B2" s="6" t="s">
        <v>96</v>
      </c>
      <c r="C2" s="7" t="s">
        <v>15</v>
      </c>
      <c r="D2" s="7" t="s">
        <v>15</v>
      </c>
      <c r="E2" s="8" t="s">
        <v>16</v>
      </c>
    </row>
    <row r="3" spans="1:28" ht="52.8" x14ac:dyDescent="0.25">
      <c r="A3" t="s">
        <v>0</v>
      </c>
      <c r="B3" t="s">
        <v>1</v>
      </c>
      <c r="C3" t="s">
        <v>2</v>
      </c>
      <c r="D3" t="s">
        <v>3</v>
      </c>
      <c r="E3" s="9" t="s">
        <v>11</v>
      </c>
      <c r="F3" t="s">
        <v>4</v>
      </c>
      <c r="G3" s="9" t="s">
        <v>13</v>
      </c>
      <c r="H3" t="s">
        <v>5</v>
      </c>
      <c r="I3" s="9" t="s">
        <v>14</v>
      </c>
      <c r="J3" s="9" t="s">
        <v>65</v>
      </c>
      <c r="K3" s="9" t="s">
        <v>66</v>
      </c>
      <c r="L3" s="9" t="s">
        <v>67</v>
      </c>
      <c r="M3" s="9" t="s">
        <v>69</v>
      </c>
      <c r="N3" s="9" t="s">
        <v>70</v>
      </c>
      <c r="O3" s="9" t="s">
        <v>68</v>
      </c>
      <c r="P3" s="9" t="s">
        <v>76</v>
      </c>
      <c r="Q3" s="9" t="s">
        <v>77</v>
      </c>
      <c r="R3" s="9" t="s">
        <v>78</v>
      </c>
      <c r="S3" s="9" t="s">
        <v>117</v>
      </c>
      <c r="T3" s="9" t="s">
        <v>118</v>
      </c>
      <c r="U3" s="9" t="s">
        <v>116</v>
      </c>
      <c r="V3" s="9" t="s">
        <v>127</v>
      </c>
      <c r="W3" s="9" t="s">
        <v>128</v>
      </c>
      <c r="X3" s="9" t="s">
        <v>126</v>
      </c>
      <c r="Y3" s="9" t="s">
        <v>71</v>
      </c>
      <c r="Z3" t="s">
        <v>6</v>
      </c>
    </row>
    <row r="4" spans="1:28" x14ac:dyDescent="0.25">
      <c r="A4">
        <v>1</v>
      </c>
      <c r="B4" s="9" t="s">
        <v>25</v>
      </c>
      <c r="C4">
        <v>3</v>
      </c>
      <c r="D4">
        <v>3</v>
      </c>
      <c r="E4">
        <f>Tabla5[[#This Row],[Probabilidad]]*Tabla5[[#This Row],[Severidad]]</f>
        <v>9</v>
      </c>
      <c r="F4" s="10" t="s">
        <v>7</v>
      </c>
      <c r="G4" s="9" t="s">
        <v>43</v>
      </c>
      <c r="H4" s="9" t="s">
        <v>42</v>
      </c>
      <c r="I4" s="10" t="s">
        <v>12</v>
      </c>
      <c r="J4" s="10">
        <v>5</v>
      </c>
      <c r="K4" s="11">
        <f>Tabla5[[#This Row],[Impacto 
Potencial
Reducido SP1]]/Tabla5[[#This Row],[Impacto Potencial 
Original]]*100</f>
        <v>55.555555555555557</v>
      </c>
      <c r="L4" s="10" t="s">
        <v>10</v>
      </c>
      <c r="M4" s="10">
        <v>5</v>
      </c>
      <c r="N4" s="11">
        <f>Tabla5[[#This Row],[Impacto 
Potencial
Reducido SP2]]/Tabla5[[#This Row],[Impacto Potencial 
Original]]*100</f>
        <v>55.555555555555557</v>
      </c>
      <c r="O4" s="10" t="s">
        <v>10</v>
      </c>
      <c r="P4" s="10">
        <v>4</v>
      </c>
      <c r="Q4" s="11">
        <f>Tabla5[[#This Row],[Impacto 
Potencial
Reducido SP3]]/Tabla5[[#This Row],[Impacto Potencial 
Original]]*100</f>
        <v>44.444444444444443</v>
      </c>
      <c r="R4" s="10" t="s">
        <v>10</v>
      </c>
      <c r="S4" s="10">
        <v>3</v>
      </c>
      <c r="T4" s="11">
        <f>Tabla5[[#This Row],[Impacto 
Potencial
Reducido SP4]]/Tabla5[[#This Row],[Impacto Potencial 
Original]]*100</f>
        <v>33.333333333333329</v>
      </c>
      <c r="U4" s="10" t="s">
        <v>10</v>
      </c>
      <c r="V4" s="10">
        <v>0</v>
      </c>
      <c r="W4" s="10">
        <f>Tabla5[[#This Row],[Impacto 
Potencial
Reducido SP5]]/Tabla5[[#This Row],[Impacto Potencial 
Original]]*100</f>
        <v>0</v>
      </c>
      <c r="X4" s="10" t="s">
        <v>79</v>
      </c>
      <c r="Y4" s="10" t="s">
        <v>73</v>
      </c>
      <c r="Z4" s="12">
        <f ca="1">TODAY()</f>
        <v>45463</v>
      </c>
    </row>
    <row r="5" spans="1:28" ht="26.4" x14ac:dyDescent="0.25">
      <c r="A5">
        <v>2</v>
      </c>
      <c r="B5" s="9" t="s">
        <v>37</v>
      </c>
      <c r="C5">
        <v>3</v>
      </c>
      <c r="D5">
        <v>3</v>
      </c>
      <c r="E5">
        <f>Tabla5[[#This Row],[Probabilidad]]*Tabla5[[#This Row],[Severidad]]</f>
        <v>9</v>
      </c>
      <c r="F5" s="10" t="s">
        <v>7</v>
      </c>
      <c r="G5" s="9" t="s">
        <v>59</v>
      </c>
      <c r="H5" s="9" t="s">
        <v>39</v>
      </c>
      <c r="I5" s="10" t="s">
        <v>47</v>
      </c>
      <c r="J5" s="10">
        <v>4</v>
      </c>
      <c r="K5" s="11">
        <f>Tabla5[[#This Row],[Impacto 
Potencial
Reducido SP1]]/Tabla5[[#This Row],[Impacto Potencial 
Original]]*100</f>
        <v>44.444444444444443</v>
      </c>
      <c r="L5" s="10" t="s">
        <v>10</v>
      </c>
      <c r="M5" s="10">
        <v>4</v>
      </c>
      <c r="N5" s="11">
        <f>Tabla5[[#This Row],[Impacto 
Potencial
Reducido SP2]]/Tabla5[[#This Row],[Impacto Potencial 
Original]]*100</f>
        <v>44.444444444444443</v>
      </c>
      <c r="O5" s="10" t="s">
        <v>10</v>
      </c>
      <c r="P5" s="10">
        <v>0</v>
      </c>
      <c r="Q5" s="10">
        <f>Tabla5[[#This Row],[Impacto 
Potencial
Reducido SP3]]/Tabla5[[#This Row],[Impacto Potencial 
Original]]*100</f>
        <v>0</v>
      </c>
      <c r="R5" s="10" t="s">
        <v>79</v>
      </c>
      <c r="S5" s="10">
        <v>0</v>
      </c>
      <c r="T5" s="10">
        <f>Tabla5[[#This Row],[Impacto 
Potencial
Reducido SP4]]/Tabla5[[#This Row],[Impacto Potencial 
Original]]*100</f>
        <v>0</v>
      </c>
      <c r="U5" s="10" t="s">
        <v>79</v>
      </c>
      <c r="V5" s="10">
        <v>0</v>
      </c>
      <c r="W5" s="10">
        <f>Tabla5[[#This Row],[Impacto 
Potencial
Reducido SP5]]/Tabla5[[#This Row],[Impacto Potencial 
Original]]*100</f>
        <v>0</v>
      </c>
      <c r="X5" s="10" t="s">
        <v>79</v>
      </c>
      <c r="Y5" s="10" t="s">
        <v>72</v>
      </c>
      <c r="Z5" s="12">
        <f ca="1">TODAY()</f>
        <v>45463</v>
      </c>
    </row>
    <row r="6" spans="1:28" ht="26.4" x14ac:dyDescent="0.25">
      <c r="A6">
        <v>3</v>
      </c>
      <c r="B6" s="9" t="s">
        <v>32</v>
      </c>
      <c r="C6">
        <v>3</v>
      </c>
      <c r="D6">
        <v>3</v>
      </c>
      <c r="E6">
        <f>Tabla5[[#This Row],[Probabilidad]]*Tabla5[[#This Row],[Severidad]]</f>
        <v>9</v>
      </c>
      <c r="F6" s="10" t="s">
        <v>8</v>
      </c>
      <c r="G6" s="9" t="s">
        <v>41</v>
      </c>
      <c r="H6" s="9" t="s">
        <v>40</v>
      </c>
      <c r="I6" s="10" t="s">
        <v>12</v>
      </c>
      <c r="J6" s="10">
        <v>2</v>
      </c>
      <c r="K6" s="11">
        <f>Tabla5[[#This Row],[Impacto 
Potencial
Reducido SP1]]/Tabla5[[#This Row],[Impacto Potencial 
Original]]*100</f>
        <v>22.222222222222221</v>
      </c>
      <c r="L6" s="10" t="s">
        <v>10</v>
      </c>
      <c r="M6" s="10">
        <v>1</v>
      </c>
      <c r="N6" s="11">
        <f>Tabla5[[#This Row],[Impacto 
Potencial
Reducido SP2]]/Tabla5[[#This Row],[Impacto Potencial 
Original]]*100</f>
        <v>11.111111111111111</v>
      </c>
      <c r="O6" s="10" t="s">
        <v>10</v>
      </c>
      <c r="P6" s="10">
        <v>0</v>
      </c>
      <c r="Q6" s="10">
        <f>Tabla5[[#This Row],[Impacto 
Potencial
Reducido SP3]]/Tabla5[[#This Row],[Impacto Potencial 
Original]]*100</f>
        <v>0</v>
      </c>
      <c r="R6" s="10" t="s">
        <v>79</v>
      </c>
      <c r="S6" s="10">
        <v>0</v>
      </c>
      <c r="T6" s="10">
        <f>Tabla5[[#This Row],[Impacto 
Potencial
Reducido SP4]]/Tabla5[[#This Row],[Impacto Potencial 
Original]]*100</f>
        <v>0</v>
      </c>
      <c r="U6" s="10" t="s">
        <v>79</v>
      </c>
      <c r="V6" s="10">
        <v>0</v>
      </c>
      <c r="W6" s="10">
        <f>Tabla5[[#This Row],[Impacto 
Potencial
Reducido SP5]]/Tabla5[[#This Row],[Impacto Potencial 
Original]]*100</f>
        <v>0</v>
      </c>
      <c r="X6" s="10" t="s">
        <v>79</v>
      </c>
      <c r="Y6" s="10" t="s">
        <v>72</v>
      </c>
      <c r="Z6" s="12">
        <f ca="1">TODAY()</f>
        <v>45463</v>
      </c>
    </row>
    <row r="7" spans="1:28" ht="26.4" x14ac:dyDescent="0.25">
      <c r="A7">
        <v>5</v>
      </c>
      <c r="B7" s="9" t="s">
        <v>31</v>
      </c>
      <c r="C7">
        <v>2</v>
      </c>
      <c r="D7">
        <v>3</v>
      </c>
      <c r="E7">
        <f>Tabla5[[#This Row],[Probabilidad]]*Tabla5[[#This Row],[Severidad]]</f>
        <v>6</v>
      </c>
      <c r="F7" s="10" t="s">
        <v>7</v>
      </c>
      <c r="G7" s="9" t="s">
        <v>54</v>
      </c>
      <c r="H7" s="9" t="s">
        <v>53</v>
      </c>
      <c r="I7" s="10" t="s">
        <v>12</v>
      </c>
      <c r="J7" s="10">
        <v>3</v>
      </c>
      <c r="K7" s="11">
        <f>Tabla5[[#This Row],[Impacto 
Potencial
Reducido SP1]]/Tabla5[[#This Row],[Impacto Potencial 
Original]]*100</f>
        <v>50</v>
      </c>
      <c r="L7" s="10" t="s">
        <v>10</v>
      </c>
      <c r="M7" s="10">
        <v>3</v>
      </c>
      <c r="N7" s="11">
        <f>Tabla5[[#This Row],[Impacto 
Potencial
Reducido SP2]]/Tabla5[[#This Row],[Impacto Potencial 
Original]]*100</f>
        <v>50</v>
      </c>
      <c r="O7" s="10" t="s">
        <v>10</v>
      </c>
      <c r="P7" s="10">
        <v>2</v>
      </c>
      <c r="Q7" s="11">
        <f>Tabla5[[#This Row],[Impacto 
Potencial
Reducido SP3]]/Tabla5[[#This Row],[Impacto Potencial 
Original]]*100</f>
        <v>33.333333333333329</v>
      </c>
      <c r="R7" s="10" t="s">
        <v>10</v>
      </c>
      <c r="S7" s="10">
        <v>4</v>
      </c>
      <c r="T7" s="11">
        <f>Tabla5[[#This Row],[Impacto 
Potencial
Reducido SP4]]/Tabla5[[#This Row],[Impacto Potencial 
Original]]*100</f>
        <v>66.666666666666657</v>
      </c>
      <c r="U7" s="10" t="s">
        <v>10</v>
      </c>
      <c r="V7" s="10">
        <v>3</v>
      </c>
      <c r="W7" s="11">
        <f>Tabla5[[#This Row],[Impacto 
Potencial
Reducido SP5]]/Tabla5[[#This Row],[Impacto Potencial 
Original]]*100</f>
        <v>50</v>
      </c>
      <c r="X7" s="10" t="s">
        <v>10</v>
      </c>
      <c r="Y7" s="10" t="s">
        <v>72</v>
      </c>
      <c r="Z7" s="12">
        <f ca="1">TODAY()</f>
        <v>45463</v>
      </c>
    </row>
    <row r="8" spans="1:28" ht="26.4" x14ac:dyDescent="0.25">
      <c r="A8">
        <v>8</v>
      </c>
      <c r="B8" s="9" t="s">
        <v>21</v>
      </c>
      <c r="C8">
        <v>3</v>
      </c>
      <c r="D8">
        <v>2</v>
      </c>
      <c r="E8">
        <f>Tabla5[[#This Row],[Probabilidad]]*Tabla5[[#This Row],[Severidad]]</f>
        <v>6</v>
      </c>
      <c r="F8" s="10" t="s">
        <v>7</v>
      </c>
      <c r="G8" s="9" t="s">
        <v>48</v>
      </c>
      <c r="H8" s="9" t="s">
        <v>49</v>
      </c>
      <c r="I8" s="10" t="s">
        <v>12</v>
      </c>
      <c r="J8" s="10">
        <v>3</v>
      </c>
      <c r="K8" s="11">
        <f>Tabla5[[#This Row],[Impacto 
Potencial
Reducido SP1]]/Tabla5[[#This Row],[Impacto Potencial 
Original]]*100</f>
        <v>50</v>
      </c>
      <c r="L8" s="10" t="s">
        <v>10</v>
      </c>
      <c r="M8" s="10">
        <v>2</v>
      </c>
      <c r="N8" s="11">
        <f>Tabla5[[#This Row],[Impacto 
Potencial
Reducido SP2]]/Tabla5[[#This Row],[Impacto Potencial 
Original]]*100</f>
        <v>33.333333333333329</v>
      </c>
      <c r="O8" s="10" t="s">
        <v>10</v>
      </c>
      <c r="P8" s="10">
        <v>1</v>
      </c>
      <c r="Q8" s="11">
        <f>Tabla5[[#This Row],[Impacto 
Potencial
Reducido SP3]]/Tabla5[[#This Row],[Impacto Potencial 
Original]]*100</f>
        <v>16.666666666666664</v>
      </c>
      <c r="R8" s="10" t="s">
        <v>10</v>
      </c>
      <c r="S8" s="10">
        <v>0</v>
      </c>
      <c r="T8" s="10">
        <f>Tabla5[[#This Row],[Impacto 
Potencial
Reducido SP4]]/Tabla5[[#This Row],[Impacto Potencial 
Original]]*100</f>
        <v>0</v>
      </c>
      <c r="U8" s="10" t="s">
        <v>79</v>
      </c>
      <c r="V8" s="10">
        <v>0</v>
      </c>
      <c r="W8" s="10">
        <f>Tabla5[[#This Row],[Impacto 
Potencial
Reducido SP5]]/Tabla5[[#This Row],[Impacto Potencial 
Original]]*100</f>
        <v>0</v>
      </c>
      <c r="X8" s="10" t="s">
        <v>79</v>
      </c>
      <c r="Y8" s="10" t="s">
        <v>72</v>
      </c>
      <c r="Z8" s="12">
        <f t="shared" ref="Z8:Z23" ca="1" si="0">TODAY()</f>
        <v>45463</v>
      </c>
    </row>
    <row r="9" spans="1:28" ht="26.4" x14ac:dyDescent="0.25">
      <c r="A9">
        <v>4</v>
      </c>
      <c r="B9" s="9" t="s">
        <v>29</v>
      </c>
      <c r="C9">
        <v>2</v>
      </c>
      <c r="D9">
        <v>3</v>
      </c>
      <c r="E9">
        <f>Tabla5[[#This Row],[Probabilidad]]*Tabla5[[#This Row],[Severidad]]</f>
        <v>6</v>
      </c>
      <c r="F9" s="10" t="s">
        <v>9</v>
      </c>
      <c r="G9" s="9" t="s">
        <v>50</v>
      </c>
      <c r="H9" s="9" t="s">
        <v>51</v>
      </c>
      <c r="I9" s="10" t="s">
        <v>12</v>
      </c>
      <c r="J9" s="10">
        <v>2</v>
      </c>
      <c r="K9" s="11">
        <f>Tabla5[[#This Row],[Impacto 
Potencial
Reducido SP1]]/Tabla5[[#This Row],[Impacto Potencial 
Original]]*100</f>
        <v>33.333333333333329</v>
      </c>
      <c r="L9" s="10" t="s">
        <v>10</v>
      </c>
      <c r="M9" s="10">
        <v>1</v>
      </c>
      <c r="N9" s="11">
        <f>Tabla5[[#This Row],[Impacto 
Potencial
Reducido SP2]]/Tabla5[[#This Row],[Impacto Potencial 
Original]]*100</f>
        <v>16.666666666666664</v>
      </c>
      <c r="O9" s="10" t="s">
        <v>10</v>
      </c>
      <c r="P9" s="10">
        <v>4</v>
      </c>
      <c r="Q9" s="11">
        <f>Tabla5[[#This Row],[Impacto 
Potencial
Reducido SP3]]/Tabla5[[#This Row],[Impacto Potencial 
Original]]*100</f>
        <v>66.666666666666657</v>
      </c>
      <c r="R9" s="10" t="s">
        <v>10</v>
      </c>
      <c r="S9" s="10">
        <v>3</v>
      </c>
      <c r="T9" s="11">
        <f>Tabla5[[#This Row],[Impacto 
Potencial
Reducido SP4]]/Tabla5[[#This Row],[Impacto Potencial 
Original]]*100</f>
        <v>50</v>
      </c>
      <c r="U9" s="10" t="s">
        <v>10</v>
      </c>
      <c r="V9" s="10">
        <v>3</v>
      </c>
      <c r="W9" s="11">
        <f>Tabla5[[#This Row],[Impacto 
Potencial
Reducido SP5]]/Tabla5[[#This Row],[Impacto Potencial 
Original]]*100</f>
        <v>50</v>
      </c>
      <c r="X9" s="10" t="s">
        <v>10</v>
      </c>
      <c r="Y9" s="10" t="s">
        <v>72</v>
      </c>
      <c r="Z9" s="12">
        <f t="shared" ca="1" si="0"/>
        <v>45463</v>
      </c>
    </row>
    <row r="10" spans="1:28" ht="26.4" x14ac:dyDescent="0.25">
      <c r="A10">
        <v>6</v>
      </c>
      <c r="B10" s="9" t="s">
        <v>33</v>
      </c>
      <c r="C10">
        <v>2</v>
      </c>
      <c r="D10">
        <v>3</v>
      </c>
      <c r="E10">
        <f>Tabla5[[#This Row],[Probabilidad]]*Tabla5[[#This Row],[Severidad]]</f>
        <v>6</v>
      </c>
      <c r="F10" s="10" t="s">
        <v>7</v>
      </c>
      <c r="G10" s="9" t="s">
        <v>44</v>
      </c>
      <c r="H10" s="9" t="s">
        <v>52</v>
      </c>
      <c r="I10" s="10" t="s">
        <v>12</v>
      </c>
      <c r="J10" s="10">
        <v>2</v>
      </c>
      <c r="K10" s="11">
        <f>Tabla5[[#This Row],[Impacto 
Potencial
Reducido SP1]]/Tabla5[[#This Row],[Impacto Potencial 
Original]]*100</f>
        <v>33.333333333333329</v>
      </c>
      <c r="L10" s="10" t="s">
        <v>10</v>
      </c>
      <c r="M10" s="10">
        <v>1</v>
      </c>
      <c r="N10" s="11">
        <f>Tabla5[[#This Row],[Impacto 
Potencial
Reducido SP2]]/Tabla5[[#This Row],[Impacto Potencial 
Original]]*100</f>
        <v>16.666666666666664</v>
      </c>
      <c r="O10" s="10" t="s">
        <v>10</v>
      </c>
      <c r="P10" s="10">
        <v>1</v>
      </c>
      <c r="Q10" s="11">
        <f>Tabla5[[#This Row],[Impacto 
Potencial
Reducido SP3]]/Tabla5[[#This Row],[Impacto Potencial 
Original]]*100</f>
        <v>16.666666666666664</v>
      </c>
      <c r="R10" s="10" t="s">
        <v>10</v>
      </c>
      <c r="S10" s="10">
        <v>0</v>
      </c>
      <c r="T10" s="10">
        <f>Tabla5[[#This Row],[Impacto 
Potencial
Reducido SP4]]/Tabla5[[#This Row],[Impacto Potencial 
Original]]*100</f>
        <v>0</v>
      </c>
      <c r="U10" s="10" t="s">
        <v>79</v>
      </c>
      <c r="V10" s="10">
        <v>0</v>
      </c>
      <c r="W10" s="10">
        <f>Tabla5[[#This Row],[Impacto 
Potencial
Reducido SP5]]/Tabla5[[#This Row],[Impacto Potencial 
Original]]*100</f>
        <v>0</v>
      </c>
      <c r="X10" s="10" t="s">
        <v>79</v>
      </c>
      <c r="Y10" s="10" t="s">
        <v>72</v>
      </c>
      <c r="Z10" s="12">
        <f t="shared" ca="1" si="0"/>
        <v>45463</v>
      </c>
    </row>
    <row r="11" spans="1:28" ht="26.4" x14ac:dyDescent="0.25">
      <c r="A11">
        <v>7</v>
      </c>
      <c r="B11" s="9" t="s">
        <v>20</v>
      </c>
      <c r="C11">
        <v>3</v>
      </c>
      <c r="D11">
        <v>2</v>
      </c>
      <c r="E11">
        <f>Tabla5[[#This Row],[Probabilidad]]*Tabla5[[#This Row],[Severidad]]</f>
        <v>6</v>
      </c>
      <c r="F11" s="10" t="s">
        <v>8</v>
      </c>
      <c r="G11" s="9" t="s">
        <v>46</v>
      </c>
      <c r="H11" s="9" t="s">
        <v>45</v>
      </c>
      <c r="I11" s="10" t="s">
        <v>12</v>
      </c>
      <c r="J11" s="10">
        <v>1</v>
      </c>
      <c r="K11" s="11">
        <f>Tabla5[[#This Row],[Impacto 
Potencial
Reducido SP1]]/Tabla5[[#This Row],[Impacto Potencial 
Original]]*100</f>
        <v>16.666666666666664</v>
      </c>
      <c r="L11" s="10" t="s">
        <v>10</v>
      </c>
      <c r="M11" s="10">
        <v>1</v>
      </c>
      <c r="N11" s="11">
        <f>Tabla5[[#This Row],[Impacto 
Potencial
Reducido SP2]]/Tabla5[[#This Row],[Impacto Potencial 
Original]]*100</f>
        <v>16.666666666666664</v>
      </c>
      <c r="O11" s="10" t="s">
        <v>10</v>
      </c>
      <c r="P11" s="10">
        <v>1</v>
      </c>
      <c r="Q11" s="11">
        <f>Tabla5[[#This Row],[Impacto 
Potencial
Reducido SP3]]/Tabla5[[#This Row],[Impacto Potencial 
Original]]*100</f>
        <v>16.666666666666664</v>
      </c>
      <c r="R11" s="10" t="s">
        <v>10</v>
      </c>
      <c r="S11" s="10">
        <v>2</v>
      </c>
      <c r="T11" s="11">
        <f>Tabla5[[#This Row],[Impacto 
Potencial
Reducido SP4]]/Tabla5[[#This Row],[Impacto Potencial 
Original]]*100</f>
        <v>33.333333333333329</v>
      </c>
      <c r="U11" s="10" t="s">
        <v>10</v>
      </c>
      <c r="V11" s="10">
        <v>0</v>
      </c>
      <c r="W11" s="10">
        <f>Tabla5[[#This Row],[Impacto 
Potencial
Reducido SP5]]/Tabla5[[#This Row],[Impacto Potencial 
Original]]*100</f>
        <v>0</v>
      </c>
      <c r="X11" s="10" t="s">
        <v>10</v>
      </c>
      <c r="Y11" s="10" t="s">
        <v>73</v>
      </c>
      <c r="Z11" s="12">
        <f t="shared" ca="1" si="0"/>
        <v>45463</v>
      </c>
    </row>
    <row r="12" spans="1:28" ht="26.4" x14ac:dyDescent="0.25">
      <c r="A12">
        <v>11</v>
      </c>
      <c r="B12" s="9" t="s">
        <v>84</v>
      </c>
      <c r="C12">
        <v>2</v>
      </c>
      <c r="D12">
        <v>3</v>
      </c>
      <c r="E12">
        <f>Tabla5[[#This Row],[Probabilidad]]*Tabla5[[#This Row],[Severidad]]</f>
        <v>6</v>
      </c>
      <c r="F12" s="10"/>
      <c r="G12" s="9" t="s">
        <v>95</v>
      </c>
      <c r="H12" s="9" t="s">
        <v>94</v>
      </c>
      <c r="I12" s="10" t="s">
        <v>47</v>
      </c>
      <c r="J12" s="10">
        <v>6</v>
      </c>
      <c r="K12" s="11">
        <f>Tabla5[[#This Row],[Impacto 
Potencial
Reducido SP1]]/Tabla5[[#This Row],[Impacto Potencial 
Original]]*100</f>
        <v>100</v>
      </c>
      <c r="L12" s="10" t="s">
        <v>10</v>
      </c>
      <c r="M12" s="10">
        <v>6</v>
      </c>
      <c r="N12" s="11">
        <f>Tabla5[[#This Row],[Impacto 
Potencial
Reducido SP2]]/Tabla5[[#This Row],[Impacto Potencial 
Original]]*100</f>
        <v>100</v>
      </c>
      <c r="O12" s="10" t="s">
        <v>10</v>
      </c>
      <c r="P12" s="10">
        <v>5</v>
      </c>
      <c r="Q12" s="11">
        <f>Tabla5[[#This Row],[Impacto 
Potencial
Reducido SP3]]/Tabla5[[#This Row],[Impacto Potencial 
Original]]*100</f>
        <v>83.333333333333343</v>
      </c>
      <c r="R12" s="10" t="s">
        <v>10</v>
      </c>
      <c r="S12" s="10">
        <v>5</v>
      </c>
      <c r="T12" s="11">
        <f>Tabla5[[#This Row],[Impacto 
Potencial
Reducido SP4]]/Tabla5[[#This Row],[Impacto Potencial 
Original]]*100</f>
        <v>83.333333333333343</v>
      </c>
      <c r="U12" s="10" t="s">
        <v>10</v>
      </c>
      <c r="V12" s="10">
        <v>5</v>
      </c>
      <c r="W12" s="11">
        <f>Tabla5[[#This Row],[Impacto 
Potencial
Reducido SP5]]/Tabla5[[#This Row],[Impacto Potencial 
Original]]*100</f>
        <v>83.333333333333343</v>
      </c>
      <c r="X12" s="10" t="s">
        <v>10</v>
      </c>
      <c r="Y12" s="10" t="s">
        <v>72</v>
      </c>
      <c r="Z12" s="12">
        <f t="shared" ca="1" si="0"/>
        <v>45463</v>
      </c>
    </row>
    <row r="13" spans="1:28" ht="26.4" x14ac:dyDescent="0.25">
      <c r="A13">
        <v>12</v>
      </c>
      <c r="B13" s="9" t="s">
        <v>91</v>
      </c>
      <c r="C13">
        <v>2</v>
      </c>
      <c r="D13">
        <v>3</v>
      </c>
      <c r="E13">
        <f>Tabla5[[#This Row],[Probabilidad]]*Tabla5[[#This Row],[Severidad]]</f>
        <v>6</v>
      </c>
      <c r="F13" s="10"/>
      <c r="G13" s="9" t="s">
        <v>98</v>
      </c>
      <c r="H13" s="9" t="s">
        <v>97</v>
      </c>
      <c r="I13" s="10" t="s">
        <v>12</v>
      </c>
      <c r="J13" s="10">
        <v>5</v>
      </c>
      <c r="K13" s="11">
        <f>Tabla5[[#This Row],[Impacto 
Potencial
Reducido SP1]]/Tabla5[[#This Row],[Impacto Potencial 
Original]]*100</f>
        <v>83.333333333333343</v>
      </c>
      <c r="L13" s="10" t="s">
        <v>10</v>
      </c>
      <c r="M13" s="10">
        <v>4</v>
      </c>
      <c r="N13" s="11">
        <f>Tabla5[[#This Row],[Impacto 
Potencial
Reducido SP2]]/Tabla5[[#This Row],[Impacto Potencial 
Original]]*100</f>
        <v>66.666666666666657</v>
      </c>
      <c r="O13" s="10" t="s">
        <v>10</v>
      </c>
      <c r="P13" s="10">
        <v>3</v>
      </c>
      <c r="Q13" s="11">
        <f>Tabla5[[#This Row],[Impacto 
Potencial
Reducido SP3]]/Tabla5[[#This Row],[Impacto Potencial 
Original]]*100</f>
        <v>50</v>
      </c>
      <c r="R13" s="10" t="s">
        <v>10</v>
      </c>
      <c r="S13" s="10">
        <v>4</v>
      </c>
      <c r="T13" s="11">
        <f>Tabla5[[#This Row],[Impacto 
Potencial
Reducido SP4]]/Tabla5[[#This Row],[Impacto Potencial 
Original]]*100</f>
        <v>66.666666666666657</v>
      </c>
      <c r="U13" s="10" t="s">
        <v>10</v>
      </c>
      <c r="V13" s="10">
        <v>5</v>
      </c>
      <c r="W13" s="11">
        <f>Tabla5[[#This Row],[Impacto 
Potencial
Reducido SP5]]/Tabla5[[#This Row],[Impacto Potencial 
Original]]*100</f>
        <v>83.333333333333343</v>
      </c>
      <c r="X13" s="10" t="s">
        <v>10</v>
      </c>
      <c r="Y13" s="10" t="s">
        <v>73</v>
      </c>
      <c r="Z13" s="12">
        <f t="shared" ca="1" si="0"/>
        <v>45463</v>
      </c>
    </row>
    <row r="14" spans="1:28" ht="26.4" x14ac:dyDescent="0.25">
      <c r="A14">
        <v>13</v>
      </c>
      <c r="B14" s="9" t="s">
        <v>92</v>
      </c>
      <c r="C14">
        <v>2</v>
      </c>
      <c r="D14">
        <v>3</v>
      </c>
      <c r="E14">
        <f>Tabla5[[#This Row],[Probabilidad]]*Tabla5[[#This Row],[Severidad]]</f>
        <v>6</v>
      </c>
      <c r="F14" s="10"/>
      <c r="G14" s="9" t="s">
        <v>100</v>
      </c>
      <c r="H14" s="9" t="s">
        <v>99</v>
      </c>
      <c r="I14" s="10" t="s">
        <v>12</v>
      </c>
      <c r="J14" s="10">
        <v>5</v>
      </c>
      <c r="K14" s="11">
        <f>Tabla5[[#This Row],[Impacto 
Potencial
Reducido SP1]]/Tabla5[[#This Row],[Impacto Potencial 
Original]]*100</f>
        <v>83.333333333333343</v>
      </c>
      <c r="L14" s="10" t="s">
        <v>10</v>
      </c>
      <c r="M14" s="10">
        <v>3</v>
      </c>
      <c r="N14" s="11">
        <f>Tabla5[[#This Row],[Impacto 
Potencial
Reducido SP2]]/Tabla5[[#This Row],[Impacto Potencial 
Original]]*100</f>
        <v>50</v>
      </c>
      <c r="O14" s="10" t="s">
        <v>10</v>
      </c>
      <c r="P14" s="10">
        <v>1</v>
      </c>
      <c r="Q14" s="11">
        <f>Tabla5[[#This Row],[Impacto 
Potencial
Reducido SP3]]/Tabla5[[#This Row],[Impacto Potencial 
Original]]*100</f>
        <v>16.666666666666664</v>
      </c>
      <c r="R14" s="10" t="s">
        <v>10</v>
      </c>
      <c r="S14" s="10">
        <v>0</v>
      </c>
      <c r="T14" s="10">
        <f>Tabla5[[#This Row],[Impacto 
Potencial
Reducido SP4]]/Tabla5[[#This Row],[Impacto Potencial 
Original]]*100</f>
        <v>0</v>
      </c>
      <c r="U14" s="10" t="s">
        <v>79</v>
      </c>
      <c r="V14" s="10">
        <v>0</v>
      </c>
      <c r="W14" s="10">
        <f>Tabla5[[#This Row],[Impacto 
Potencial
Reducido SP5]]/Tabla5[[#This Row],[Impacto Potencial 
Original]]*100</f>
        <v>0</v>
      </c>
      <c r="X14" s="10" t="s">
        <v>79</v>
      </c>
      <c r="Y14" s="10" t="s">
        <v>72</v>
      </c>
      <c r="Z14" s="12">
        <f t="shared" ca="1" si="0"/>
        <v>45463</v>
      </c>
      <c r="AB14" s="17"/>
    </row>
    <row r="15" spans="1:28" ht="26.4" x14ac:dyDescent="0.25">
      <c r="A15">
        <v>14</v>
      </c>
      <c r="B15" s="9" t="s">
        <v>101</v>
      </c>
      <c r="C15">
        <v>2</v>
      </c>
      <c r="D15">
        <v>3</v>
      </c>
      <c r="E15">
        <f>Tabla5[[#This Row],[Probabilidad]]*Tabla5[[#This Row],[Severidad]]</f>
        <v>6</v>
      </c>
      <c r="F15" s="10"/>
      <c r="G15" s="9" t="s">
        <v>103</v>
      </c>
      <c r="H15" s="9" t="s">
        <v>102</v>
      </c>
      <c r="I15" s="10" t="s">
        <v>12</v>
      </c>
      <c r="J15" s="10">
        <v>6</v>
      </c>
      <c r="K15" s="11">
        <f>Tabla5[[#This Row],[Impacto 
Potencial
Reducido SP1]]/Tabla5[[#This Row],[Impacto Potencial 
Original]]*100</f>
        <v>100</v>
      </c>
      <c r="L15" s="10" t="s">
        <v>10</v>
      </c>
      <c r="M15" s="10">
        <v>6</v>
      </c>
      <c r="N15" s="11">
        <f>Tabla5[[#This Row],[Impacto 
Potencial
Reducido SP2]]/Tabla5[[#This Row],[Impacto Potencial 
Original]]*100</f>
        <v>100</v>
      </c>
      <c r="O15" s="10" t="s">
        <v>10</v>
      </c>
      <c r="P15" s="10">
        <v>5</v>
      </c>
      <c r="Q15" s="11">
        <f>Tabla5[[#This Row],[Impacto 
Potencial
Reducido SP3]]/Tabla5[[#This Row],[Impacto Potencial 
Original]]*100</f>
        <v>83.333333333333343</v>
      </c>
      <c r="R15" s="10" t="s">
        <v>10</v>
      </c>
      <c r="S15" s="10">
        <v>5</v>
      </c>
      <c r="T15" s="11">
        <f>Tabla5[[#This Row],[Impacto 
Potencial
Reducido SP4]]/Tabla5[[#This Row],[Impacto Potencial 
Original]]*100</f>
        <v>83.333333333333343</v>
      </c>
      <c r="U15" s="10" t="s">
        <v>10</v>
      </c>
      <c r="V15" s="10">
        <v>5</v>
      </c>
      <c r="W15" s="11">
        <f>Tabla5[[#This Row],[Impacto 
Potencial
Reducido SP5]]/Tabla5[[#This Row],[Impacto Potencial 
Original]]*100</f>
        <v>83.333333333333343</v>
      </c>
      <c r="X15" s="10" t="s">
        <v>10</v>
      </c>
      <c r="Y15" s="10" t="s">
        <v>72</v>
      </c>
      <c r="Z15" s="12">
        <f t="shared" ca="1" si="0"/>
        <v>45463</v>
      </c>
    </row>
    <row r="16" spans="1:28" ht="39.6" x14ac:dyDescent="0.25">
      <c r="A16">
        <v>15</v>
      </c>
      <c r="B16" s="9" t="s">
        <v>36</v>
      </c>
      <c r="C16">
        <v>3</v>
      </c>
      <c r="D16">
        <v>2</v>
      </c>
      <c r="E16">
        <f>Tabla5[[#This Row],[Probabilidad]]*Tabla5[[#This Row],[Severidad]]</f>
        <v>6</v>
      </c>
      <c r="F16" s="10"/>
      <c r="G16" s="9" t="s">
        <v>105</v>
      </c>
      <c r="H16" s="9" t="s">
        <v>104</v>
      </c>
      <c r="I16" s="10" t="s">
        <v>12</v>
      </c>
      <c r="J16" s="10">
        <v>5</v>
      </c>
      <c r="K16" s="11">
        <f>Tabla5[[#This Row],[Impacto 
Potencial
Reducido SP1]]/Tabla5[[#This Row],[Impacto Potencial 
Original]]*100</f>
        <v>83.333333333333343</v>
      </c>
      <c r="L16" s="10" t="s">
        <v>10</v>
      </c>
      <c r="M16" s="10">
        <v>4</v>
      </c>
      <c r="N16" s="11">
        <f>Tabla5[[#This Row],[Impacto 
Potencial
Reducido SP2]]/Tabla5[[#This Row],[Impacto Potencial 
Original]]*100</f>
        <v>66.666666666666657</v>
      </c>
      <c r="O16" s="10" t="s">
        <v>10</v>
      </c>
      <c r="P16" s="10">
        <v>4</v>
      </c>
      <c r="Q16" s="11">
        <f>Tabla5[[#This Row],[Impacto 
Potencial
Reducido SP3]]/Tabla5[[#This Row],[Impacto Potencial 
Original]]*100</f>
        <v>66.666666666666657</v>
      </c>
      <c r="R16" s="10" t="s">
        <v>10</v>
      </c>
      <c r="S16" s="10">
        <v>2</v>
      </c>
      <c r="T16" s="11">
        <f>Tabla5[[#This Row],[Impacto 
Potencial
Reducido SP4]]/Tabla5[[#This Row],[Impacto Potencial 
Original]]*100</f>
        <v>33.333333333333329</v>
      </c>
      <c r="U16" s="10" t="s">
        <v>10</v>
      </c>
      <c r="V16" s="10">
        <v>0</v>
      </c>
      <c r="W16" s="10">
        <f>Tabla5[[#This Row],[Impacto 
Potencial
Reducido SP5]]/Tabla5[[#This Row],[Impacto Potencial 
Original]]*100</f>
        <v>0</v>
      </c>
      <c r="X16" s="10" t="s">
        <v>10</v>
      </c>
      <c r="Y16" s="10" t="s">
        <v>72</v>
      </c>
      <c r="Z16" s="12">
        <f t="shared" ca="1" si="0"/>
        <v>45463</v>
      </c>
    </row>
    <row r="17" spans="1:26" ht="26.4" x14ac:dyDescent="0.25">
      <c r="A17">
        <v>16</v>
      </c>
      <c r="B17" s="9" t="s">
        <v>60</v>
      </c>
      <c r="C17">
        <v>2</v>
      </c>
      <c r="D17">
        <v>3</v>
      </c>
      <c r="E17">
        <f>Tabla5[[#This Row],[Probabilidad]]*Tabla5[[#This Row],[Severidad]]</f>
        <v>6</v>
      </c>
      <c r="F17" s="10"/>
      <c r="G17" s="9" t="s">
        <v>107</v>
      </c>
      <c r="H17" s="9" t="s">
        <v>106</v>
      </c>
      <c r="I17" s="10" t="s">
        <v>12</v>
      </c>
      <c r="J17" s="10">
        <v>6</v>
      </c>
      <c r="K17" s="11">
        <f>Tabla5[[#This Row],[Impacto 
Potencial
Reducido SP1]]/Tabla5[[#This Row],[Impacto Potencial 
Original]]*100</f>
        <v>100</v>
      </c>
      <c r="L17" s="10" t="s">
        <v>10</v>
      </c>
      <c r="M17" s="10">
        <v>2</v>
      </c>
      <c r="N17" s="11">
        <f>Tabla5[[#This Row],[Impacto 
Potencial
Reducido SP2]]/Tabla5[[#This Row],[Impacto Potencial 
Original]]*100</f>
        <v>33.333333333333329</v>
      </c>
      <c r="O17" s="10" t="s">
        <v>10</v>
      </c>
      <c r="P17" s="10">
        <v>1</v>
      </c>
      <c r="Q17" s="11">
        <f>Tabla5[[#This Row],[Impacto 
Potencial
Reducido SP3]]/Tabla5[[#This Row],[Impacto Potencial 
Original]]*100</f>
        <v>16.666666666666664</v>
      </c>
      <c r="R17" s="10" t="s">
        <v>10</v>
      </c>
      <c r="S17" s="10">
        <v>0</v>
      </c>
      <c r="T17" s="10">
        <f>Tabla5[[#This Row],[Impacto 
Potencial
Reducido SP4]]/Tabla5[[#This Row],[Impacto Potencial 
Original]]*100</f>
        <v>0</v>
      </c>
      <c r="U17" s="10" t="s">
        <v>79</v>
      </c>
      <c r="V17" s="10">
        <v>0</v>
      </c>
      <c r="W17" s="10">
        <f>Tabla5[[#This Row],[Impacto 
Potencial
Reducido SP5]]/Tabla5[[#This Row],[Impacto Potencial 
Original]]*100</f>
        <v>0</v>
      </c>
      <c r="X17" s="10" t="s">
        <v>79</v>
      </c>
      <c r="Y17" s="10" t="s">
        <v>72</v>
      </c>
      <c r="Z17" s="12">
        <f t="shared" ca="1" si="0"/>
        <v>45463</v>
      </c>
    </row>
    <row r="18" spans="1:26" ht="26.4" x14ac:dyDescent="0.25">
      <c r="A18">
        <v>10</v>
      </c>
      <c r="B18" s="9" t="s">
        <v>27</v>
      </c>
      <c r="C18">
        <v>2</v>
      </c>
      <c r="D18">
        <v>2</v>
      </c>
      <c r="E18">
        <f>Tabla5[[#This Row],[Probabilidad]]*Tabla5[[#This Row],[Severidad]]</f>
        <v>4</v>
      </c>
      <c r="F18" s="10" t="s">
        <v>7</v>
      </c>
      <c r="G18" s="9" t="s">
        <v>58</v>
      </c>
      <c r="H18" s="9" t="s">
        <v>57</v>
      </c>
      <c r="I18" s="10" t="s">
        <v>12</v>
      </c>
      <c r="J18" s="10">
        <v>3</v>
      </c>
      <c r="K18" s="11">
        <f>Tabla5[[#This Row],[Impacto 
Potencial
Reducido SP1]]/Tabla5[[#This Row],[Impacto Potencial 
Original]]*100</f>
        <v>75</v>
      </c>
      <c r="L18" s="10" t="s">
        <v>10</v>
      </c>
      <c r="M18" s="10">
        <v>1</v>
      </c>
      <c r="N18" s="11">
        <f>Tabla5[[#This Row],[Impacto 
Potencial
Reducido SP2]]/Tabla5[[#This Row],[Impacto Potencial 
Original]]*100</f>
        <v>25</v>
      </c>
      <c r="O18" s="10" t="s">
        <v>10</v>
      </c>
      <c r="P18" s="10">
        <v>0</v>
      </c>
      <c r="Q18" s="10">
        <f>Tabla5[[#This Row],[Impacto 
Potencial
Reducido SP3]]/Tabla5[[#This Row],[Impacto Potencial 
Original]]*100</f>
        <v>0</v>
      </c>
      <c r="R18" s="10" t="s">
        <v>79</v>
      </c>
      <c r="S18" s="10">
        <v>0</v>
      </c>
      <c r="T18" s="10">
        <f>Tabla5[[#This Row],[Impacto 
Potencial
Reducido SP4]]/Tabla5[[#This Row],[Impacto Potencial 
Original]]*100</f>
        <v>0</v>
      </c>
      <c r="U18" s="10" t="s">
        <v>79</v>
      </c>
      <c r="V18" s="10">
        <v>0</v>
      </c>
      <c r="W18" s="10">
        <f>Tabla5[[#This Row],[Impacto 
Potencial
Reducido SP5]]/Tabla5[[#This Row],[Impacto Potencial 
Original]]*100</f>
        <v>0</v>
      </c>
      <c r="X18" s="10" t="s">
        <v>79</v>
      </c>
      <c r="Y18" s="10" t="s">
        <v>72</v>
      </c>
      <c r="Z18" s="12">
        <f t="shared" ca="1" si="0"/>
        <v>45463</v>
      </c>
    </row>
    <row r="19" spans="1:26" ht="26.4" x14ac:dyDescent="0.25">
      <c r="A19">
        <v>9</v>
      </c>
      <c r="B19" s="9" t="s">
        <v>34</v>
      </c>
      <c r="C19">
        <v>2</v>
      </c>
      <c r="D19">
        <v>2</v>
      </c>
      <c r="E19">
        <f>Tabla5[[#This Row],[Probabilidad]]*Tabla5[[#This Row],[Severidad]]</f>
        <v>4</v>
      </c>
      <c r="F19" s="10" t="s">
        <v>7</v>
      </c>
      <c r="G19" s="9" t="s">
        <v>56</v>
      </c>
      <c r="H19" s="9" t="s">
        <v>55</v>
      </c>
      <c r="I19" s="10" t="s">
        <v>47</v>
      </c>
      <c r="J19" s="10">
        <v>1</v>
      </c>
      <c r="K19" s="11">
        <f>Tabla5[[#This Row],[Impacto 
Potencial
Reducido SP1]]/Tabla5[[#This Row],[Impacto Potencial 
Original]]*100</f>
        <v>25</v>
      </c>
      <c r="L19" s="10" t="s">
        <v>10</v>
      </c>
      <c r="M19" s="10">
        <v>1</v>
      </c>
      <c r="N19" s="11">
        <f>Tabla5[[#This Row],[Impacto 
Potencial
Reducido SP2]]/Tabla5[[#This Row],[Impacto Potencial 
Original]]*100</f>
        <v>25</v>
      </c>
      <c r="O19" s="10" t="s">
        <v>10</v>
      </c>
      <c r="P19" s="10">
        <v>2</v>
      </c>
      <c r="Q19" s="11">
        <f>Tabla5[[#This Row],[Impacto 
Potencial
Reducido SP3]]/Tabla5[[#This Row],[Impacto Potencial 
Original]]*100</f>
        <v>50</v>
      </c>
      <c r="R19" s="10" t="s">
        <v>10</v>
      </c>
      <c r="S19" s="10">
        <v>1</v>
      </c>
      <c r="T19" s="11">
        <f>Tabla5[[#This Row],[Impacto 
Potencial
Reducido SP4]]/Tabla5[[#This Row],[Impacto Potencial 
Original]]*100</f>
        <v>25</v>
      </c>
      <c r="U19" s="10" t="s">
        <v>10</v>
      </c>
      <c r="V19" s="10">
        <v>2</v>
      </c>
      <c r="W19" s="11">
        <f>Tabla5[[#This Row],[Impacto 
Potencial
Reducido SP5]]/Tabla5[[#This Row],[Impacto Potencial 
Original]]*100</f>
        <v>50</v>
      </c>
      <c r="X19" s="10" t="s">
        <v>10</v>
      </c>
      <c r="Y19" s="10" t="s">
        <v>73</v>
      </c>
      <c r="Z19" s="12">
        <f t="shared" ca="1" si="0"/>
        <v>45463</v>
      </c>
    </row>
    <row r="20" spans="1:26" ht="39.6" x14ac:dyDescent="0.25">
      <c r="A20">
        <v>17</v>
      </c>
      <c r="B20" s="9" t="s">
        <v>87</v>
      </c>
      <c r="C20">
        <v>2</v>
      </c>
      <c r="D20">
        <v>2</v>
      </c>
      <c r="E20">
        <f>Tabla5[[#This Row],[Probabilidad]]*Tabla5[[#This Row],[Severidad]]</f>
        <v>4</v>
      </c>
      <c r="F20" s="10"/>
      <c r="G20" s="9" t="s">
        <v>109</v>
      </c>
      <c r="H20" s="9" t="s">
        <v>108</v>
      </c>
      <c r="I20" s="10" t="s">
        <v>47</v>
      </c>
      <c r="J20" s="10">
        <v>4</v>
      </c>
      <c r="K20" s="11">
        <f>Tabla5[[#This Row],[Impacto 
Potencial
Reducido SP1]]/Tabla5[[#This Row],[Impacto Potencial 
Original]]*100</f>
        <v>100</v>
      </c>
      <c r="L20" s="10" t="s">
        <v>10</v>
      </c>
      <c r="M20" s="10">
        <v>4</v>
      </c>
      <c r="N20" s="11">
        <f>Tabla5[[#This Row],[Impacto 
Potencial
Reducido SP2]]/Tabla5[[#This Row],[Impacto Potencial 
Original]]*100</f>
        <v>100</v>
      </c>
      <c r="O20" s="10" t="s">
        <v>10</v>
      </c>
      <c r="P20" s="10">
        <v>3</v>
      </c>
      <c r="Q20" s="11">
        <f>Tabla5[[#This Row],[Impacto 
Potencial
Reducido SP3]]/Tabla5[[#This Row],[Impacto Potencial 
Original]]*100</f>
        <v>75</v>
      </c>
      <c r="R20" s="10" t="s">
        <v>10</v>
      </c>
      <c r="S20" s="10">
        <v>2</v>
      </c>
      <c r="T20" s="11">
        <f>Tabla5[[#This Row],[Impacto 
Potencial
Reducido SP4]]/Tabla5[[#This Row],[Impacto Potencial 
Original]]*100</f>
        <v>50</v>
      </c>
      <c r="U20" s="10" t="s">
        <v>10</v>
      </c>
      <c r="V20" s="10">
        <v>2</v>
      </c>
      <c r="W20" s="11">
        <f>Tabla5[[#This Row],[Impacto 
Potencial
Reducido SP5]]/Tabla5[[#This Row],[Impacto Potencial 
Original]]*100</f>
        <v>50</v>
      </c>
      <c r="X20" s="10" t="s">
        <v>10</v>
      </c>
      <c r="Y20" s="10" t="s">
        <v>72</v>
      </c>
      <c r="Z20" s="12">
        <f t="shared" ca="1" si="0"/>
        <v>45463</v>
      </c>
    </row>
    <row r="21" spans="1:26" ht="26.4" x14ac:dyDescent="0.25">
      <c r="A21">
        <v>18</v>
      </c>
      <c r="B21" s="9" t="s">
        <v>90</v>
      </c>
      <c r="C21">
        <v>2</v>
      </c>
      <c r="D21">
        <v>2</v>
      </c>
      <c r="E21">
        <f>Tabla5[[#This Row],[Probabilidad]]*Tabla5[[#This Row],[Severidad]]</f>
        <v>4</v>
      </c>
      <c r="F21" s="10"/>
      <c r="G21" s="9" t="s">
        <v>111</v>
      </c>
      <c r="H21" s="9" t="s">
        <v>110</v>
      </c>
      <c r="I21" s="10" t="s">
        <v>12</v>
      </c>
      <c r="J21" s="10">
        <v>4</v>
      </c>
      <c r="K21" s="11">
        <f>Tabla5[[#This Row],[Impacto 
Potencial
Reducido SP1]]/Tabla5[[#This Row],[Impacto Potencial 
Original]]*100</f>
        <v>100</v>
      </c>
      <c r="L21" s="10" t="s">
        <v>10</v>
      </c>
      <c r="M21" s="10">
        <v>2</v>
      </c>
      <c r="N21" s="11">
        <f>Tabla5[[#This Row],[Impacto 
Potencial
Reducido SP2]]/Tabla5[[#This Row],[Impacto Potencial 
Original]]*100</f>
        <v>50</v>
      </c>
      <c r="O21" s="10" t="s">
        <v>10</v>
      </c>
      <c r="P21" s="10">
        <v>3</v>
      </c>
      <c r="Q21" s="11">
        <f>Tabla5[[#This Row],[Impacto 
Potencial
Reducido SP3]]/Tabla5[[#This Row],[Impacto Potencial 
Original]]*100</f>
        <v>75</v>
      </c>
      <c r="R21" s="10" t="s">
        <v>10</v>
      </c>
      <c r="S21" s="10">
        <v>1</v>
      </c>
      <c r="T21" s="11">
        <f>Tabla5[[#This Row],[Impacto 
Potencial
Reducido SP4]]/Tabla5[[#This Row],[Impacto Potencial 
Original]]*100</f>
        <v>25</v>
      </c>
      <c r="U21" s="10" t="s">
        <v>10</v>
      </c>
      <c r="V21" s="10">
        <v>0</v>
      </c>
      <c r="W21" s="10">
        <f>Tabla5[[#This Row],[Impacto 
Potencial
Reducido SP5]]/Tabla5[[#This Row],[Impacto Potencial 
Original]]*100</f>
        <v>0</v>
      </c>
      <c r="X21" s="10" t="s">
        <v>10</v>
      </c>
      <c r="Y21" s="10" t="s">
        <v>72</v>
      </c>
      <c r="Z21" s="12">
        <f t="shared" ca="1" si="0"/>
        <v>45463</v>
      </c>
    </row>
    <row r="22" spans="1:26" ht="26.4" x14ac:dyDescent="0.25">
      <c r="A22">
        <v>19</v>
      </c>
      <c r="B22" s="9" t="s">
        <v>63</v>
      </c>
      <c r="C22">
        <v>2</v>
      </c>
      <c r="D22">
        <v>2</v>
      </c>
      <c r="E22">
        <f>Tabla5[[#This Row],[Probabilidad]]*Tabla5[[#This Row],[Severidad]]</f>
        <v>4</v>
      </c>
      <c r="F22" s="10"/>
      <c r="G22" s="9" t="s">
        <v>113</v>
      </c>
      <c r="H22" s="9" t="s">
        <v>112</v>
      </c>
      <c r="I22" s="10" t="s">
        <v>12</v>
      </c>
      <c r="J22" s="10">
        <v>4</v>
      </c>
      <c r="K22" s="11">
        <f>Tabla5[[#This Row],[Impacto 
Potencial
Reducido SP1]]/Tabla5[[#This Row],[Impacto Potencial 
Original]]*100</f>
        <v>100</v>
      </c>
      <c r="L22" s="10" t="s">
        <v>10</v>
      </c>
      <c r="M22" s="10">
        <v>4</v>
      </c>
      <c r="N22" s="11">
        <f>Tabla5[[#This Row],[Impacto 
Potencial
Reducido SP2]]/Tabla5[[#This Row],[Impacto Potencial 
Original]]*100</f>
        <v>100</v>
      </c>
      <c r="O22" s="10" t="s">
        <v>10</v>
      </c>
      <c r="P22" s="10">
        <v>2</v>
      </c>
      <c r="Q22" s="11">
        <f>Tabla5[[#This Row],[Impacto 
Potencial
Reducido SP3]]/Tabla5[[#This Row],[Impacto Potencial 
Original]]*100</f>
        <v>50</v>
      </c>
      <c r="R22" s="10" t="s">
        <v>10</v>
      </c>
      <c r="S22" s="10">
        <v>2</v>
      </c>
      <c r="T22" s="11">
        <f>Tabla5[[#This Row],[Impacto 
Potencial
Reducido SP4]]/Tabla5[[#This Row],[Impacto Potencial 
Original]]*100</f>
        <v>50</v>
      </c>
      <c r="U22" s="10" t="s">
        <v>10</v>
      </c>
      <c r="V22" s="10">
        <v>2</v>
      </c>
      <c r="W22" s="11">
        <f>Tabla5[[#This Row],[Impacto 
Potencial
Reducido SP5]]/Tabla5[[#This Row],[Impacto Potencial 
Original]]*100</f>
        <v>50</v>
      </c>
      <c r="X22" s="10" t="s">
        <v>10</v>
      </c>
      <c r="Y22" s="10" t="s">
        <v>73</v>
      </c>
      <c r="Z22" s="12">
        <f t="shared" ca="1" si="0"/>
        <v>45463</v>
      </c>
    </row>
    <row r="23" spans="1:26" ht="27" thickBot="1" x14ac:dyDescent="0.3">
      <c r="A23">
        <v>20</v>
      </c>
      <c r="B23" s="9" t="s">
        <v>64</v>
      </c>
      <c r="C23">
        <v>2</v>
      </c>
      <c r="D23">
        <v>2</v>
      </c>
      <c r="E23">
        <f>Tabla5[[#This Row],[Probabilidad]]*Tabla5[[#This Row],[Severidad]]</f>
        <v>4</v>
      </c>
      <c r="F23" s="10"/>
      <c r="G23" s="9" t="s">
        <v>115</v>
      </c>
      <c r="H23" s="9" t="s">
        <v>114</v>
      </c>
      <c r="I23" s="10" t="s">
        <v>12</v>
      </c>
      <c r="J23" s="10">
        <v>2</v>
      </c>
      <c r="K23" s="11">
        <f>Tabla5[[#This Row],[Impacto 
Potencial
Reducido SP1]]/Tabla5[[#This Row],[Impacto Potencial 
Original]]*100</f>
        <v>50</v>
      </c>
      <c r="L23" s="10" t="s">
        <v>10</v>
      </c>
      <c r="M23" s="10">
        <v>4</v>
      </c>
      <c r="N23" s="11">
        <f>Tabla5[[#This Row],[Impacto 
Potencial
Reducido SP2]]/Tabla5[[#This Row],[Impacto Potencial 
Original]]*100</f>
        <v>100</v>
      </c>
      <c r="O23" s="10" t="s">
        <v>10</v>
      </c>
      <c r="P23" s="10">
        <v>3</v>
      </c>
      <c r="Q23" s="11">
        <f>Tabla5[[#This Row],[Impacto 
Potencial
Reducido SP3]]/Tabla5[[#This Row],[Impacto Potencial 
Original]]*100</f>
        <v>75</v>
      </c>
      <c r="R23" s="10" t="s">
        <v>10</v>
      </c>
      <c r="S23" s="10">
        <v>5</v>
      </c>
      <c r="T23" s="11">
        <f>Tabla5[[#This Row],[Impacto 
Potencial
Reducido SP4]]/Tabla5[[#This Row],[Impacto Potencial 
Original]]*100</f>
        <v>125</v>
      </c>
      <c r="U23" s="10" t="s">
        <v>10</v>
      </c>
      <c r="V23" s="10">
        <v>3</v>
      </c>
      <c r="W23" s="11">
        <f>Tabla5[[#This Row],[Impacto 
Potencial
Reducido SP5]]/Tabla5[[#This Row],[Impacto Potencial 
Original]]*100</f>
        <v>75</v>
      </c>
      <c r="X23" s="10" t="s">
        <v>10</v>
      </c>
      <c r="Y23" s="10" t="s">
        <v>73</v>
      </c>
      <c r="Z23" s="12">
        <f t="shared" ca="1" si="0"/>
        <v>45463</v>
      </c>
    </row>
    <row r="24" spans="1:26" ht="13.8" thickBot="1" x14ac:dyDescent="0.3">
      <c r="C24" s="19">
        <f>AVERAGE(C4:C23)</f>
        <v>2.2999999999999998</v>
      </c>
      <c r="D24" s="19">
        <f>AVERAGE(D4:D23)</f>
        <v>2.5499999999999998</v>
      </c>
      <c r="E24" s="14">
        <f>SUBTOTAL(109,Tabla5[Impacto Potencial 
Original])</f>
        <v>117</v>
      </c>
      <c r="J24" s="14">
        <f>SUBTOTAL(109,Tabla5[Impacto 
Potencial
Reducido SP1])</f>
        <v>73</v>
      </c>
      <c r="K24" s="13">
        <f>J24/E24*100</f>
        <v>62.393162393162392</v>
      </c>
      <c r="M24" s="14">
        <f>SUBTOTAL(109,Tabla5[Impacto 
Potencial
Reducido SP2])</f>
        <v>59</v>
      </c>
      <c r="N24" s="16">
        <f>M24/E24*100</f>
        <v>50.427350427350426</v>
      </c>
      <c r="P24" s="14">
        <f>SUBTOTAL(109,Tabla5[Impacto 
Potencial
Reducido SP3])</f>
        <v>45</v>
      </c>
      <c r="Q24" s="18">
        <f>P24/E24*100</f>
        <v>38.461538461538467</v>
      </c>
      <c r="S24" s="14">
        <f>SUBTOTAL(109,Tabla5[Impacto 
Potencial
Reducido SP4])</f>
        <v>39</v>
      </c>
      <c r="T24" s="18">
        <f>S24/E24*100</f>
        <v>33.333333333333329</v>
      </c>
      <c r="V24" s="14">
        <f>SUBTOTAL(109,Tabla5[Impacto 
Potencial
Reducido SP5])</f>
        <v>30</v>
      </c>
      <c r="W24" s="18">
        <f>V24/E24*100</f>
        <v>25.641025641025639</v>
      </c>
    </row>
    <row r="30" spans="1:26" ht="13.8" thickBot="1" x14ac:dyDescent="0.3"/>
    <row r="31" spans="1:26" ht="13.8" thickBot="1" x14ac:dyDescent="0.3">
      <c r="B31" s="5" t="s">
        <v>38</v>
      </c>
    </row>
    <row r="32" spans="1:26" ht="21" thickBot="1" x14ac:dyDescent="0.3">
      <c r="B32" s="4" t="s">
        <v>1</v>
      </c>
      <c r="C32" s="1" t="s">
        <v>22</v>
      </c>
      <c r="D32" s="1" t="s">
        <v>23</v>
      </c>
      <c r="E32" s="1" t="s">
        <v>24</v>
      </c>
      <c r="G32" s="20" t="s">
        <v>81</v>
      </c>
    </row>
    <row r="33" spans="2:7" ht="13.8" thickBot="1" x14ac:dyDescent="0.3">
      <c r="B33" s="2" t="s">
        <v>25</v>
      </c>
      <c r="C33" s="3">
        <v>3</v>
      </c>
      <c r="D33" s="3">
        <v>3</v>
      </c>
      <c r="E33" s="3">
        <f t="shared" ref="E33:E39" si="1">C33*D33</f>
        <v>9</v>
      </c>
      <c r="G33" s="15">
        <f>SUM(E33:E69)</f>
        <v>161</v>
      </c>
    </row>
    <row r="34" spans="2:7" ht="13.8" thickBot="1" x14ac:dyDescent="0.3">
      <c r="B34" s="2" t="s">
        <v>32</v>
      </c>
      <c r="C34" s="3">
        <v>3</v>
      </c>
      <c r="D34" s="3">
        <v>3</v>
      </c>
      <c r="E34" s="3">
        <f t="shared" si="1"/>
        <v>9</v>
      </c>
    </row>
    <row r="35" spans="2:7" ht="13.8" thickBot="1" x14ac:dyDescent="0.3">
      <c r="B35" s="2" t="s">
        <v>37</v>
      </c>
      <c r="C35" s="3">
        <v>3</v>
      </c>
      <c r="D35" s="3">
        <v>3</v>
      </c>
      <c r="E35" s="3">
        <f t="shared" si="1"/>
        <v>9</v>
      </c>
    </row>
    <row r="36" spans="2:7" ht="13.8" thickBot="1" x14ac:dyDescent="0.3">
      <c r="B36" s="2" t="s">
        <v>20</v>
      </c>
      <c r="C36" s="3">
        <v>3</v>
      </c>
      <c r="D36" s="3">
        <v>2</v>
      </c>
      <c r="E36" s="3">
        <f t="shared" si="1"/>
        <v>6</v>
      </c>
    </row>
    <row r="37" spans="2:7" ht="13.8" thickBot="1" x14ac:dyDescent="0.3">
      <c r="B37" s="2" t="s">
        <v>84</v>
      </c>
      <c r="C37" s="3">
        <v>2</v>
      </c>
      <c r="D37" s="3">
        <v>3</v>
      </c>
      <c r="E37" s="3">
        <f t="shared" si="1"/>
        <v>6</v>
      </c>
    </row>
    <row r="38" spans="2:7" ht="13.8" thickBot="1" x14ac:dyDescent="0.3">
      <c r="B38" s="2" t="s">
        <v>91</v>
      </c>
      <c r="C38" s="3">
        <v>2</v>
      </c>
      <c r="D38" s="3">
        <v>3</v>
      </c>
      <c r="E38" s="3">
        <f t="shared" si="1"/>
        <v>6</v>
      </c>
    </row>
    <row r="39" spans="2:7" ht="13.8" thickBot="1" x14ac:dyDescent="0.3">
      <c r="B39" s="2" t="s">
        <v>92</v>
      </c>
      <c r="C39" s="3">
        <v>2</v>
      </c>
      <c r="D39" s="3">
        <v>3</v>
      </c>
      <c r="E39" s="3">
        <f t="shared" si="1"/>
        <v>6</v>
      </c>
    </row>
    <row r="40" spans="2:7" ht="13.8" thickBot="1" x14ac:dyDescent="0.3">
      <c r="B40" s="2" t="s">
        <v>83</v>
      </c>
      <c r="C40" s="3">
        <v>2</v>
      </c>
      <c r="D40" s="3">
        <v>3</v>
      </c>
      <c r="E40" s="3">
        <v>6</v>
      </c>
    </row>
    <row r="41" spans="2:7" ht="13.8" thickBot="1" x14ac:dyDescent="0.3">
      <c r="B41" s="2" t="s">
        <v>80</v>
      </c>
      <c r="C41" s="3">
        <v>3</v>
      </c>
      <c r="D41" s="3">
        <v>2</v>
      </c>
      <c r="E41" s="3">
        <f t="shared" ref="E41:E69" si="2">C41*D41</f>
        <v>6</v>
      </c>
    </row>
    <row r="42" spans="2:7" ht="13.8" thickBot="1" x14ac:dyDescent="0.3">
      <c r="B42" s="2" t="s">
        <v>29</v>
      </c>
      <c r="C42" s="3">
        <v>2</v>
      </c>
      <c r="D42" s="3">
        <v>3</v>
      </c>
      <c r="E42" s="3">
        <f t="shared" si="2"/>
        <v>6</v>
      </c>
    </row>
    <row r="43" spans="2:7" ht="13.8" thickBot="1" x14ac:dyDescent="0.3">
      <c r="B43" s="2" t="s">
        <v>31</v>
      </c>
      <c r="C43" s="3">
        <v>2</v>
      </c>
      <c r="D43" s="3">
        <v>3</v>
      </c>
      <c r="E43" s="3">
        <f t="shared" si="2"/>
        <v>6</v>
      </c>
    </row>
    <row r="44" spans="2:7" ht="13.8" thickBot="1" x14ac:dyDescent="0.3">
      <c r="B44" s="2" t="s">
        <v>33</v>
      </c>
      <c r="C44" s="3">
        <v>2</v>
      </c>
      <c r="D44" s="3">
        <v>3</v>
      </c>
      <c r="E44" s="3">
        <f t="shared" si="2"/>
        <v>6</v>
      </c>
    </row>
    <row r="45" spans="2:7" ht="13.8" thickBot="1" x14ac:dyDescent="0.3">
      <c r="B45" s="2" t="s">
        <v>36</v>
      </c>
      <c r="C45" s="3">
        <v>3</v>
      </c>
      <c r="D45" s="3">
        <v>2</v>
      </c>
      <c r="E45" s="3">
        <f t="shared" si="2"/>
        <v>6</v>
      </c>
    </row>
    <row r="46" spans="2:7" ht="13.8" thickBot="1" x14ac:dyDescent="0.3">
      <c r="B46" s="2" t="s">
        <v>60</v>
      </c>
      <c r="C46" s="3">
        <v>2</v>
      </c>
      <c r="D46" s="3">
        <v>3</v>
      </c>
      <c r="E46" s="3">
        <f t="shared" si="2"/>
        <v>6</v>
      </c>
    </row>
    <row r="47" spans="2:7" ht="13.8" thickBot="1" x14ac:dyDescent="0.3">
      <c r="B47" s="2" t="s">
        <v>87</v>
      </c>
      <c r="C47" s="3">
        <v>2</v>
      </c>
      <c r="D47" s="3">
        <v>2</v>
      </c>
      <c r="E47" s="3">
        <f t="shared" si="2"/>
        <v>4</v>
      </c>
    </row>
    <row r="48" spans="2:7" ht="13.8" thickBot="1" x14ac:dyDescent="0.3">
      <c r="B48" s="2" t="s">
        <v>90</v>
      </c>
      <c r="C48" s="3">
        <v>2</v>
      </c>
      <c r="D48" s="3">
        <v>2</v>
      </c>
      <c r="E48" s="3">
        <f t="shared" si="2"/>
        <v>4</v>
      </c>
    </row>
    <row r="49" spans="2:10" ht="13.8" thickBot="1" x14ac:dyDescent="0.3">
      <c r="B49" s="2" t="s">
        <v>27</v>
      </c>
      <c r="C49" s="3">
        <v>2</v>
      </c>
      <c r="D49" s="3">
        <v>2</v>
      </c>
      <c r="E49" s="3">
        <f t="shared" si="2"/>
        <v>4</v>
      </c>
    </row>
    <row r="50" spans="2:10" ht="13.8" thickBot="1" x14ac:dyDescent="0.3">
      <c r="B50" s="2" t="s">
        <v>34</v>
      </c>
      <c r="C50" s="3">
        <v>2</v>
      </c>
      <c r="D50" s="3">
        <v>2</v>
      </c>
      <c r="E50" s="3">
        <f t="shared" si="2"/>
        <v>4</v>
      </c>
    </row>
    <row r="51" spans="2:10" ht="13.8" thickBot="1" x14ac:dyDescent="0.3">
      <c r="B51" s="2" t="s">
        <v>63</v>
      </c>
      <c r="C51" s="3">
        <v>2</v>
      </c>
      <c r="D51" s="3">
        <v>2</v>
      </c>
      <c r="E51" s="3">
        <f t="shared" si="2"/>
        <v>4</v>
      </c>
    </row>
    <row r="52" spans="2:10" ht="13.8" thickBot="1" x14ac:dyDescent="0.3">
      <c r="B52" s="2" t="s">
        <v>64</v>
      </c>
      <c r="C52" s="3">
        <v>2</v>
      </c>
      <c r="D52" s="3">
        <v>2</v>
      </c>
      <c r="E52" s="3">
        <f t="shared" si="2"/>
        <v>4</v>
      </c>
    </row>
    <row r="53" spans="2:10" ht="13.8" thickBot="1" x14ac:dyDescent="0.3">
      <c r="B53" s="2" t="s">
        <v>85</v>
      </c>
      <c r="C53" s="3">
        <v>1</v>
      </c>
      <c r="D53" s="3">
        <v>3</v>
      </c>
      <c r="E53" s="3">
        <f t="shared" si="2"/>
        <v>3</v>
      </c>
    </row>
    <row r="54" spans="2:10" ht="13.8" thickBot="1" x14ac:dyDescent="0.3">
      <c r="B54" s="2" t="s">
        <v>86</v>
      </c>
      <c r="C54" s="3">
        <v>1</v>
      </c>
      <c r="D54" s="3">
        <v>3</v>
      </c>
      <c r="E54" s="3">
        <f t="shared" si="2"/>
        <v>3</v>
      </c>
    </row>
    <row r="55" spans="2:10" ht="13.8" thickBot="1" x14ac:dyDescent="0.3">
      <c r="B55" s="2" t="s">
        <v>88</v>
      </c>
      <c r="C55" s="3">
        <v>1</v>
      </c>
      <c r="D55" s="3">
        <v>3</v>
      </c>
      <c r="E55" s="3">
        <f t="shared" si="2"/>
        <v>3</v>
      </c>
    </row>
    <row r="56" spans="2:10" ht="13.8" thickBot="1" x14ac:dyDescent="0.3">
      <c r="B56" s="2" t="s">
        <v>93</v>
      </c>
      <c r="C56" s="3">
        <v>1</v>
      </c>
      <c r="D56" s="3">
        <v>3</v>
      </c>
      <c r="E56" s="3">
        <f t="shared" si="2"/>
        <v>3</v>
      </c>
    </row>
    <row r="57" spans="2:10" ht="13.8" thickBot="1" x14ac:dyDescent="0.3">
      <c r="B57" s="2" t="s">
        <v>18</v>
      </c>
      <c r="C57" s="3">
        <v>1</v>
      </c>
      <c r="D57" s="3">
        <v>3</v>
      </c>
      <c r="E57" s="3">
        <f t="shared" si="2"/>
        <v>3</v>
      </c>
    </row>
    <row r="58" spans="2:10" ht="13.8" thickBot="1" x14ac:dyDescent="0.3">
      <c r="B58" s="2" t="s">
        <v>19</v>
      </c>
      <c r="C58" s="3">
        <v>1</v>
      </c>
      <c r="D58" s="3">
        <v>3</v>
      </c>
      <c r="E58" s="3">
        <f t="shared" si="2"/>
        <v>3</v>
      </c>
    </row>
    <row r="59" spans="2:10" ht="13.8" thickBot="1" x14ac:dyDescent="0.3">
      <c r="B59" s="2" t="s">
        <v>26</v>
      </c>
      <c r="C59" s="3">
        <v>1</v>
      </c>
      <c r="D59" s="3">
        <v>3</v>
      </c>
      <c r="E59" s="3">
        <f t="shared" si="2"/>
        <v>3</v>
      </c>
    </row>
    <row r="60" spans="2:10" ht="13.8" thickBot="1" x14ac:dyDescent="0.3">
      <c r="B60" s="2" t="s">
        <v>75</v>
      </c>
      <c r="C60" s="3">
        <v>1</v>
      </c>
      <c r="D60" s="3">
        <v>3</v>
      </c>
      <c r="E60" s="3">
        <f t="shared" si="2"/>
        <v>3</v>
      </c>
    </row>
    <row r="61" spans="2:10" ht="13.8" thickBot="1" x14ac:dyDescent="0.3">
      <c r="B61" s="2" t="s">
        <v>61</v>
      </c>
      <c r="C61" s="3">
        <v>1</v>
      </c>
      <c r="D61" s="3">
        <v>3</v>
      </c>
      <c r="E61" s="3">
        <f t="shared" si="2"/>
        <v>3</v>
      </c>
    </row>
    <row r="62" spans="2:10" ht="13.8" thickBot="1" x14ac:dyDescent="0.3">
      <c r="B62" s="2" t="s">
        <v>62</v>
      </c>
      <c r="C62" s="3">
        <v>3</v>
      </c>
      <c r="D62" s="3">
        <v>1</v>
      </c>
      <c r="E62" s="3">
        <f t="shared" si="2"/>
        <v>3</v>
      </c>
    </row>
    <row r="63" spans="2:10" ht="13.8" thickBot="1" x14ac:dyDescent="0.3">
      <c r="B63" s="2" t="s">
        <v>82</v>
      </c>
      <c r="C63" s="3">
        <v>1</v>
      </c>
      <c r="D63" s="3">
        <v>2</v>
      </c>
      <c r="E63" s="3">
        <f t="shared" si="2"/>
        <v>2</v>
      </c>
      <c r="I63" s="21" t="s">
        <v>119</v>
      </c>
      <c r="J63" s="22" t="s">
        <v>120</v>
      </c>
    </row>
    <row r="64" spans="2:10" ht="13.8" thickBot="1" x14ac:dyDescent="0.3">
      <c r="B64" s="2" t="s">
        <v>89</v>
      </c>
      <c r="C64" s="3">
        <v>1</v>
      </c>
      <c r="D64" s="3">
        <v>2</v>
      </c>
      <c r="E64" s="3">
        <f t="shared" si="2"/>
        <v>2</v>
      </c>
      <c r="I64" s="23" t="s">
        <v>121</v>
      </c>
      <c r="J64" s="24">
        <v>117</v>
      </c>
    </row>
    <row r="65" spans="2:10" ht="13.8" thickBot="1" x14ac:dyDescent="0.3">
      <c r="B65" s="2" t="s">
        <v>17</v>
      </c>
      <c r="C65" s="3">
        <v>1</v>
      </c>
      <c r="D65" s="3">
        <v>2</v>
      </c>
      <c r="E65" s="3">
        <f t="shared" si="2"/>
        <v>2</v>
      </c>
      <c r="I65" s="23" t="s">
        <v>122</v>
      </c>
      <c r="J65" s="24">
        <v>103</v>
      </c>
    </row>
    <row r="66" spans="2:10" ht="13.8" thickBot="1" x14ac:dyDescent="0.3">
      <c r="B66" s="2" t="s">
        <v>28</v>
      </c>
      <c r="C66" s="3">
        <v>1</v>
      </c>
      <c r="D66" s="3">
        <v>2</v>
      </c>
      <c r="E66" s="3">
        <f t="shared" si="2"/>
        <v>2</v>
      </c>
      <c r="I66" s="23" t="s">
        <v>123</v>
      </c>
      <c r="J66" s="24">
        <v>89</v>
      </c>
    </row>
    <row r="67" spans="2:10" ht="13.8" thickBot="1" x14ac:dyDescent="0.3">
      <c r="B67" s="2" t="s">
        <v>30</v>
      </c>
      <c r="C67" s="3">
        <v>1</v>
      </c>
      <c r="D67" s="3">
        <v>2</v>
      </c>
      <c r="E67" s="3">
        <f t="shared" si="2"/>
        <v>2</v>
      </c>
      <c r="I67" s="23" t="s">
        <v>124</v>
      </c>
      <c r="J67" s="24">
        <v>83</v>
      </c>
    </row>
    <row r="68" spans="2:10" ht="13.8" thickBot="1" x14ac:dyDescent="0.3">
      <c r="B68" s="2" t="s">
        <v>35</v>
      </c>
      <c r="C68" s="3">
        <v>1</v>
      </c>
      <c r="D68" s="3">
        <v>2</v>
      </c>
      <c r="E68" s="3">
        <f t="shared" si="2"/>
        <v>2</v>
      </c>
      <c r="I68" s="25" t="s">
        <v>125</v>
      </c>
      <c r="J68" s="26">
        <v>74</v>
      </c>
    </row>
    <row r="69" spans="2:10" ht="13.8" thickBot="1" x14ac:dyDescent="0.3">
      <c r="B69" s="2" t="s">
        <v>74</v>
      </c>
      <c r="C69" s="3">
        <v>2</v>
      </c>
      <c r="D69" s="3">
        <v>1</v>
      </c>
      <c r="E69" s="3">
        <f t="shared" si="2"/>
        <v>2</v>
      </c>
    </row>
  </sheetData>
  <autoFilter ref="B32:E32" xr:uid="{00000000-0009-0000-0000-000000000000}">
    <sortState xmlns:xlrd2="http://schemas.microsoft.com/office/spreadsheetml/2017/richdata2" ref="B33:E70">
      <sortCondition descending="1" ref="E32"/>
    </sortState>
  </autoFilter>
  <phoneticPr fontId="4" type="noConversion"/>
  <conditionalFormatting sqref="C24:D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Llombardi</dc:creator>
  <cp:lastModifiedBy>Lautaro Lombardi</cp:lastModifiedBy>
  <dcterms:created xsi:type="dcterms:W3CDTF">2024-04-28T16:36:43Z</dcterms:created>
  <dcterms:modified xsi:type="dcterms:W3CDTF">2024-06-20T14:48:15Z</dcterms:modified>
</cp:coreProperties>
</file>