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worksheets/sheet31.xml" ContentType="application/vnd.openxmlformats-officedocument.spreadsheetml.worksheet+xml"/>
  <Override PartName="/xl/tables/table41.xml" ContentType="application/vnd.openxmlformats-officedocument.spreadsheetml.table+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22.xml" ContentType="application/vnd.openxmlformats-officedocument.spreadsheetml.worksheet+xml"/>
  <Override PartName="/xl/tables/table32.xml" ContentType="application/vnd.openxmlformats-officedocument.spreadsheetml.table+xml"/>
  <Override PartName="/xl/worksheets/sheet13.xml" ContentType="application/vnd.openxmlformats-officedocument.spreadsheetml.worksheet+xml"/>
  <Override PartName="/xl/tables/table23.xml" ContentType="application/vnd.openxmlformats-officedocument.spreadsheetml.table+xml"/>
  <Override PartName="/xl/tables/table14.xml" ContentType="application/vnd.openxmlformats-officedocument.spreadsheetml.table+xml"/>
  <Override PartName="/xl/worksheets/sheet64.xml" ContentType="application/vnd.openxmlformats-officedocument.spreadsheetml.worksheet+xml"/>
  <Override PartName="/xl/tables/table75.xml" ContentType="application/vnd.openxmlformats-officedocument.spreadsheetml.table+xml"/>
  <Override PartName="/customXml/item13.xml" ContentType="application/xml"/>
  <Override PartName="/customXml/itemProps13.xml" ContentType="application/vnd.openxmlformats-officedocument.customXmlProperties+xml"/>
  <Override PartName="/xl/worksheets/sheet55.xml" ContentType="application/vnd.openxmlformats-officedocument.spreadsheetml.worksheet+xml"/>
  <Override PartName="/xl/tables/table66.xml" ContentType="application/vnd.openxmlformats-officedocument.spreadsheetml.table+xml"/>
  <Override PartName="/xl/calcChain.xml" ContentType="application/vnd.openxmlformats-officedocument.spreadsheetml.calcChain+xml"/>
  <Override PartName="/xl/worksheets/sheet46.xml" ContentType="application/vnd.openxmlformats-officedocument.spreadsheetml.worksheet+xml"/>
  <Override PartName="/xl/tables/table57.xml" ContentType="application/vnd.openxmlformats-officedocument.spreadsheetml.table+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10"/>
  <workbookPr filterPrivacy="1"/>
  <xr:revisionPtr revIDLastSave="96" documentId="13_ncr:1_{A3C577E3-2B58-4406-A1B4-C3B88B38761C}" xr6:coauthVersionLast="47" xr6:coauthVersionMax="47" xr10:uidLastSave="{7C8E5F90-0BEB-49E1-96E3-509BF4920F22}"/>
  <bookViews>
    <workbookView xWindow="-120" yWindow="-120" windowWidth="29040" windowHeight="17640" xr2:uid="{00000000-000D-0000-FFFF-FFFF00000000}"/>
  </bookViews>
  <sheets>
    <sheet name="Panel" sheetId="1" r:id="rId1"/>
    <sheet name="Ventas" sheetId="2" r:id="rId2"/>
    <sheet name="Ingresos" sheetId="5" r:id="rId3"/>
    <sheet name="Gastos" sheetId="3" r:id="rId4"/>
    <sheet name="Impuestos" sheetId="4" r:id="rId5"/>
    <sheet name="Categorías" sheetId="7" r:id="rId6"/>
  </sheets>
  <definedNames>
    <definedName name="Beneficios_netos">Panel!$F$22</definedName>
    <definedName name="Costo_de_ventas_total">Panel!$F$10</definedName>
    <definedName name="Fechas_del_libro">Panel!$G$3</definedName>
    <definedName name="Ingresos_Por_Ventas">SUMIFS(IngresosPorVentas[Actual período],IngresosPorVentas[Tipo de ingreso],"Ingresos por ventas")</definedName>
    <definedName name="Nombre_de_la_compañía">Panel!$C$4</definedName>
    <definedName name="RegionTituloFila1..C3.4">Gastos!$I$3</definedName>
    <definedName name="Título_Libro">Panel!$C$3</definedName>
    <definedName name="Título1">Panel[[#Headers],[Resumen]]</definedName>
    <definedName name="Título2">IngresosPorVentas[[#Headers],[Tipo de ingreso]]</definedName>
    <definedName name="Título3">Ingresos[[#Headers],[Tipo de ingreso]]</definedName>
    <definedName name="Título4">GastosOperativos[[#Headers],[Tipo de gasto]]</definedName>
    <definedName name="Título5">Impuestos[[#Headers],[Tipo]]</definedName>
    <definedName name="Título6">Categorías[[#Headers],[Categorías]]</definedName>
    <definedName name="TítuloDeFilaRegión1..C3">Ventas!$I$3</definedName>
    <definedName name="TítuloDeFilaRegión1..C3.3">Ingresos!$I$3</definedName>
    <definedName name="TítuloDeFilaRegión1..C3.5">Impuestos!$I$3</definedName>
    <definedName name="TítuloDeFilaRegión1..C4">Panel!$E$3</definedName>
    <definedName name="TítuloDeFilaRegión2..H20">Panel!$C$19</definedName>
    <definedName name="_xlnm.Print_Titles" localSheetId="5">'Categorías'!$6:$6</definedName>
    <definedName name="_xlnm.Print_Titles" localSheetId="3">Gastos!$6:$6</definedName>
    <definedName name="_xlnm.Print_Titles" localSheetId="4">Impuestos!$7:$7</definedName>
    <definedName name="_xlnm.Print_Titles" localSheetId="2">Ingresos!$6:$6</definedName>
    <definedName name="_xlnm.Print_Titles" localSheetId="0">Panel!$8:$8</definedName>
    <definedName name="_xlnm.Print_Titles" localSheetId="1">Ventas!$6:$6</definedName>
    <definedName name="Total_de_ganacia_bruta">Panel!$F$19</definedName>
    <definedName name="Total_de_gastos_operativos">Panel!$F$20</definedName>
    <definedName name="Total_de_impuestos">Panel!$F$16</definedName>
    <definedName name="Total_de_ingresos_por_operaciones">Panel!$F$21</definedName>
    <definedName name="Total_de_ingresos_por_ventas">Panel!$F$9</definedName>
    <definedName name="Total_de_investigación_y_desarrollo">Panel!$F$12</definedName>
    <definedName name="Total_de_otros_gastos">Panel!$F$14</definedName>
    <definedName name="Total_de_otros_ingresos">Panel!$F$15</definedName>
    <definedName name="Total_de_ventas_y_marketing">Panel!$F$11</definedName>
    <definedName name="Total_general_y_administrativo">Panel!$F$13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E13" i="1"/>
  <c r="D13" i="1"/>
  <c r="F12" i="1"/>
  <c r="E12" i="1"/>
  <c r="D12" i="1"/>
  <c r="F11" i="1"/>
  <c r="E11" i="1"/>
  <c r="D11" i="1"/>
  <c r="F10" i="1"/>
  <c r="E10" i="1"/>
  <c r="D10" i="1"/>
  <c r="F9" i="1"/>
  <c r="E9" i="1"/>
  <c r="D9" i="1"/>
  <c r="C4" i="7"/>
  <c r="C3" i="7"/>
  <c r="C4" i="4"/>
  <c r="C3" i="4"/>
  <c r="C4" i="3"/>
  <c r="C3" i="3"/>
  <c r="C3" i="5"/>
  <c r="C3" i="2"/>
  <c r="C4" i="5"/>
  <c r="C4" i="2"/>
  <c r="J4" i="2"/>
  <c r="I7" i="2"/>
  <c r="J7" i="2"/>
  <c r="I8" i="2"/>
  <c r="J8" i="2"/>
  <c r="I9" i="2"/>
  <c r="J9" i="2"/>
  <c r="I10" i="2"/>
  <c r="J10" i="2"/>
  <c r="I11" i="2"/>
  <c r="J11" i="2"/>
  <c r="I12" i="2"/>
  <c r="J12" i="2"/>
  <c r="I13" i="2"/>
  <c r="J13" i="2"/>
  <c r="I14" i="2"/>
  <c r="J14" i="2"/>
  <c r="E15" i="2"/>
  <c r="F15" i="2"/>
  <c r="G15" i="2"/>
  <c r="H9" i="1" l="1"/>
  <c r="I9" i="1"/>
  <c r="H10" i="1"/>
  <c r="I10" i="1"/>
  <c r="H14" i="2"/>
  <c r="I15" i="2"/>
  <c r="H11" i="2"/>
  <c r="J15" i="2"/>
  <c r="H8" i="2"/>
  <c r="H9" i="2"/>
  <c r="H13" i="2"/>
  <c r="H10" i="2"/>
  <c r="H7" i="2"/>
  <c r="G9" i="1" s="1"/>
  <c r="H12" i="2"/>
  <c r="G10" i="1" l="1"/>
  <c r="H15" i="2"/>
  <c r="H8" i="5" l="1"/>
  <c r="I10" i="4"/>
  <c r="H10" i="4"/>
  <c r="H11" i="3"/>
  <c r="H19" i="3" l="1"/>
  <c r="H20" i="3"/>
  <c r="H12" i="4"/>
  <c r="J12" i="4" l="1"/>
  <c r="J11" i="4"/>
  <c r="J10" i="4"/>
  <c r="J9" i="4"/>
  <c r="I12" i="4"/>
  <c r="I11" i="4"/>
  <c r="I9" i="4"/>
  <c r="J8" i="5"/>
  <c r="I8" i="5"/>
  <c r="I7" i="5" l="1"/>
  <c r="J8" i="4" l="1"/>
  <c r="J13" i="4" s="1"/>
  <c r="I16" i="1" s="1"/>
  <c r="I8" i="4"/>
  <c r="I13" i="4" s="1"/>
  <c r="H16" i="1" s="1"/>
  <c r="H8" i="4"/>
  <c r="H9" i="4"/>
  <c r="H11" i="4"/>
  <c r="G13" i="4"/>
  <c r="J4" i="4" s="1"/>
  <c r="F13" i="4"/>
  <c r="E16" i="1" s="1"/>
  <c r="E13" i="4"/>
  <c r="D16" i="1" s="1"/>
  <c r="J7" i="3"/>
  <c r="J8" i="3"/>
  <c r="J9" i="3"/>
  <c r="J10" i="3"/>
  <c r="J11" i="3"/>
  <c r="J12" i="3"/>
  <c r="J13" i="3"/>
  <c r="J14" i="3"/>
  <c r="J15" i="3"/>
  <c r="J16" i="3"/>
  <c r="J17" i="3"/>
  <c r="J18" i="3"/>
  <c r="J19" i="3"/>
  <c r="J20" i="3"/>
  <c r="J21" i="3"/>
  <c r="J22" i="3"/>
  <c r="J23" i="3"/>
  <c r="J24" i="3"/>
  <c r="J25" i="3"/>
  <c r="J26" i="3"/>
  <c r="I7" i="3"/>
  <c r="I8" i="3"/>
  <c r="I9" i="3"/>
  <c r="I10" i="3"/>
  <c r="I11" i="3"/>
  <c r="I12" i="3"/>
  <c r="I13" i="3"/>
  <c r="I14" i="3"/>
  <c r="I15" i="3"/>
  <c r="I16" i="3"/>
  <c r="I17" i="3"/>
  <c r="I18" i="3"/>
  <c r="I19" i="3"/>
  <c r="I20" i="3"/>
  <c r="I21" i="3"/>
  <c r="I22" i="3"/>
  <c r="I23" i="3"/>
  <c r="I24" i="3"/>
  <c r="I25" i="3"/>
  <c r="I26" i="3"/>
  <c r="H7" i="3"/>
  <c r="H8" i="3"/>
  <c r="H9" i="3"/>
  <c r="H10" i="3"/>
  <c r="H12" i="3"/>
  <c r="H13" i="3"/>
  <c r="H14" i="3"/>
  <c r="H15" i="3"/>
  <c r="H16" i="3"/>
  <c r="H17" i="3"/>
  <c r="H18" i="3"/>
  <c r="H21" i="3"/>
  <c r="H22" i="3"/>
  <c r="H23" i="3"/>
  <c r="H24" i="3"/>
  <c r="H25" i="3"/>
  <c r="H26" i="3"/>
  <c r="G27" i="3"/>
  <c r="J4" i="3" s="1"/>
  <c r="F27" i="3"/>
  <c r="E27" i="3"/>
  <c r="J7" i="5"/>
  <c r="I9" i="5"/>
  <c r="H15" i="1" s="1"/>
  <c r="H7" i="5"/>
  <c r="G9" i="5"/>
  <c r="J4" i="5" s="1"/>
  <c r="F9" i="5"/>
  <c r="E15" i="1" s="1"/>
  <c r="E9" i="5"/>
  <c r="D15" i="1" s="1"/>
  <c r="I11" i="1" l="1"/>
  <c r="I12" i="1"/>
  <c r="I13" i="1"/>
  <c r="H11" i="1"/>
  <c r="H12" i="1"/>
  <c r="H13" i="1"/>
  <c r="G11" i="1"/>
  <c r="G12" i="1"/>
  <c r="G13" i="1"/>
  <c r="F16" i="1"/>
  <c r="F15" i="1"/>
  <c r="D14" i="1"/>
  <c r="D20" i="1" s="1"/>
  <c r="F14" i="1"/>
  <c r="F20" i="1" s="1"/>
  <c r="G20" i="1" s="1"/>
  <c r="J27" i="3"/>
  <c r="I27" i="3"/>
  <c r="E14" i="1"/>
  <c r="E20" i="1" s="1"/>
  <c r="J9" i="5"/>
  <c r="I15" i="1" s="1"/>
  <c r="E19" i="1"/>
  <c r="D19" i="1"/>
  <c r="H9" i="5"/>
  <c r="H13" i="4"/>
  <c r="F19" i="1"/>
  <c r="G15" i="1" l="1"/>
  <c r="G16" i="1"/>
  <c r="I14" i="1"/>
  <c r="D21" i="1"/>
  <c r="D22" i="1" s="1"/>
  <c r="I20" i="1"/>
  <c r="E21" i="1"/>
  <c r="E22" i="1" s="1"/>
  <c r="H19" i="1"/>
  <c r="H14" i="1"/>
  <c r="H20" i="1"/>
  <c r="F21" i="1"/>
  <c r="I19" i="1"/>
  <c r="G19" i="1"/>
  <c r="H21" i="1" l="1"/>
  <c r="F22" i="1"/>
  <c r="I21" i="1"/>
  <c r="G21" i="1"/>
  <c r="G22" i="1" l="1"/>
  <c r="I22" i="1"/>
  <c r="H22" i="1"/>
  <c r="H27" i="3"/>
  <c r="G14" i="1" l="1"/>
</calcChain>
</file>

<file path=xl/sharedStrings.xml><?xml version="1.0" encoding="utf-8"?>
<sst xmlns="http://schemas.openxmlformats.org/spreadsheetml/2006/main" count="153" uniqueCount="80">
  <si>
    <t>BALANCE DE PÉRDIDAS Y GANANCIAS</t>
  </si>
  <si>
    <t>CELULAR SATCOM</t>
  </si>
  <si>
    <t>No modifique las categorías de esta hoja de cálculo porque podrían producirse errores de fórmulas. Use la hoja de cálculo Categorías para agregar categorías y actualice las hojas de cálculo correspondientes con entradas. Esta hoja de cálculo se actualizará automáticamente.</t>
  </si>
  <si>
    <t>Resumen</t>
  </si>
  <si>
    <t>Total de ingresos por ventas [J]</t>
  </si>
  <si>
    <t>Costo total de ventas [K]</t>
  </si>
  <si>
    <t>Total de ventas y gastos de marketing [M]</t>
  </si>
  <si>
    <t>Total de gastos en investigación y desarrollo [N]</t>
  </si>
  <si>
    <t>Total de gastos generales y administrativos [O]</t>
  </si>
  <si>
    <t>Total de otros gastos operativos [P]</t>
  </si>
  <si>
    <t>Otros ingresos [S]</t>
  </si>
  <si>
    <t>Total de impuestos [T]</t>
  </si>
  <si>
    <t>Ganancia bruta [L=J-K]</t>
  </si>
  <si>
    <t>Total de gastos operativos [Q=M+N+O+P]</t>
  </si>
  <si>
    <t>Ingresos de operaciones [R=L-Q]</t>
  </si>
  <si>
    <t>Ganancia neta [U=R+S-T]</t>
  </si>
  <si>
    <t>Total
período anterior</t>
  </si>
  <si>
    <t>Total
presupuesto</t>
  </si>
  <si>
    <t>Total
período actual</t>
  </si>
  <si>
    <t>Total actual
período como % de ventas</t>
  </si>
  <si>
    <t>Margen bruto actual [L/J]</t>
  </si>
  <si>
    <t>Rentabilidad de ventas actual [T/J]</t>
  </si>
  <si>
    <t>% de cambio total
del período anterior</t>
  </si>
  <si>
    <t>Para el mes que finaliza el 31/8</t>
  </si>
  <si>
    <t>Expresado en millares</t>
  </si>
  <si>
    <t>% de cambio total
del presupuesto</t>
  </si>
  <si>
    <t>Tipo de ingreso</t>
  </si>
  <si>
    <t>Ingresos por ventas</t>
  </si>
  <si>
    <t>Costo de ventas</t>
  </si>
  <si>
    <t>Total de ingresos por ventas</t>
  </si>
  <si>
    <t>Descripción</t>
  </si>
  <si>
    <t>Producto/servicio 1</t>
  </si>
  <si>
    <t>Producto/servicio 2</t>
  </si>
  <si>
    <t>Producto/servicio 3</t>
  </si>
  <si>
    <t>Producto/servicio 4</t>
  </si>
  <si>
    <t>Presupuesto</t>
  </si>
  <si>
    <t>Ingresos</t>
  </si>
  <si>
    <t>Otros ingresos</t>
  </si>
  <si>
    <t>Tipo de gasto</t>
  </si>
  <si>
    <t>Ventas y marketing</t>
  </si>
  <si>
    <t>Investigación y desarrollo</t>
  </si>
  <si>
    <t>Generales y administrativos</t>
  </si>
  <si>
    <t>Gastos operativos totales</t>
  </si>
  <si>
    <t>Publicidad</t>
  </si>
  <si>
    <t>Marketing directo</t>
  </si>
  <si>
    <t>Otros gastos (especifique)</t>
  </si>
  <si>
    <t>Licencias de tecnología</t>
  </si>
  <si>
    <t xml:space="preserve">Patentes </t>
  </si>
  <si>
    <t>Salarios y sueldos</t>
  </si>
  <si>
    <t>Servicios externos</t>
  </si>
  <si>
    <t>Suministros</t>
  </si>
  <si>
    <t>Comidas y entretenimiento</t>
  </si>
  <si>
    <t>Alquiler</t>
  </si>
  <si>
    <t>Teléfono</t>
  </si>
  <si>
    <t>Servicios públicos</t>
  </si>
  <si>
    <t>Depreciación</t>
  </si>
  <si>
    <t>Seguro</t>
  </si>
  <si>
    <t>Reparaciones y mantenimiento</t>
  </si>
  <si>
    <t>Otros gastos (especificar)</t>
  </si>
  <si>
    <t>Gastos operativos</t>
  </si>
  <si>
    <t>Tipo</t>
  </si>
  <si>
    <t>Impuestos</t>
  </si>
  <si>
    <t>Total de impuestos</t>
  </si>
  <si>
    <t>Impuestos sobre la renta</t>
  </si>
  <si>
    <t>Impuestos sobre nóminas</t>
  </si>
  <si>
    <t>Impuestos sobre bienes inmuebles</t>
  </si>
  <si>
    <t>Otros impuestos (especifique)</t>
  </si>
  <si>
    <t>Porcentaje de cambio desde el período anterior</t>
  </si>
  <si>
    <t>Categorías</t>
  </si>
  <si>
    <t>Total período anterior</t>
  </si>
  <si>
    <t>Total presupuesto</t>
  </si>
  <si>
    <t>Total período actual</t>
  </si>
  <si>
    <t>Total actual período como % de ventas</t>
  </si>
  <si>
    <t>% de cambio total del período anterior</t>
  </si>
  <si>
    <t>% de cambio total del presupuesto</t>
  </si>
  <si>
    <t>Antes período</t>
  </si>
  <si>
    <t>Actual período</t>
  </si>
  <si>
    <t>Período actual como % de ventas</t>
  </si>
  <si>
    <t>Porcentaje de cambio desde período anterior</t>
  </si>
  <si>
    <t>% de cambio del presupuesto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</si>
</sst>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0.00\ &quot;€&quot;"/>
  </numFmts>
  <fonts count="31">
    <font>
      <sz val="11"/>
      <name val="Open Sans"/>
      <family val="2"/>
      <scheme val="minor"/>
    </font>
    <font>
      <sz val="11"/>
      <color theme="1"/>
      <name val="Open Sans"/>
      <family val="2"/>
      <scheme val="minor"/>
    </font>
    <font>
      <b/>
      <sz val="16"/>
      <color theme="1" tint="0.14996795556505021"/>
      <name val="Open Sans"/>
      <family val="2"/>
      <scheme val="major"/>
    </font>
    <font>
      <sz val="11"/>
      <color theme="1" tint="0.14996795556505021"/>
      <name val="Open Sans"/>
      <family val="2"/>
      <scheme val="major"/>
    </font>
    <font>
      <sz val="12"/>
      <color theme="1" tint="0.14993743705557422"/>
      <name val="Open Sans"/>
      <family val="2"/>
      <scheme val="major"/>
    </font>
    <font>
      <b/>
      <sz val="11"/>
      <color theme="1"/>
      <name val="Open Sans"/>
      <family val="2"/>
      <scheme val="minor"/>
    </font>
    <font>
      <sz val="11"/>
      <name val="Open Sans"/>
      <family val="2"/>
      <scheme val="minor"/>
    </font>
    <font>
      <sz val="11"/>
      <color theme="1" tint="0.14990691854609822"/>
      <name val="Open Sans"/>
      <family val="2"/>
      <scheme val="major"/>
    </font>
    <font>
      <b/>
      <sz val="12"/>
      <color theme="1" tint="0.14993743705557422"/>
      <name val="Open Sans"/>
      <family val="2"/>
      <scheme val="major"/>
    </font>
    <font>
      <sz val="10"/>
      <color theme="1" tint="0.14990691854609822"/>
      <name val="Open Sans"/>
      <family val="2"/>
      <scheme val="minor"/>
    </font>
    <font>
      <sz val="10"/>
      <color theme="1" tint="0.14996795556505021"/>
      <name val="Open Sans"/>
      <family val="2"/>
      <scheme val="minor"/>
    </font>
    <font>
      <sz val="10"/>
      <name val="Open Sans"/>
      <family val="2"/>
      <scheme val="minor"/>
    </font>
    <font>
      <sz val="20"/>
      <color theme="1" tint="0.14993743705557422"/>
      <name val="Open Sans"/>
      <family val="2"/>
      <scheme val="minor"/>
    </font>
    <font>
      <sz val="11"/>
      <color theme="1" tint="0.14996795556505021"/>
      <name val="Open Sans"/>
      <family val="2"/>
      <scheme val="minor"/>
    </font>
    <font>
      <b/>
      <sz val="10"/>
      <name val="Open Sans"/>
      <family val="2"/>
      <scheme val="minor"/>
    </font>
    <font>
      <b/>
      <sz val="28"/>
      <color theme="8"/>
      <name val="Open Sans"/>
      <family val="2"/>
      <scheme val="major"/>
    </font>
    <font>
      <sz val="18"/>
      <color theme="8"/>
      <name val="Open Sans"/>
      <family val="2"/>
      <scheme val="major"/>
    </font>
    <font>
      <sz val="28"/>
      <color rgb="FF002060"/>
      <name val="Open Sans"/>
      <family val="2"/>
      <scheme val="minor"/>
    </font>
    <font>
      <sz val="12"/>
      <color theme="1" tint="0.14993743705557422"/>
      <name val="Open Sans"/>
      <family val="2"/>
      <scheme val="minor"/>
    </font>
    <font>
      <sz val="10"/>
      <color theme="1" tint="0.14993743705557422"/>
      <name val="Open Sans"/>
      <family val="2"/>
      <scheme val="minor"/>
    </font>
    <font>
      <b/>
      <sz val="28"/>
      <color rgb="FF002060"/>
      <name val="Open Sans"/>
      <family val="2"/>
      <scheme val="minor"/>
    </font>
    <font>
      <sz val="11"/>
      <color rgb="FF006100"/>
      <name val="Open Sans"/>
      <family val="2"/>
      <scheme val="minor"/>
    </font>
    <font>
      <sz val="11"/>
      <color rgb="FF9C0006"/>
      <name val="Open Sans"/>
      <family val="2"/>
      <scheme val="minor"/>
    </font>
    <font>
      <sz val="11"/>
      <color rgb="FF9C5700"/>
      <name val="Open Sans"/>
      <family val="2"/>
      <scheme val="minor"/>
    </font>
    <font>
      <sz val="11"/>
      <color rgb="FF3F3F76"/>
      <name val="Open Sans"/>
      <family val="2"/>
      <scheme val="minor"/>
    </font>
    <font>
      <b/>
      <sz val="11"/>
      <color rgb="FF3F3F3F"/>
      <name val="Open Sans"/>
      <family val="2"/>
      <scheme val="minor"/>
    </font>
    <font>
      <b/>
      <sz val="11"/>
      <color rgb="FFFA7D00"/>
      <name val="Open Sans"/>
      <family val="2"/>
      <scheme val="minor"/>
    </font>
    <font>
      <sz val="11"/>
      <color rgb="FFFA7D00"/>
      <name val="Open Sans"/>
      <family val="2"/>
      <scheme val="minor"/>
    </font>
    <font>
      <b/>
      <sz val="11"/>
      <color theme="0"/>
      <name val="Open Sans"/>
      <family val="2"/>
      <scheme val="minor"/>
    </font>
    <font>
      <sz val="11"/>
      <color rgb="FFFF0000"/>
      <name val="Open Sans"/>
      <family val="2"/>
      <scheme val="minor"/>
    </font>
    <font>
      <sz val="11"/>
      <color theme="0"/>
      <name val="Open Sans"/>
      <family val="2"/>
      <scheme val="minor"/>
    </font>
  </fonts>
  <fills count="36">
    <fill>
      <patternFill patternType="none"/>
    </fill>
    <fill>
      <patternFill patternType="gray125"/>
    </fill>
    <fill>
      <patternFill patternType="solid">
        <fgColor theme="9" tint="0.79998168889431442"/>
        <bgColor indexed="65"/>
      </patternFill>
    </fill>
    <fill>
      <patternFill patternType="solid">
        <fgColor theme="4" tint="0.59999389629810485"/>
        <bgColor indexed="65"/>
      </patternFill>
    </fill>
    <fill>
      <patternFill patternType="solid">
        <fgColor theme="4" tint="0.79998168889431442"/>
        <bgColor indexed="65"/>
      </patternFill>
    </fill>
    <fill>
      <patternFill patternType="solid">
        <fgColor theme="4" tint="0.79998168889431442"/>
        <bgColor indexed="64"/>
      </patternFill>
    </fill>
    <fill>
      <patternFill patternType="solid">
        <fgColor theme="8"/>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rgb="FF002060"/>
      </bottom>
      <diagonal/>
    </border>
    <border>
      <left/>
      <right style="thick">
        <color rgb="FF002060"/>
      </right>
      <top/>
      <bottom style="thick">
        <color rgb="FF002060"/>
      </bottom>
      <diagonal/>
    </border>
    <border>
      <left style="thin">
        <color auto="1"/>
      </left>
      <right/>
      <top style="thin">
        <color auto="1"/>
      </top>
      <bottom/>
      <diagonal/>
    </border>
    <border>
      <left/>
      <right style="thick">
        <color auto="1"/>
      </right>
      <top style="thin">
        <color auto="1"/>
      </top>
      <bottom/>
      <diagonal/>
    </border>
    <border>
      <left/>
      <right style="thick">
        <color auto="1"/>
      </right>
      <top/>
      <bottom style="thick">
        <color auto="1"/>
      </bottom>
      <diagonal/>
    </border>
    <border>
      <left style="thin">
        <color auto="1"/>
      </left>
      <right/>
      <top/>
      <bottom style="thick">
        <color auto="1"/>
      </bottom>
      <diagonal/>
    </border>
    <border>
      <left/>
      <right style="thin">
        <color rgb="FF002060"/>
      </right>
      <top/>
      <bottom/>
      <diagonal/>
    </border>
    <border>
      <left/>
      <right/>
      <top/>
      <bottom style="thin">
        <color rgb="FF002060"/>
      </bottom>
      <diagonal/>
    </border>
    <border>
      <left/>
      <right style="thick">
        <color rgb="FF002060"/>
      </right>
      <top style="thin">
        <color auto="1"/>
      </top>
      <bottom/>
      <diagonal/>
    </border>
    <border>
      <left style="thick">
        <color rgb="FF002060"/>
      </left>
      <right/>
      <top/>
      <bottom/>
      <diagonal/>
    </border>
    <border>
      <left style="thin">
        <color rgb="FF002060"/>
      </left>
      <right/>
      <top style="thin">
        <color rgb="FF002060"/>
      </top>
      <bottom/>
      <diagonal/>
    </border>
    <border>
      <left style="thin">
        <color rgb="FF002060"/>
      </left>
      <right/>
      <top/>
      <bottom style="thick">
        <color rgb="FF002060"/>
      </bottom>
      <diagonal/>
    </border>
    <border>
      <left/>
      <right style="thick">
        <color rgb="FF002060"/>
      </right>
      <top style="thin">
        <color rgb="FF00206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alignment wrapText="1"/>
    </xf>
    <xf numFmtId="0" fontId="8" fillId="0" borderId="0" applyNumberFormat="0" applyFill="0" applyProtection="0">
      <alignment vertical="center"/>
    </xf>
    <xf numFmtId="0" fontId="4" fillId="0" borderId="0" applyNumberFormat="0" applyFill="0" applyProtection="0">
      <alignment vertical="center"/>
    </xf>
    <xf numFmtId="0" fontId="3" fillId="0" borderId="0" applyNumberFormat="0" applyFill="0" applyProtection="0">
      <alignment vertical="center"/>
    </xf>
    <xf numFmtId="0" fontId="7" fillId="0" borderId="0" applyNumberFormat="0" applyFill="0" applyProtection="0">
      <alignment vertical="center" wrapText="1"/>
    </xf>
    <xf numFmtId="44" fontId="6" fillId="0" borderId="0" applyFont="0" applyFill="0" applyBorder="0" applyAlignment="0" applyProtection="0"/>
    <xf numFmtId="10" fontId="6" fillId="0" borderId="0" applyFont="0" applyFill="0" applyBorder="0" applyProtection="0">
      <alignment horizontal="right"/>
    </xf>
    <xf numFmtId="0" fontId="5" fillId="2" borderId="0" applyNumberFormat="0" applyBorder="0" applyAlignment="0" applyProtection="0"/>
    <xf numFmtId="0" fontId="2" fillId="0" borderId="0" applyNumberFormat="0" applyFill="0" applyBorder="0" applyProtection="0">
      <alignment vertical="center"/>
    </xf>
    <xf numFmtId="10" fontId="1" fillId="3" borderId="0" applyFont="0" applyBorder="0" applyProtection="0">
      <alignment horizontal="right"/>
    </xf>
    <xf numFmtId="0" fontId="3" fillId="0" borderId="0" applyNumberFormat="0" applyFill="0" applyBorder="0" applyProtection="0">
      <alignment wrapText="1"/>
    </xf>
    <xf numFmtId="10" fontId="1" fillId="4" borderId="0" applyBorder="0" applyProtection="0">
      <alignment horizontal="right"/>
    </xf>
    <xf numFmtId="165" fontId="6" fillId="0" borderId="0" applyFont="0" applyFill="0" applyBorder="0" applyAlignment="0" applyProtection="0"/>
    <xf numFmtId="164" fontId="6" fillId="0" borderId="0" applyFont="0" applyFill="0" applyBorder="0" applyAlignment="0" applyProtection="0"/>
    <xf numFmtId="42" fontId="6" fillId="0" borderId="0" applyFont="0" applyFill="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0" applyNumberFormat="0" applyBorder="0" applyAlignment="0" applyProtection="0"/>
    <xf numFmtId="0" fontId="24" fillId="11" borderId="14" applyNumberFormat="0" applyAlignment="0" applyProtection="0"/>
    <xf numFmtId="0" fontId="25" fillId="12" borderId="15" applyNumberFormat="0" applyAlignment="0" applyProtection="0"/>
    <xf numFmtId="0" fontId="26" fillId="12" borderId="14" applyNumberFormat="0" applyAlignment="0" applyProtection="0"/>
    <xf numFmtId="0" fontId="27" fillId="0" borderId="16" applyNumberFormat="0" applyFill="0" applyAlignment="0" applyProtection="0"/>
    <xf numFmtId="0" fontId="28" fillId="13" borderId="17" applyNumberFormat="0" applyAlignment="0" applyProtection="0"/>
    <xf numFmtId="0" fontId="29" fillId="0" borderId="0" applyNumberFormat="0" applyFill="0" applyBorder="0" applyAlignment="0" applyProtection="0"/>
    <xf numFmtId="0" fontId="6" fillId="14" borderId="18" applyNumberFormat="0" applyFont="0" applyAlignment="0" applyProtection="0"/>
    <xf numFmtId="0" fontId="5" fillId="0" borderId="19" applyNumberFormat="0" applyFill="0" applyAlignment="0" applyProtection="0"/>
    <xf numFmtId="0" fontId="30" fillId="15" borderId="0" applyNumberFormat="0" applyBorder="0" applyAlignment="0" applyProtection="0"/>
    <xf numFmtId="0" fontId="1" fillId="16" borderId="0" applyNumberFormat="0" applyBorder="0" applyAlignment="0" applyProtection="0"/>
    <xf numFmtId="0" fontId="3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64">
    <xf numFmtId="0" fontId="0" fillId="0" borderId="0" xfId="0">
      <alignment wrapText="1"/>
    </xf>
    <xf numFmtId="0" fontId="0" fillId="6" borderId="0" xfId="0" applyFill="1">
      <alignment wrapText="1"/>
    </xf>
    <xf numFmtId="0" fontId="9" fillId="0" borderId="0" xfId="4" applyFont="1" applyAlignment="1">
      <alignment wrapText="1"/>
    </xf>
    <xf numFmtId="0" fontId="10" fillId="0" borderId="0" xfId="3" applyFont="1" applyAlignment="1"/>
    <xf numFmtId="0" fontId="11" fillId="5" borderId="3" xfId="4" applyFont="1" applyFill="1" applyBorder="1" applyAlignment="1">
      <alignment horizontal="left" vertical="center" wrapText="1" indent="1"/>
    </xf>
    <xf numFmtId="0" fontId="11" fillId="5" borderId="4" xfId="3" applyFont="1" applyFill="1" applyBorder="1" applyAlignment="1">
      <alignment horizontal="left" vertical="center" indent="1"/>
    </xf>
    <xf numFmtId="0" fontId="0" fillId="6" borderId="0" xfId="0" applyFill="1" applyAlignment="1">
      <alignment vertical="center" wrapText="1"/>
    </xf>
    <xf numFmtId="0" fontId="0" fillId="0" borderId="0" xfId="0" applyAlignment="1">
      <alignment vertical="center" wrapText="1"/>
    </xf>
    <xf numFmtId="0" fontId="9" fillId="0" borderId="0" xfId="4" applyFont="1">
      <alignment vertical="center" wrapText="1"/>
    </xf>
    <xf numFmtId="0" fontId="11" fillId="0" borderId="0" xfId="0" applyFont="1" applyAlignment="1">
      <alignment vertical="center" wrapText="1"/>
    </xf>
    <xf numFmtId="0" fontId="11" fillId="5" borderId="6" xfId="4" applyFont="1" applyFill="1" applyBorder="1" applyAlignment="1">
      <alignment horizontal="left" vertical="center" wrapText="1" indent="1"/>
    </xf>
    <xf numFmtId="0" fontId="11" fillId="5" borderId="5" xfId="0" applyFont="1" applyFill="1" applyBorder="1" applyAlignment="1">
      <alignment horizontal="left" vertical="center" wrapText="1" indent="1"/>
    </xf>
    <xf numFmtId="0" fontId="12" fillId="0" borderId="0" xfId="2" applyFont="1">
      <alignment vertical="center"/>
    </xf>
    <xf numFmtId="0" fontId="13" fillId="0" borderId="0" xfId="10" applyFont="1" applyFill="1">
      <alignment wrapText="1"/>
    </xf>
    <xf numFmtId="10" fontId="11" fillId="5" borderId="0" xfId="11" applyFont="1" applyFill="1" applyBorder="1" applyAlignment="1">
      <alignment horizontal="left" vertical="center" indent="1"/>
    </xf>
    <xf numFmtId="0" fontId="15" fillId="0" borderId="0" xfId="8" applyFont="1" applyAlignment="1">
      <alignment horizontal="left" vertical="center"/>
    </xf>
    <xf numFmtId="0" fontId="16" fillId="0" borderId="0" xfId="2" applyFont="1" applyAlignment="1">
      <alignment horizontal="left" vertical="center"/>
    </xf>
    <xf numFmtId="0" fontId="11" fillId="5" borderId="11" xfId="4" applyFont="1" applyFill="1" applyBorder="1" applyAlignment="1" applyProtection="1">
      <alignment horizontal="left" vertical="center" wrapText="1" indent="1"/>
    </xf>
    <xf numFmtId="0" fontId="0" fillId="0" borderId="7" xfId="0" applyBorder="1">
      <alignment wrapText="1"/>
    </xf>
    <xf numFmtId="0" fontId="11" fillId="5" borderId="1" xfId="0" applyFont="1" applyFill="1" applyBorder="1" applyAlignment="1">
      <alignment horizontal="left" vertical="center" wrapText="1" indent="1"/>
    </xf>
    <xf numFmtId="0" fontId="17" fillId="0" borderId="0" xfId="2" applyFont="1" applyAlignment="1" applyProtection="1">
      <alignment horizontal="left" vertical="center"/>
    </xf>
    <xf numFmtId="0" fontId="15" fillId="0" borderId="0" xfId="8" applyFont="1" applyAlignment="1" applyProtection="1">
      <alignment horizontal="left" vertical="center"/>
    </xf>
    <xf numFmtId="0" fontId="16" fillId="0" borderId="0" xfId="2" applyFont="1" applyAlignment="1" applyProtection="1">
      <alignment horizontal="left" vertical="center"/>
    </xf>
    <xf numFmtId="0" fontId="11" fillId="5" borderId="11" xfId="4" applyFont="1" applyFill="1" applyBorder="1" applyAlignment="1">
      <alignment horizontal="left" vertical="center" wrapText="1" indent="1"/>
    </xf>
    <xf numFmtId="0" fontId="11" fillId="5" borderId="12" xfId="0" applyFont="1" applyFill="1" applyBorder="1" applyAlignment="1">
      <alignment horizontal="left" vertical="center" wrapText="1" indent="1"/>
    </xf>
    <xf numFmtId="0" fontId="0" fillId="0" borderId="10" xfId="0" applyBorder="1">
      <alignment wrapText="1"/>
    </xf>
    <xf numFmtId="0" fontId="18" fillId="0" borderId="0" xfId="2" applyFont="1">
      <alignment vertical="center"/>
    </xf>
    <xf numFmtId="10" fontId="11" fillId="4" borderId="0" xfId="11" applyFont="1" applyBorder="1" applyAlignment="1">
      <alignment horizontal="left" vertical="center" indent="1"/>
    </xf>
    <xf numFmtId="0" fontId="0" fillId="7" borderId="0" xfId="0" applyFill="1">
      <alignment wrapText="1"/>
    </xf>
    <xf numFmtId="0" fontId="0" fillId="0" borderId="8" xfId="0" applyBorder="1" applyAlignment="1">
      <alignment vertical="center" wrapText="1"/>
    </xf>
    <xf numFmtId="0" fontId="9" fillId="5" borderId="11" xfId="4" applyFont="1" applyFill="1" applyBorder="1" applyAlignment="1">
      <alignment horizontal="left" vertical="center" wrapText="1" indent="1"/>
    </xf>
    <xf numFmtId="0" fontId="19" fillId="0" borderId="0" xfId="2" applyFont="1">
      <alignment vertical="center"/>
    </xf>
    <xf numFmtId="0" fontId="11" fillId="0" borderId="0" xfId="0" applyFont="1">
      <alignment wrapText="1"/>
    </xf>
    <xf numFmtId="0" fontId="20" fillId="0" borderId="0" xfId="8" applyFont="1" applyAlignment="1">
      <alignment horizontal="left" vertical="center"/>
    </xf>
    <xf numFmtId="0" fontId="17" fillId="0" borderId="0" xfId="2" applyFont="1" applyAlignment="1">
      <alignment horizontal="left" vertical="center"/>
    </xf>
    <xf numFmtId="0" fontId="11" fillId="0" borderId="0" xfId="7" applyFont="1" applyFill="1" applyBorder="1" applyAlignment="1">
      <alignment horizontal="left" vertical="center" indent="1"/>
    </xf>
    <xf numFmtId="44" fontId="11" fillId="0" borderId="0" xfId="5" applyFont="1" applyFill="1" applyBorder="1" applyAlignment="1">
      <alignment horizontal="left" vertical="center" indent="1"/>
    </xf>
    <xf numFmtId="10" fontId="11" fillId="0" borderId="0" xfId="6" applyFont="1" applyFill="1" applyBorder="1" applyAlignment="1">
      <alignment horizontal="left" vertical="center" indent="1"/>
    </xf>
    <xf numFmtId="0" fontId="11" fillId="0" borderId="0" xfId="7" applyNumberFormat="1" applyFont="1" applyFill="1" applyBorder="1" applyAlignment="1">
      <alignment horizontal="left" vertical="center" indent="1"/>
    </xf>
    <xf numFmtId="0" fontId="11" fillId="0" borderId="0" xfId="0" applyFont="1" applyAlignment="1">
      <alignment horizontal="left" vertical="center" indent="1"/>
    </xf>
    <xf numFmtId="10" fontId="11" fillId="0" borderId="0" xfId="0" applyNumberFormat="1" applyFont="1" applyAlignment="1">
      <alignment horizontal="left" vertical="center" indent="1"/>
    </xf>
    <xf numFmtId="0" fontId="0" fillId="0" borderId="0" xfId="0" applyAlignment="1">
      <alignment horizontal="left" vertical="center" wrapText="1" indent="1"/>
    </xf>
    <xf numFmtId="0" fontId="11" fillId="0" borderId="0" xfId="0" applyFont="1" applyAlignment="1">
      <alignment horizontal="left" vertical="center" wrapText="1" indent="1"/>
    </xf>
    <xf numFmtId="0" fontId="14" fillId="0" borderId="0" xfId="0" applyFont="1" applyAlignment="1">
      <alignment horizontal="left" vertical="center" wrapText="1" indent="1"/>
    </xf>
    <xf numFmtId="10" fontId="14" fillId="5" borderId="0" xfId="0" applyNumberFormat="1" applyFont="1" applyFill="1" applyAlignment="1">
      <alignment horizontal="left" vertical="center" indent="1"/>
    </xf>
    <xf numFmtId="10" fontId="11" fillId="4" borderId="0" xfId="11" applyFont="1" applyBorder="1" applyAlignment="1" applyProtection="1">
      <alignment horizontal="left" vertical="center" indent="1"/>
    </xf>
    <xf numFmtId="10" fontId="11" fillId="5" borderId="0" xfId="0" applyNumberFormat="1" applyFont="1" applyFill="1" applyAlignment="1">
      <alignment horizontal="left" vertical="center" indent="1"/>
    </xf>
    <xf numFmtId="0" fontId="11" fillId="0" borderId="0" xfId="0" applyFont="1" applyAlignment="1" applyProtection="1">
      <alignment horizontal="left" vertical="center" wrapText="1" indent="1"/>
      <protection locked="0"/>
    </xf>
    <xf numFmtId="0" fontId="0" fillId="7" borderId="0" xfId="0" applyFill="1" applyAlignment="1">
      <alignment horizontal="left" vertical="center" wrapText="1" indent="1"/>
    </xf>
    <xf numFmtId="166" fontId="11" fillId="0" borderId="0" xfId="5" applyNumberFormat="1" applyFont="1" applyFill="1" applyBorder="1" applyAlignment="1">
      <alignment horizontal="left" vertical="center" indent="1"/>
    </xf>
    <xf numFmtId="166" fontId="14" fillId="0" borderId="0" xfId="0" applyNumberFormat="1" applyFont="1" applyAlignment="1">
      <alignment horizontal="left" vertical="center" indent="1"/>
    </xf>
    <xf numFmtId="44" fontId="11" fillId="0" borderId="0" xfId="0" applyNumberFormat="1" applyFont="1" applyAlignment="1">
      <alignment horizontal="left" vertical="center" indent="1"/>
    </xf>
    <xf numFmtId="166" fontId="11" fillId="5" borderId="9" xfId="3" applyNumberFormat="1" applyFont="1" applyFill="1" applyBorder="1" applyAlignment="1" applyProtection="1">
      <alignment horizontal="left" vertical="center" indent="1"/>
    </xf>
    <xf numFmtId="166" fontId="11" fillId="5" borderId="2" xfId="5" applyNumberFormat="1" applyFont="1" applyFill="1" applyBorder="1" applyAlignment="1" applyProtection="1">
      <alignment horizontal="left" vertical="center" indent="1"/>
    </xf>
    <xf numFmtId="166" fontId="11" fillId="0" borderId="0" xfId="5" applyNumberFormat="1" applyFont="1" applyBorder="1" applyAlignment="1" applyProtection="1">
      <alignment horizontal="left" vertical="center" indent="1"/>
    </xf>
    <xf numFmtId="166" fontId="11" fillId="0" borderId="0" xfId="0" applyNumberFormat="1" applyFont="1" applyAlignment="1">
      <alignment horizontal="left" vertical="center" indent="1"/>
    </xf>
    <xf numFmtId="166" fontId="11" fillId="5" borderId="13" xfId="3" applyNumberFormat="1" applyFont="1" applyFill="1" applyBorder="1" applyAlignment="1">
      <alignment horizontal="left" vertical="center" indent="2"/>
    </xf>
    <xf numFmtId="166" fontId="11" fillId="5" borderId="1" xfId="5" applyNumberFormat="1" applyFont="1" applyFill="1" applyBorder="1" applyAlignment="1">
      <alignment horizontal="left" vertical="center" indent="1"/>
    </xf>
    <xf numFmtId="166" fontId="11" fillId="0" borderId="0" xfId="5" applyNumberFormat="1" applyFont="1" applyBorder="1" applyAlignment="1">
      <alignment horizontal="left" vertical="center" indent="1"/>
    </xf>
    <xf numFmtId="166" fontId="11" fillId="5" borderId="13" xfId="3" applyNumberFormat="1" applyFont="1" applyFill="1" applyBorder="1" applyAlignment="1">
      <alignment horizontal="left" vertical="center" indent="1"/>
    </xf>
    <xf numFmtId="166" fontId="11" fillId="5" borderId="2" xfId="5" applyNumberFormat="1" applyFont="1" applyFill="1" applyBorder="1" applyAlignment="1">
      <alignment horizontal="left" vertical="center" indent="1"/>
    </xf>
    <xf numFmtId="166" fontId="10" fillId="5" borderId="13" xfId="3" applyNumberFormat="1" applyFont="1" applyFill="1" applyBorder="1" applyAlignment="1">
      <alignment horizontal="left" vertical="center" indent="2"/>
    </xf>
    <xf numFmtId="166" fontId="9" fillId="5" borderId="2" xfId="5" applyNumberFormat="1" applyFont="1" applyFill="1" applyBorder="1" applyAlignment="1">
      <alignment horizontal="left" vertical="center" indent="1"/>
    </xf>
    <xf numFmtId="0" fontId="11" fillId="0" borderId="0" xfId="10" applyFont="1" applyFill="1" applyAlignment="1">
      <alignment vertical="center" wrapText="1"/>
    </xf>
  </cellXfs>
  <cellStyles count="47">
    <cellStyle name="20% - Énfasis1" xfId="11"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7" builtinId="50" customBuiltin="1"/>
    <cellStyle name="40% - Énfasis1" xfId="9"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5"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6"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1" builtinId="16" customBuiltin="1"/>
    <cellStyle name="Encabezado 4" xfId="4" builtinId="19" customBuiltin="1"/>
    <cellStyle name="Énfasis1" xfId="26"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8" builtinId="20" customBuiltin="1"/>
    <cellStyle name="Incorrecto" xfId="16" builtinId="27" customBuiltin="1"/>
    <cellStyle name="Millares" xfId="12" builtinId="3" customBuiltin="1"/>
    <cellStyle name="Millares [0]" xfId="13" builtinId="6" customBuiltin="1"/>
    <cellStyle name="Moneda" xfId="5" builtinId="4" customBuiltin="1"/>
    <cellStyle name="Moneda [0]" xfId="14" builtinId="7" customBuiltin="1"/>
    <cellStyle name="Neutral" xfId="17" builtinId="28" customBuiltin="1"/>
    <cellStyle name="Normal" xfId="0" builtinId="0" customBuiltin="1"/>
    <cellStyle name="Notas" xfId="24" builtinId="10" customBuiltin="1"/>
    <cellStyle name="Porcentaje" xfId="6" builtinId="5" customBuiltin="1"/>
    <cellStyle name="Salida" xfId="19" builtinId="21" customBuiltin="1"/>
    <cellStyle name="Texto de advertencia" xfId="23" builtinId="11" customBuiltin="1"/>
    <cellStyle name="Texto explicativo" xfId="10" builtinId="53" customBuiltin="1"/>
    <cellStyle name="Título" xfId="8" builtinId="15" customBuiltin="1"/>
    <cellStyle name="Título 2" xfId="2" builtinId="17" customBuiltin="1"/>
    <cellStyle name="Título 3" xfId="3" builtinId="18" customBuiltin="1"/>
    <cellStyle name="Total" xfId="25" builtinId="25" customBuiltin="1"/>
  </cellStyles>
  <dxfs count="119">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protection locked="1" hidden="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protection locked="1" hidden="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protection locked="1" hidden="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numFmt numFmtId="166" formatCode="#,##0.00\ &quot;€&quot;"/>
      <alignment horizontal="left" vertical="center" textRotation="0" indent="1" justifyLastLine="0" shrinkToFit="0" readingOrder="0"/>
    </dxf>
    <dxf>
      <font>
        <strike val="0"/>
        <outline val="0"/>
        <shadow val="0"/>
        <u val="none"/>
        <vertAlign val="baseline"/>
        <sz val="10"/>
        <color auto="1"/>
        <name val="Open Sans"/>
        <family val="2"/>
        <scheme val="minor"/>
      </font>
      <fill>
        <patternFill patternType="solid">
          <fgColor indexed="64"/>
          <bgColor theme="4" tint="0.79998168889431442"/>
        </patternFill>
      </fill>
      <alignment horizontal="left" vertical="center" textRotation="0" indent="1" justifyLastLine="0" shrinkToFit="0" readingOrder="0"/>
    </dxf>
    <dxf>
      <font>
        <strike val="0"/>
        <outline val="0"/>
        <shadow val="0"/>
        <u val="none"/>
        <vertAlign val="baseline"/>
        <sz val="10"/>
        <color auto="1"/>
        <name val="Open Sans"/>
        <family val="2"/>
        <scheme val="minor"/>
      </font>
      <fill>
        <patternFill patternType="solid">
          <fgColor indexed="64"/>
          <bgColor theme="4" tint="0.79998168889431442"/>
        </patternFill>
      </fill>
      <alignment horizontal="left" vertical="center" textRotation="0" indent="1" justifyLastLine="0" shrinkToFit="0" readingOrder="0"/>
    </dxf>
    <dxf>
      <font>
        <strike val="0"/>
        <outline val="0"/>
        <shadow val="0"/>
        <u val="none"/>
        <vertAlign val="baseline"/>
        <sz val="10"/>
        <color auto="1"/>
        <name val="Open Sans"/>
        <family val="2"/>
        <scheme val="minor"/>
      </font>
      <fill>
        <patternFill patternType="solid">
          <fgColor indexed="64"/>
          <bgColor theme="4" tint="0.79998168889431442"/>
        </patternFill>
      </fill>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b val="0"/>
        <i val="0"/>
        <strike val="0"/>
        <outline val="0"/>
        <shadow val="0"/>
        <u val="none"/>
        <vertAlign val="baseline"/>
        <sz val="10"/>
        <color auto="1"/>
        <name val="Open Sans"/>
        <family val="2"/>
        <scheme val="minor"/>
      </font>
      <alignment horizontal="left" vertical="center" textRotation="0" indent="1" justifyLastLine="0" shrinkToFit="0" readingOrder="0"/>
      <protection locked="0" hidden="0"/>
    </dxf>
    <dxf>
      <font>
        <strike val="0"/>
        <outline val="0"/>
        <shadow val="0"/>
        <u val="none"/>
        <vertAlign val="baseline"/>
        <sz val="10"/>
        <name val="Open Sans"/>
        <family val="2"/>
        <scheme val="minor"/>
      </font>
      <alignment horizontal="left" vertical="center" textRotation="0" relativeIndent="1" justifyLastLine="0" shrinkToFit="0" readingOrder="0"/>
    </dxf>
    <dxf>
      <font>
        <strike val="0"/>
        <outline val="0"/>
        <shadow val="0"/>
        <u val="none"/>
        <vertAlign val="baseline"/>
        <sz val="10"/>
        <name val="Open Sans"/>
        <family val="2"/>
        <scheme val="minor"/>
      </font>
      <alignment horizontal="left" vertical="center" textRotation="0" relativeIndent="1" justifyLastLine="0" shrinkToFit="0" readingOrder="0"/>
    </dxf>
    <dxf>
      <font>
        <strike val="0"/>
        <outline val="0"/>
        <shadow val="0"/>
        <u val="none"/>
        <vertAlign val="baseline"/>
        <sz val="10"/>
        <name val="Open Sans"/>
        <family val="2"/>
        <scheme val="minor"/>
      </font>
      <alignment horizontal="left" vertical="center" textRotation="0" relativeIndent="1" justifyLastLine="0" shrinkToFit="0" readingOrder="0"/>
      <border diagonalUp="0" diagonalDown="0" outline="0">
        <left style="thick">
          <color rgb="FF002060"/>
        </left>
        <right style="thick">
          <color rgb="FF002060"/>
        </right>
        <top/>
        <bottom/>
      </border>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b val="0"/>
        <i val="0"/>
        <strike val="0"/>
        <outline val="0"/>
        <shadow val="0"/>
        <u val="none"/>
        <vertAlign val="baseline"/>
        <sz val="10"/>
        <color auto="1"/>
        <name val="Open Sans"/>
        <family val="2"/>
        <scheme val="minor"/>
      </font>
      <alignment horizontal="left" vertical="center" textRotation="0" indent="1" justifyLastLine="0" shrinkToFit="0" readingOrder="0"/>
      <protection locked="0" hidden="0"/>
    </dxf>
    <dxf>
      <font>
        <strike val="0"/>
        <outline val="0"/>
        <shadow val="0"/>
        <u val="none"/>
        <vertAlign val="baseline"/>
        <name val="Open Sans"/>
        <family val="2"/>
        <scheme val="minor"/>
      </font>
      <alignment horizontal="left" vertical="center" textRotation="0" indent="1" justifyLastLine="0" shrinkToFit="0" readingOrder="0"/>
    </dxf>
    <dxf>
      <font>
        <strike val="0"/>
        <outline val="0"/>
        <shadow val="0"/>
        <u val="none"/>
        <vertAlign val="baseline"/>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border diagonalUp="0" diagonalDown="0" outline="0">
        <left style="thick">
          <color rgb="FF002060"/>
        </left>
        <right style="thick">
          <color rgb="FF002060"/>
        </right>
        <top/>
        <bottom/>
      </border>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fill>
        <patternFill patternType="solid">
          <fgColor indexed="64"/>
          <bgColor theme="4" tint="0.39994506668294322"/>
        </patternFill>
      </fill>
      <alignment horizontal="left" vertical="center" textRotation="0" wrapText="0" relativeIndent="1" justifyLastLine="0" shrinkToFit="0" readingOrder="0"/>
    </dxf>
    <dxf>
      <font>
        <strike val="0"/>
        <outline val="0"/>
        <shadow val="0"/>
        <u val="none"/>
        <vertAlign val="baseline"/>
        <sz val="10"/>
        <name val="Open Sans"/>
        <family val="2"/>
        <scheme val="minor"/>
      </font>
      <alignment horizontal="left" vertical="center" textRotation="0" wrapText="0" relativeIndent="1" justifyLastLine="0" shrinkToFit="0" readingOrder="0"/>
    </dxf>
    <dxf>
      <font>
        <strike val="0"/>
        <outline val="0"/>
        <shadow val="0"/>
        <u val="none"/>
        <vertAlign val="baseline"/>
        <sz val="10"/>
        <name val="Open Sans"/>
        <family val="2"/>
        <scheme val="minor"/>
      </font>
      <alignment horizontal="left" vertical="center" textRotation="0" relativeIndent="1" justifyLastLine="0" shrinkToFit="0" readingOrder="0"/>
      <border diagonalUp="0" diagonalDown="0" outline="0">
        <left style="thin">
          <color rgb="FF002060"/>
        </left>
        <right style="thin">
          <color rgb="FF002060"/>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strike val="0"/>
        <outline val="0"/>
        <shadow val="0"/>
        <u val="none"/>
        <vertAlign val="baseline"/>
        <sz val="10"/>
        <name val="Open Sans"/>
        <family val="2"/>
        <scheme val="minor"/>
      </font>
      <alignment horizontal="left" vertical="center" textRotation="0" indent="1" justifyLastLine="0" shrinkToFit="0" readingOrder="0"/>
      <protection locked="1" hidden="0"/>
    </dxf>
    <dxf>
      <font>
        <strike val="0"/>
        <outline val="0"/>
        <shadow val="0"/>
        <u val="none"/>
        <vertAlign val="baseline"/>
        <sz val="10"/>
        <name val="Open Sans"/>
        <family val="2"/>
        <scheme val="minor"/>
      </font>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b val="0"/>
        <i val="0"/>
        <strike val="0"/>
        <condense val="0"/>
        <extend val="0"/>
        <outline val="0"/>
        <shadow val="0"/>
        <u val="none"/>
        <vertAlign val="baseline"/>
        <sz val="10"/>
        <color auto="1"/>
        <name val="Open Sans"/>
        <family val="2"/>
        <scheme val="minor"/>
      </font>
      <numFmt numFmtId="14" formatCode="0.00%"/>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34" formatCode="_-* #,##0.00\ &quot;€&quot;_-;\-* #,##0.00\ &quot;€&quot;_-;_-* &quot;-&quot;??\ &quot;€&quot;_-;_-@_-"/>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34" formatCode="_-* #,##0.00\ &quot;€&quot;_-;\-* #,##0.00\ &quot;€&quot;_-;_-* &quot;-&quot;??\ &quot;€&quot;_-;_-@_-"/>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numFmt numFmtId="34" formatCode="_-* #,##0.00\ &quot;€&quot;_-;\-* #,##0.00\ &quot;€&quot;_-;_-* &quot;-&quot;??\ &quot;€&quot;_-;_-@_-"/>
      <alignment horizontal="left" vertical="center" textRotation="0" wrapText="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b/>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i val="0"/>
        <strike val="0"/>
        <condense val="0"/>
        <extend val="0"/>
        <outline val="0"/>
        <shadow val="0"/>
        <u val="none"/>
        <vertAlign val="baseline"/>
        <sz val="10"/>
        <color auto="1"/>
        <name val="Open Sans"/>
        <family val="2"/>
        <scheme val="minor"/>
      </font>
      <numFmt numFmtId="166" formatCode="#,##0.00\ &quot;€&quot;"/>
      <alignment horizontal="left" vertical="center" textRotation="0" wrapText="0" indent="1" justifyLastLine="0" shrinkToFit="0" readingOrder="0"/>
    </dxf>
    <dxf>
      <font>
        <b/>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i val="0"/>
        <strike val="0"/>
        <condense val="0"/>
        <extend val="0"/>
        <outline val="0"/>
        <shadow val="0"/>
        <u val="none"/>
        <vertAlign val="baseline"/>
        <sz val="10"/>
        <color theme="1"/>
        <name val="Open Sans"/>
        <family val="2"/>
        <scheme val="minor"/>
      </font>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name val="Open Sans"/>
        <family val="2"/>
        <scheme val="minor"/>
      </font>
      <alignment horizontal="left" vertical="center" textRotation="0" indent="1" justifyLastLine="0" shrinkToFit="0" readingOrder="0"/>
    </dxf>
    <dxf>
      <border>
        <bottom style="thin">
          <color rgb="FF002060"/>
        </bottom>
      </border>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b/>
        <color theme="1"/>
      </font>
      <fill>
        <patternFill>
          <bgColor theme="4" tint="0.79998168889431442"/>
        </patternFill>
      </fill>
      <border>
        <left style="thin">
          <color auto="1"/>
        </left>
        <right style="thick">
          <color auto="1"/>
        </right>
        <top style="thin">
          <color auto="1"/>
        </top>
        <bottom style="thin">
          <color auto="1"/>
        </bottom>
        <vertical style="thin">
          <color auto="1"/>
        </vertical>
        <horizontal style="thin">
          <color auto="1"/>
        </horizontal>
      </border>
    </dxf>
    <dxf>
      <font>
        <b/>
        <i val="0"/>
        <color theme="1"/>
      </font>
      <fill>
        <patternFill>
          <bgColor theme="4" tint="0.79998168889431442"/>
        </patternFill>
      </fill>
      <border>
        <top style="thin">
          <color theme="8"/>
        </top>
        <bottom style="thick">
          <color theme="8"/>
        </bottom>
      </border>
    </dxf>
    <dxf>
      <font>
        <b/>
        <i val="0"/>
        <color theme="0"/>
      </font>
      <fill>
        <patternFill patternType="solid">
          <fgColor theme="8"/>
          <bgColor theme="8"/>
        </patternFill>
      </fill>
      <border diagonalUp="0" diagonalDown="0">
        <left/>
        <right/>
        <top/>
        <bottom style="thin">
          <color theme="8"/>
        </bottom>
        <vertical/>
        <horizontal/>
      </border>
    </dxf>
    <dxf>
      <font>
        <b val="0"/>
        <i val="0"/>
        <color theme="1"/>
      </font>
      <border>
        <left style="thin">
          <color theme="8"/>
        </left>
        <right style="thin">
          <color theme="8"/>
        </right>
        <top style="thin">
          <color theme="8"/>
        </top>
        <bottom style="thin">
          <color theme="8"/>
        </bottom>
        <vertical style="thin">
          <color theme="8"/>
        </vertical>
        <horizontal style="thin">
          <color theme="8"/>
        </horizontal>
      </border>
    </dxf>
  </dxfs>
  <tableStyles count="2" defaultPivotStyle="PivotStyleLight16">
    <tableStyle name="Balance de pérdidas y ganancias" pivot="0" count="4" xr9:uid="{00000000-0011-0000-FFFF-FFFF00000000}">
      <tableStyleElement type="wholeTable" dxfId="118"/>
      <tableStyleElement type="headerRow" dxfId="117"/>
      <tableStyleElement type="totalRow" dxfId="116"/>
      <tableStyleElement type="lastColumn" dxfId="115"/>
    </tableStyle>
    <tableStyle name="Estilo de tabla 1" pivot="0" count="0" xr9:uid="{194B492A-3560-4CAF-B4CF-45A600A6CDF6}"/>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D3DAE5"/>
      <rgbColor rgb="00FFFF00"/>
      <rgbColor rgb="00EAEAEA"/>
      <rgbColor rgb="0000FFFF"/>
      <rgbColor rgb="00800000"/>
      <rgbColor rgb="00ECEFF4"/>
      <rgbColor rgb="00000080"/>
      <rgbColor rgb="00808000"/>
      <rgbColor rgb="00800080"/>
      <rgbColor rgb="00BBC6D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xl/styles.xml" Id="rId8" /><Relationship Type="http://schemas.openxmlformats.org/officeDocument/2006/relationships/customXml" Target="/customXml/item3.xml" Id="rId13" /><Relationship Type="http://schemas.openxmlformats.org/officeDocument/2006/relationships/worksheet" Target="/xl/worksheets/sheet31.xml" Id="rId3" /><Relationship Type="http://schemas.openxmlformats.org/officeDocument/2006/relationships/theme" Target="/xl/theme/theme11.xml" Id="rId7" /><Relationship Type="http://schemas.openxmlformats.org/officeDocument/2006/relationships/customXml" Target="/customXml/item22.xml" Id="rId12"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worksheet" Target="/xl/worksheets/sheet64.xml" Id="rId6" /><Relationship Type="http://schemas.openxmlformats.org/officeDocument/2006/relationships/customXml" Target="/customXml/item13.xml" Id="rId11" /><Relationship Type="http://schemas.openxmlformats.org/officeDocument/2006/relationships/worksheet" Target="/xl/worksheets/sheet55.xml" Id="rId5" /><Relationship Type="http://schemas.openxmlformats.org/officeDocument/2006/relationships/calcChain" Target="/xl/calcChain.xml" Id="rId10" /><Relationship Type="http://schemas.openxmlformats.org/officeDocument/2006/relationships/worksheet" Target="/xl/worksheets/sheet46.xml" Id="rId4" /><Relationship Type="http://schemas.openxmlformats.org/officeDocument/2006/relationships/sharedStrings" Target="/xl/sharedStrings.xml" Id="rId9" /></Relationships>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nel" displayName="Panel" ref="C8:I16" totalsRowCount="1" headerRowDxfId="114" dataDxfId="112" totalsRowDxfId="111" headerRowBorderDxfId="113">
  <autoFilter ref="C8:I15"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Resumen" totalsRowLabel="Total de impuestos [T]" dataDxfId="110" totalsRowDxfId="109"/>
    <tableColumn id="2" xr3:uid="{00000000-0010-0000-0000-000002000000}" name="Total período anterior" totalsRowFunction="custom" dataDxfId="31" totalsRowDxfId="108">
      <totalsRowFormula>Impuestos[[#Totals],[Antes período]]</totalsRowFormula>
    </tableColumn>
    <tableColumn id="3" xr3:uid="{00000000-0010-0000-0000-000003000000}" name="Total presupuesto" totalsRowFunction="custom" dataDxfId="30" totalsRowDxfId="107">
      <calculatedColumnFormula>IngresosPorVentas[[#Totals],[Presupuesto]]</calculatedColumnFormula>
      <totalsRowFormula>Impuestos[[#Totals],[Presupuesto]]</totalsRowFormula>
    </tableColumn>
    <tableColumn id="4" xr3:uid="{00000000-0010-0000-0000-000004000000}" name="Total período actual" totalsRowFunction="custom" dataDxfId="29" totalsRowDxfId="106">
      <calculatedColumnFormula>IngresosPorVentas[[#Totals],[Actual período]]</calculatedColumnFormula>
      <totalsRowFormula>Impuestos[[#Totals],[Actual período]]</totalsRowFormula>
    </tableColumn>
    <tableColumn id="5" xr3:uid="{00000000-0010-0000-0000-000005000000}" name="Total actual período como % de ventas" totalsRowFunction="custom" dataDxfId="34" totalsRowDxfId="105">
      <calculatedColumnFormula>SUMIFS(IngresosPorVentas[Período actual como % de ventas],IngresosPorVentas[Tipo de ingreso],"Cost of Sales")</calculatedColumnFormula>
      <totalsRowFormula>Impuestos[[#Totals],[Período actual como % de ventas]]</totalsRowFormula>
    </tableColumn>
    <tableColumn id="6" xr3:uid="{00000000-0010-0000-0000-000006000000}" name="% de cambio total del período anterior" totalsRowFunction="custom" dataDxfId="33" totalsRowDxfId="104">
      <calculatedColumnFormula>SUMIFS(IngresosPorVentas[Porcentaje de cambio desde período anterior],IngresosPorVentas[Tipo de ingreso],"Cost of Sales")</calculatedColumnFormula>
      <totalsRowFormula>Impuestos[[#Totals],[Porcentaje de cambio desde el período anterior]]</totalsRowFormula>
    </tableColumn>
    <tableColumn id="7" xr3:uid="{00000000-0010-0000-0000-000007000000}" name="% de cambio total del presupuesto" totalsRowFunction="custom" dataDxfId="32" totalsRowDxfId="103">
      <calculatedColumnFormula>SUMIFS(IngresosPorVentas[% de cambio del presupuesto],IngresosPorVentas[Tipo de ingreso],"Cost of Sales")</calculatedColumnFormula>
      <totalsRowFormula>Impuestos[[#Totals],[% de cambio del presupuesto]]</totalsRowFormula>
    </tableColumn>
  </tableColumns>
  <tableStyleInfo name="Balance de pérdidas y ganancias" showFirstColumn="1" showLastColumn="1" showRowStripes="0" showColumnStripes="0"/>
  <extLst>
    <ext xmlns:x14="http://schemas.microsoft.com/office/spreadsheetml/2009/9/main" uri="{504A1905-F514-4f6f-8877-14C23A59335A}">
      <x14:table altTextSummary="Escriba el resumen en esta tabla. El total del período anterior, el presupuesto total, el total del período actual, el total de porcentaje de cambio desde el período anterior y el total de porcentaje de cambio desde presupuesto se actualizan automáticamente."/>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380779-E4FB-44EC-A2D9-C0065CD1C5E2}" name="Tabla2" displayName="Tabla2" ref="C18:I22" totalsRowCount="1" headerRowDxfId="102" dataDxfId="101" totalsRowDxfId="100">
  <autoFilter ref="C18:I21" xr:uid="{3E380779-E4FB-44EC-A2D9-C0065CD1C5E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63A2173-A9C3-4FD5-A016-4302D6D7F7DA}" name="Resumen" totalsRowLabel="Ganancia neta [U=R+S-T]" dataDxfId="99" totalsRowDxfId="98"/>
    <tableColumn id="2" xr3:uid="{DDBE9367-9918-4250-8D45-893B5E57F953}" name="Total_x000a_período anterior" totalsRowFunction="custom" dataDxfId="28" totalsRowDxfId="97">
      <totalsRowFormula>IFERROR(D21+D15-D16,"-")</totalsRowFormula>
    </tableColumn>
    <tableColumn id="3" xr3:uid="{0B0F8B4A-FC66-480B-84CC-25D0DB544855}" name="Total_x000a_presupuesto" totalsRowFunction="custom" dataDxfId="27" totalsRowDxfId="96">
      <totalsRowFormula>IFERROR(E21+E15-E16,"-")</totalsRowFormula>
    </tableColumn>
    <tableColumn id="4" xr3:uid="{5A2BC523-786F-4789-BD7B-927F0ED86EB8}" name="Total_x000a_período actual" totalsRowFunction="custom" dataDxfId="26" totalsRowDxfId="95">
      <totalsRowFormula>Total_de_ingresos_por_operaciones+Total_de_otros_ingresos-Total_de_impuestos</totalsRowFormula>
    </tableColumn>
    <tableColumn id="5" xr3:uid="{09773A39-853D-49DE-83A1-389D5CC20381}" name="Total actual_x000a_período como % de ventas" totalsRowFunction="custom" dataDxfId="94" totalsRowDxfId="93">
      <totalsRowFormula>IFERROR(IF(Total_de_ingresos_por_ventas=0,"0.00%",Beneficios_netos/Total_de_ingresos_por_ventas),"-")</totalsRowFormula>
    </tableColumn>
    <tableColumn id="6" xr3:uid="{FB8C59AA-B626-4E51-AC5B-CDADBAD4035A}" name="% de cambio total_x000a_del período anterior" totalsRowFunction="custom" dataDxfId="92" totalsRowDxfId="91">
      <totalsRowFormula>IFERROR(IF(D22=Beneficios_netos,0,IF(Beneficios_netos&gt;D22,ABS((Beneficios_netos/D22)-1),IF(AND(Beneficios_netos&lt;D22,D22&lt;0),-((Beneficios_netos/D22)-1),(Beneficios_netos/D22)-1))),"-")</totalsRowFormula>
    </tableColumn>
    <tableColumn id="7" xr3:uid="{C57DD738-BC7B-48AA-85E9-C7764F93F6F9}" name="% de cambio total_x000a_del presupuesto" totalsRowFunction="custom" dataDxfId="90" totalsRowDxfId="89">
      <totalsRowFormula>IFERROR(IF(E22=Beneficios_netos,0,IF(Beneficios_netos&gt;E22,ABS((Beneficios_netos/E22)-1),IF(AND(Beneficios_netos&lt;E22,E22&lt;0),-((Beneficios_netos/E22)-1),(Beneficios_netos/E22)-1))),"-")</totalsRowFormula>
    </tableColumn>
  </tableColumns>
  <tableStyleInfo name="Balance de pérdidas y ganancias" showFirstColumn="1" showLastColumn="1"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IngresosPorVentas" displayName="IngresosPorVentas" ref="C6:J15" totalsRowCount="1" headerRowDxfId="88" dataDxfId="87" totalsRowDxfId="86">
  <autoFilter ref="C6:J14"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Tipo de ingreso" totalsRowLabel="Total de ingresos por ventas" dataDxfId="85" totalsRowDxfId="22"/>
    <tableColumn id="8" xr3:uid="{00000000-0010-0000-0100-000008000000}" name="Descripción" dataDxfId="84" totalsRowDxfId="21" dataCellStyle="Normal"/>
    <tableColumn id="2" xr3:uid="{00000000-0010-0000-0100-000002000000}" name="Antes período" totalsRowFunction="sum" dataDxfId="25" totalsRowDxfId="20"/>
    <tableColumn id="3" xr3:uid="{00000000-0010-0000-0100-000003000000}" name="Presupuesto" totalsRowFunction="sum" dataDxfId="24" totalsRowDxfId="19"/>
    <tableColumn id="4" xr3:uid="{00000000-0010-0000-0100-000004000000}" name="Actual período" totalsRowFunction="sum" dataDxfId="23" totalsRowDxfId="18"/>
    <tableColumn id="5" xr3:uid="{00000000-0010-0000-0100-000005000000}" name="Período actual como % de ventas" totalsRowFunction="sum" dataDxfId="83" totalsRowDxfId="17">
      <calculatedColumnFormula>IFERROR(IF(IngresosPorVentas[[#Totals],[Actual período]]=0,"-",IngresosPorVentas[[#This Row],[Actual período]]/Ingresos_Por_Ventas),"-")</calculatedColumnFormula>
    </tableColumn>
    <tableColumn id="6" xr3:uid="{00000000-0010-0000-0100-000006000000}" name="Porcentaje de cambio desde período anterior" totalsRowFunction="sum" dataDxfId="82" totalsRowDxfId="16">
      <calculatedColumnFormula>IFERROR(IF(IngresosPorVentas[[#This Row],[Antes período]]=IngresosPorVentas[[#This Row],[Actual período]],0,IF(IngresosPorVentas[[#This Row],[Actual período]]&gt;IngresosPorVentas[[#This Row],[Antes período]],ABS((IngresosPorVentas[[#This Row],[Actual período]]/IngresosPorVentas[[#This Row],[Antes período]])-1),IF(AND(IngresosPorVentas[[#This Row],[Actual período]]&lt;IngresosPorVentas[[#This Row],[Antes período]],IngresosPorVentas[[#This Row],[Antes período]]&lt;0),-((IngresosPorVentas[[#This Row],[Actual período]]/IngresosPorVentas[[#This Row],[Antes período]])-1),(IngresosPorVentas[[#This Row],[Actual período]]/IngresosPorVentas[[#This Row],[Antes período]])-1))),"-")</calculatedColumnFormula>
    </tableColumn>
    <tableColumn id="7" xr3:uid="{00000000-0010-0000-0100-000007000000}" name="% de cambio del presupuesto" totalsRowFunction="sum" dataDxfId="81" totalsRowDxfId="15">
      <calculatedColumnFormula>IFERROR(IF(IngresosPorVentas[[#This Row],[Presupuesto]]=IngresosPorVentas[[#This Row],[Actual período]],0,IF(IngresosPorVentas[[#This Row],[Actual período]]&gt;IngresosPorVentas[[#This Row],[Presupuesto]],ABS((IngresosPorVentas[[#This Row],[Actual período]]/IngresosPorVentas[[#This Row],[Presupuesto]])-1),IF(AND(IngresosPorVentas[[#This Row],[Actual período]]&lt;IngresosPorVentas[[#This Row],[Presupuesto]],IngresosPorVentas[[#This Row],[Presupuesto]]&lt;0),-((IngresosPorVentas[[#This Row],[Actual período]]/IngresosPorVentas[[#This Row],[Presupuesto]])-1),(IngresosPorVentas[[#This Row],[Actual período]]/IngresosPorVentas[[#This Row],[Presupuesto]])-1))),"-")</calculatedColumnFormula>
    </tableColumn>
  </tableColumns>
  <tableStyleInfo name="Balance de pérdidas y ganancias" showFirstColumn="1" showLastColumn="1" showRowStripes="0" showColumnStripes="0"/>
  <extLst>
    <ext xmlns:x14="http://schemas.microsoft.com/office/spreadsheetml/2009/9/main" uri="{504A1905-F514-4f6f-8877-14C23A59335A}">
      <x14:table altTextSummary="Especifique el tipo de ingreso, la descripción, los períodos actual y anterior, y el presupuesto. El período actual como porcentaje de ventas, el porcentaje de cambio desde el período anterior y el porcentaje de cambio desde presupuesto se calculan automáticamente."/>
    </ext>
  </extLst>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2000000}" name="Ingresos" displayName="Ingresos" ref="C6:J9" totalsRowCount="1" headerRowDxfId="80" dataDxfId="79" totalsRowDxfId="78">
  <autoFilter ref="C6:J8" xr:uid="{00000000-0009-0000-0100-00001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200-000001000000}" name="Tipo de ingreso" totalsRowLabel="Total de ingresos por ventas" dataDxfId="77" totalsRowDxfId="76"/>
    <tableColumn id="8" xr3:uid="{00000000-0010-0000-0200-000008000000}" name="Descripción" dataDxfId="75" totalsRowDxfId="74" dataCellStyle="Normal"/>
    <tableColumn id="2" xr3:uid="{00000000-0010-0000-0200-000002000000}" name="Antes período" totalsRowFunction="sum" dataDxfId="11" totalsRowDxfId="73"/>
    <tableColumn id="3" xr3:uid="{00000000-0010-0000-0200-000003000000}" name="Presupuesto" totalsRowFunction="sum" dataDxfId="10" totalsRowDxfId="72"/>
    <tableColumn id="4" xr3:uid="{00000000-0010-0000-0200-000004000000}" name="Actual período" totalsRowFunction="sum" dataDxfId="9" totalsRowDxfId="71"/>
    <tableColumn id="5" xr3:uid="{00000000-0010-0000-0200-000005000000}" name="Período actual como % de ventas" totalsRowFunction="sum" dataDxfId="14" totalsRowDxfId="70">
      <calculatedColumnFormula>IFERROR(IF(Ingresos_Por_Ventas=0,"-",Ingresos[[#This Row],[Actual período]]/Ingresos_Por_Ventas),"-")</calculatedColumnFormula>
    </tableColumn>
    <tableColumn id="6" xr3:uid="{00000000-0010-0000-0200-000006000000}" name="Porcentaje de cambio desde período anterior" totalsRowFunction="sum" dataDxfId="13" totalsRowDxfId="69">
      <calculatedColumnFormula>IFERROR(IF(Ingresos[[#This Row],[Antes período]]=Ingresos[[#This Row],[Actual período]],0,IF(Ingresos[[#This Row],[Actual período]]&gt;Ingresos[[#This Row],[Antes período]],ABS((Ingresos[[#This Row],[Actual período]]/Ingresos[[#This Row],[Antes período]])-1),IF(AND(Ingresos[[#This Row],[Actual período]]&lt;Ingresos[[#This Row],[Antes período]],Ingresos[[#This Row],[Antes período]]&lt;0),-((Ingresos[[#This Row],[Actual período]]/Ingresos[[#This Row],[Antes período]])-1),(Ingresos[[#This Row],[Actual período]]/Ingresos[[#This Row],[Antes período]])-1))),"-")</calculatedColumnFormula>
    </tableColumn>
    <tableColumn id="7" xr3:uid="{00000000-0010-0000-0200-000007000000}" name="% de cambio del presupuesto" totalsRowFunction="sum" dataDxfId="12" totalsRowDxfId="68">
      <calculatedColumnFormula>IFERROR(IF(Ingresos[[#This Row],[Presupuesto]]=Ingresos[[#This Row],[Actual período]],0,IF(Ingresos[[#This Row],[Actual período]]&gt;Ingresos[[#This Row],[Presupuesto]],ABS((Ingresos[[#This Row],[Actual período]]/Ingresos[[#This Row],[Presupuesto]])-1),IF(AND(Ingresos[[#This Row],[Actual período]]&lt;Ingresos[[#This Row],[Presupuesto]],Ingresos[[#This Row],[Presupuesto]]&lt;0),-((Ingresos[[#This Row],[Actual período]]/Ingresos[[#This Row],[Presupuesto]])-1),(Ingresos[[#This Row],[Actual período]]/Ingresos[[#This Row],[Presupuesto]])-1))),"-")</calculatedColumnFormula>
    </tableColumn>
  </tableColumns>
  <tableStyleInfo name="Balance de pérdidas y ganancias" showFirstColumn="1" showLastColumn="0" showRowStripes="0" showColumnStripes="0"/>
  <extLst>
    <ext xmlns:x14="http://schemas.microsoft.com/office/spreadsheetml/2009/9/main" uri="{504A1905-F514-4f6f-8877-14C23A59335A}">
      <x14:table altTextSummary="Especifique el tipo de ingreso, la descripción, los períodos actual y anterior, y el presupuesto. El período actual como porcentaje de ventas, el porcentaje de cambio desde el período anterior y el porcentaje de cambio desde presupuesto se calculan automáticamente."/>
    </ext>
  </extLst>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GastosOperativos" displayName="GastosOperativos" ref="C6:J27" totalsRowCount="1" headerRowDxfId="67" dataDxfId="66" totalsRowDxfId="65">
  <autoFilter ref="C6:J26" xr:uid="{00000000-0009-0000-0100-00000F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300-000001000000}" name="Tipo de gasto" totalsRowLabel="Gastos operativos totales" dataDxfId="64" totalsRowDxfId="63"/>
    <tableColumn id="8" xr3:uid="{00000000-0010-0000-0300-000008000000}" name="Descripción" dataDxfId="62" totalsRowDxfId="61" dataCellStyle="Normal"/>
    <tableColumn id="2" xr3:uid="{00000000-0010-0000-0300-000002000000}" name="Antes período" totalsRowFunction="sum" dataDxfId="8" totalsRowDxfId="60"/>
    <tableColumn id="3" xr3:uid="{00000000-0010-0000-0300-000003000000}" name="Presupuesto" totalsRowFunction="sum" dataDxfId="7" totalsRowDxfId="59"/>
    <tableColumn id="4" xr3:uid="{00000000-0010-0000-0300-000004000000}" name="Actual período" totalsRowFunction="sum" dataDxfId="6" totalsRowDxfId="58"/>
    <tableColumn id="5" xr3:uid="{00000000-0010-0000-0300-000005000000}" name="Período actual como % de ventas" totalsRowFunction="sum" dataDxfId="57" totalsRowDxfId="56">
      <calculatedColumnFormula>IFERROR(IF(Ingresos_Por_Ventas=0,"-",GastosOperativos[[#This Row],[Actual período]]/Ingresos_Por_Ventas),"-")</calculatedColumnFormula>
    </tableColumn>
    <tableColumn id="6" xr3:uid="{00000000-0010-0000-0300-000006000000}" name="Porcentaje de cambio desde período anterior" totalsRowFunction="sum" dataDxfId="55" totalsRowDxfId="54">
      <calculatedColumnFormula>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calculatedColumnFormula>
    </tableColumn>
    <tableColumn id="7" xr3:uid="{00000000-0010-0000-0300-000007000000}" name="% de cambio del presupuesto" totalsRowFunction="sum" dataDxfId="53" totalsRowDxfId="52">
      <calculatedColumnFormula>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calculatedColumnFormula>
    </tableColumn>
  </tableColumns>
  <tableStyleInfo name="Balance de pérdidas y ganancias" showFirstColumn="1" showLastColumn="0" showRowStripes="0" showColumnStripes="0"/>
  <extLst>
    <ext xmlns:x14="http://schemas.microsoft.com/office/spreadsheetml/2009/9/main" uri="{504A1905-F514-4f6f-8877-14C23A59335A}">
      <x14:table altTextSummary="Especifique el tipo de gasto, la descripción, los períodos actual y anterior, y el presupuesto. El período actual como porcentaje de ventas, el porcentaje de cambio desde el período anterior y el porcentaje de cambio desde presupuesto se calculan automáticamente."/>
    </ext>
  </extLst>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Impuestos" displayName="Impuestos" ref="C7:J13" totalsRowCount="1" headerRowDxfId="51" dataDxfId="50" totalsRowDxfId="49">
  <autoFilter ref="C7:J12" xr:uid="{00000000-0009-0000-0100-00001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400-000001000000}" name="Tipo" totalsRowLabel="Total de impuestos" dataDxfId="48" totalsRowDxfId="47"/>
    <tableColumn id="8" xr3:uid="{00000000-0010-0000-0400-000008000000}" name="Descripción" dataDxfId="46" totalsRowDxfId="45" dataCellStyle="Normal"/>
    <tableColumn id="2" xr3:uid="{00000000-0010-0000-0400-000002000000}" name="Antes período" totalsRowFunction="sum" dataDxfId="2" totalsRowDxfId="44"/>
    <tableColumn id="3" xr3:uid="{00000000-0010-0000-0400-000003000000}" name="Presupuesto" totalsRowFunction="sum" dataDxfId="1" totalsRowDxfId="43"/>
    <tableColumn id="4" xr3:uid="{00000000-0010-0000-0400-000004000000}" name="Actual período" totalsRowFunction="sum" dataDxfId="0" totalsRowDxfId="42"/>
    <tableColumn id="5" xr3:uid="{00000000-0010-0000-0400-000005000000}" name="Período actual como % de ventas" totalsRowFunction="custom" dataDxfId="5" totalsRowDxfId="41">
      <calculatedColumnFormula>IFERROR(IF(Ingresos_Por_Ventas=0,"-",Impuestos[[#This Row],[Actual período]]/Ingresos_Por_Ventas),"-")</calculatedColumnFormula>
      <totalsRowFormula>IFERROR(SUBTOTAL(109,Impuestos[Período actual como % de ventas]),"-")</totalsRowFormula>
    </tableColumn>
    <tableColumn id="6" xr3:uid="{00000000-0010-0000-0400-000006000000}" name="Porcentaje de cambio desde el período anterior" totalsRowFunction="sum" dataDxfId="4" totalsRowDxfId="40">
      <calculatedColumnFormula>IFERROR(IF(Impuestos[[#This Row],[Antes período]]=Impuestos[[#This Row],[Actual período]],0,IF(Impuestos[[#This Row],[Actual período]]&gt;Impuestos[[#This Row],[Antes período]],ABS((Impuestos[[#This Row],[Actual período]]/Impuestos[[#This Row],[Antes período]])-1),IF(AND(Impuestos[[#This Row],[Actual período]]&lt;Impuestos[[#This Row],[Antes período]],Impuestos[[#This Row],[Antes período]]&lt;0),-((Impuestos[[#This Row],[Actual período]]/Impuestos[[#This Row],[Antes período]])-1),(Impuestos[[#This Row],[Actual período]]/Impuestos[[#This Row],[Antes período]])-1))),"-")</calculatedColumnFormula>
    </tableColumn>
    <tableColumn id="7" xr3:uid="{00000000-0010-0000-0400-000007000000}" name="% de cambio del presupuesto" totalsRowFunction="sum" dataDxfId="3" totalsRowDxfId="39">
      <calculatedColumnFormula>IFERROR(IF(Impuestos[[#This Row],[Presupuesto]]=Impuestos[[#This Row],[Actual período]],0,IF(Impuestos[[#This Row],[Actual período]]&gt;Impuestos[[#This Row],[Presupuesto]],ABS((Impuestos[[#This Row],[Actual período]]/Impuestos[[#This Row],[Presupuesto]])-1),IF(AND(Impuestos[[#This Row],[Actual período]]&lt;Impuestos[[#This Row],[Presupuesto]],Impuestos[[#This Row],[Presupuesto]]&lt;0),-((Impuestos[[#This Row],[Actual período]]/Impuestos[[#This Row],[Presupuesto]])-1),(Impuestos[[#This Row],[Actual período]]/Impuestos[[#This Row],[Presupuesto]])-1))),"-")</calculatedColumnFormula>
    </tableColumn>
  </tableColumns>
  <tableStyleInfo name="Balance de pérdidas y ganancias" showFirstColumn="1" showLastColumn="0" showRowStripes="0" showColumnStripes="0"/>
  <extLst>
    <ext xmlns:x14="http://schemas.microsoft.com/office/spreadsheetml/2009/9/main" uri="{504A1905-F514-4f6f-8877-14C23A59335A}">
      <x14:table altTextSummary="Especifique el tipo de impuesto, la descripción, los períodos actual y anterior, y el presupuesto. El período actual como porcentaje de ventas, el porcentaje de cambio desde el período anterior y el porcentaje de cambio desde presupuesto se calculan automáticamente."/>
    </ext>
  </extLst>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5000000}" name="Categorías" displayName="Categorías" ref="C6:C13" headerRowDxfId="38" dataDxfId="37">
  <autoFilter ref="C6:C13" xr:uid="{00000000-0009-0000-0100-00001F000000}">
    <filterColumn colId="0" hiddenButton="1"/>
  </autoFilter>
  <tableColumns count="1">
    <tableColumn id="1" xr3:uid="{00000000-0010-0000-0500-000001000000}" name="Categorías" totalsRowFunction="count" dataDxfId="36" totalsRowDxfId="35"/>
  </tableColumns>
  <tableStyleInfo name="Balance de pérdidas y ganancias" showFirstColumn="0" showLastColumn="0" showRowStripes="0" showColumnStripes="0"/>
  <extLst>
    <ext xmlns:x14="http://schemas.microsoft.com/office/spreadsheetml/2009/9/main" uri="{504A1905-F514-4f6f-8877-14C23A59335A}">
      <x14:table altTextSummary="Especifique las categorías de ventas, ingresos, gastos e impuestos en esa tabla."/>
    </ext>
  </extLst>
</table>
</file>

<file path=xl/theme/theme11.xml><?xml version="1.0" encoding="utf-8"?>
<a:theme xmlns:a="http://schemas.openxmlformats.org/drawingml/2006/main" name="Office Theme">
  <a:themeElements>
    <a:clrScheme name="Custom 406">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002060"/>
      </a:accent5>
      <a:accent6>
        <a:srgbClr val="EAC71D"/>
      </a:accent6>
      <a:hlink>
        <a:srgbClr val="61C7DB"/>
      </a:hlink>
      <a:folHlink>
        <a:srgbClr val="8968A9"/>
      </a:folHlink>
    </a:clrScheme>
    <a:fontScheme name="Custom 62">
      <a:majorFont>
        <a:latin typeface="Open Sans"/>
        <a:ea typeface=""/>
        <a:cs typeface=""/>
      </a:majorFont>
      <a:minorFont>
        <a:latin typeface="Open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table" Target="/xl/tables/table23.xml" Id="rId3" /><Relationship Type="http://schemas.openxmlformats.org/officeDocument/2006/relationships/table" Target="/xl/tables/table14.xml" Id="rId2" /><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32.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41.xml" Id="rId2" /><Relationship Type="http://schemas.openxmlformats.org/officeDocument/2006/relationships/printerSettings" Target="/xl/printerSettings/printerSettings31.bin" Id="rId1" /></Relationships>
</file>

<file path=xl/worksheets/_rels/sheet46.xml.rels>&#65279;<?xml version="1.0" encoding="utf-8"?><Relationships xmlns="http://schemas.openxmlformats.org/package/2006/relationships"><Relationship Type="http://schemas.openxmlformats.org/officeDocument/2006/relationships/table" Target="/xl/tables/table57.xml" Id="rId2" /><Relationship Type="http://schemas.openxmlformats.org/officeDocument/2006/relationships/printerSettings" Target="/xl/printerSettings/printerSettings46.bin" Id="rId1" /></Relationships>
</file>

<file path=xl/worksheets/_rels/sheet55.xml.rels>&#65279;<?xml version="1.0" encoding="utf-8"?><Relationships xmlns="http://schemas.openxmlformats.org/package/2006/relationships"><Relationship Type="http://schemas.openxmlformats.org/officeDocument/2006/relationships/table" Target="/xl/tables/table66.xml" Id="rId2" /><Relationship Type="http://schemas.openxmlformats.org/officeDocument/2006/relationships/printerSettings" Target="/xl/printerSettings/printerSettings55.bin" Id="rId1" /></Relationships>
</file>

<file path=xl/worksheets/_rels/sheet64.xml.rels>&#65279;<?xml version="1.0" encoding="utf-8"?><Relationships xmlns="http://schemas.openxmlformats.org/package/2006/relationships"><Relationship Type="http://schemas.openxmlformats.org/officeDocument/2006/relationships/table" Target="/xl/tables/table75.xml" Id="rId2" /><Relationship Type="http://schemas.openxmlformats.org/officeDocument/2006/relationships/printerSettings" Target="/xl/printerSettings/printerSettings64.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pageSetUpPr fitToPage="1"/>
  </sheetPr>
  <dimension ref="A1:K47"/>
  <sheetViews>
    <sheetView showGridLines="0" tabSelected="1" zoomScaleNormal="100" workbookViewId="0"/>
  </sheetViews>
  <sheetFormatPr baseColWidth="10" defaultColWidth="8.875" defaultRowHeight="30" customHeight="1"/>
  <cols>
    <col min="1" max="1" width="2" customWidth="1"/>
    <col min="2" max="2" width="4.375" customWidth="1"/>
    <col min="3" max="3" width="43.25" style="41" customWidth="1"/>
    <col min="4" max="6" width="16" style="41" customWidth="1"/>
    <col min="7" max="7" width="21.5" style="41" customWidth="1"/>
    <col min="8" max="8" width="28.5" style="41" customWidth="1"/>
    <col min="9" max="9" width="27.125" style="41" customWidth="1"/>
    <col min="10" max="10" width="4.375" customWidth="1"/>
    <col min="11" max="11" width="2" customWidth="1"/>
  </cols>
  <sheetData>
    <row r="1" spans="1:11" ht="12" customHeight="1">
      <c r="A1" s="1"/>
      <c r="B1" s="1"/>
      <c r="C1" s="1"/>
      <c r="D1" s="1"/>
      <c r="E1" s="1"/>
      <c r="F1" s="1"/>
      <c r="G1" s="1"/>
      <c r="H1" s="1"/>
      <c r="I1" s="1"/>
      <c r="J1" s="1"/>
      <c r="K1" s="1"/>
    </row>
    <row r="2" spans="1:11" ht="30" customHeight="1">
      <c r="A2" s="1"/>
      <c r="C2"/>
      <c r="D2"/>
      <c r="E2"/>
      <c r="F2"/>
      <c r="G2"/>
      <c r="H2"/>
      <c r="I2"/>
      <c r="K2" s="1"/>
    </row>
    <row r="3" spans="1:11" ht="30" customHeight="1">
      <c r="A3" s="1"/>
      <c r="C3" s="15" t="s">
        <v>0</v>
      </c>
      <c r="D3"/>
      <c r="E3" s="2"/>
      <c r="F3" s="2"/>
      <c r="G3" s="3"/>
      <c r="H3" s="4" t="s">
        <v>20</v>
      </c>
      <c r="I3" s="5" t="s">
        <v>23</v>
      </c>
      <c r="K3" s="1"/>
    </row>
    <row r="4" spans="1:11" s="7" customFormat="1" ht="30" customHeight="1" thickBot="1">
      <c r="A4" s="6"/>
      <c r="C4" s="16" t="s">
        <v>1</v>
      </c>
      <c r="E4" s="8"/>
      <c r="F4" s="8"/>
      <c r="G4" s="9"/>
      <c r="H4" s="10" t="s">
        <v>21</v>
      </c>
      <c r="I4" s="11" t="s">
        <v>24</v>
      </c>
      <c r="K4" s="6"/>
    </row>
    <row r="5" spans="1:11" ht="20.100000000000001" customHeight="1" thickTop="1">
      <c r="A5" s="1"/>
      <c r="C5" s="12"/>
      <c r="D5"/>
      <c r="E5"/>
      <c r="F5"/>
      <c r="G5"/>
      <c r="H5"/>
      <c r="I5"/>
      <c r="K5" s="1"/>
    </row>
    <row r="6" spans="1:11" ht="30" customHeight="1">
      <c r="A6" s="1"/>
      <c r="C6" s="63" t="s">
        <v>2</v>
      </c>
      <c r="D6" s="63"/>
      <c r="E6" s="63"/>
      <c r="F6" s="63"/>
      <c r="G6" s="63"/>
      <c r="H6" s="63"/>
      <c r="I6" s="63"/>
      <c r="K6" s="1"/>
    </row>
    <row r="7" spans="1:11" ht="20.100000000000001" customHeight="1">
      <c r="A7" s="1"/>
      <c r="C7" s="13"/>
      <c r="D7" s="13"/>
      <c r="E7" s="13"/>
      <c r="F7" s="13"/>
      <c r="G7" s="13"/>
      <c r="H7" s="13"/>
      <c r="I7" s="13"/>
      <c r="K7" s="1"/>
    </row>
    <row r="8" spans="1:11" ht="45" customHeight="1">
      <c r="A8" s="1"/>
      <c r="C8" s="42" t="s">
        <v>3</v>
      </c>
      <c r="D8" s="42" t="s">
        <v>69</v>
      </c>
      <c r="E8" s="42" t="s">
        <v>70</v>
      </c>
      <c r="F8" s="42" t="s">
        <v>71</v>
      </c>
      <c r="G8" s="42" t="s">
        <v>72</v>
      </c>
      <c r="H8" s="42" t="s">
        <v>73</v>
      </c>
      <c r="I8" s="42" t="s">
        <v>74</v>
      </c>
      <c r="K8" s="1"/>
    </row>
    <row r="9" spans="1:11" ht="30" customHeight="1">
      <c r="A9" s="1"/>
      <c r="C9" s="42" t="s">
        <v>4</v>
      </c>
      <c r="D9" s="49">
        <f>SUMIFS(IngresosPorVentas[Antes período],IngresosPorVentas[Tipo de ingreso],"Ingresos por ventas")</f>
        <v>100</v>
      </c>
      <c r="E9" s="49">
        <f>SUMIFS(IngresosPorVentas[Presupuesto],IngresosPorVentas[Tipo de ingreso],"Ingresos por ventas")</f>
        <v>101</v>
      </c>
      <c r="F9" s="49">
        <f>SUMIFS(IngresosPorVentas[Actual período],IngresosPorVentas[Tipo de ingreso],"Ingresos por ventas")</f>
        <v>100</v>
      </c>
      <c r="G9" s="14">
        <f>SUMIFS(IngresosPorVentas[Período actual como % de ventas],IngresosPorVentas[Tipo de ingreso],"Ingresos por ventas")</f>
        <v>1</v>
      </c>
      <c r="H9" s="14">
        <f>SUMIFS(IngresosPorVentas[Porcentaje de cambio desde período anterior],IngresosPorVentas[Tipo de ingreso],"Ingresos por ventas")</f>
        <v>-1.1102230246251565E-16</v>
      </c>
      <c r="I9" s="14">
        <f>SUMIFS(IngresosPorVentas[% de cambio del presupuesto],IngresosPorVentas[Tipo de ingreso],"Ingresos por ventas")</f>
        <v>3.95</v>
      </c>
      <c r="K9" s="1"/>
    </row>
    <row r="10" spans="1:11" ht="30" customHeight="1">
      <c r="A10" s="1"/>
      <c r="C10" s="42" t="s">
        <v>5</v>
      </c>
      <c r="D10" s="49">
        <f>SUMIFS(IngresosPorVentas[Antes período],IngresosPorVentas[Tipo de ingreso],"Costo de ventas")</f>
        <v>-25</v>
      </c>
      <c r="E10" s="49">
        <f>SUMIFS(IngresosPorVentas[Presupuesto],IngresosPorVentas[Tipo de ingreso],"Costo de ventas")</f>
        <v>-50</v>
      </c>
      <c r="F10" s="49">
        <f>SUMIFS(IngresosPorVentas[Actual período],IngresosPorVentas[Tipo de ingreso],"Costo de ventas")</f>
        <v>-55</v>
      </c>
      <c r="G10" s="14">
        <f>SUMIFS(IngresosPorVentas[Período actual como % de ventas],IngresosPorVentas[Tipo de ingreso],"Costo de ventas")</f>
        <v>-0.55000000000000004</v>
      </c>
      <c r="H10" s="14">
        <f>SUMIFS(IngresosPorVentas[Porcentaje de cambio desde período anterior],IngresosPorVentas[Tipo de ingreso],"Costo de ventas")</f>
        <v>-1.2000000000000002</v>
      </c>
      <c r="I10" s="14">
        <f>SUMIFS(IngresosPorVentas[% de cambio del presupuesto],IngresosPorVentas[Tipo de ingreso],"Costo de ventas")</f>
        <v>-0.10000000000000009</v>
      </c>
      <c r="K10" s="1"/>
    </row>
    <row r="11" spans="1:11" ht="30" customHeight="1">
      <c r="A11" s="1"/>
      <c r="C11" s="42" t="s">
        <v>6</v>
      </c>
      <c r="D11" s="49">
        <f>SUMIFS(GastosOperativos[Antes período],GastosOperativos[Tipo de gasto],"Ventas y marketing")</f>
        <v>30</v>
      </c>
      <c r="E11" s="49">
        <f>SUMIFS(GastosOperativos[Presupuesto],GastosOperativos[Tipo de gasto],"Ventas y marketing")</f>
        <v>35</v>
      </c>
      <c r="F11" s="49">
        <f>SUMIFS(GastosOperativos[Actual período],GastosOperativos[Tipo de gasto],"Ventas y marketing")</f>
        <v>45</v>
      </c>
      <c r="G11" s="14">
        <f>SUMIFS(GastosOperativos[Período actual como % de ventas],GastosOperativos[Tipo de gasto],"Ventas y marketing")</f>
        <v>0.45</v>
      </c>
      <c r="H11" s="14">
        <f>SUMIFS(GastosOperativos[Porcentaje de cambio desde período anterior],GastosOperativos[Tipo de gasto],"Ventas y marketing")</f>
        <v>0.5</v>
      </c>
      <c r="I11" s="14">
        <f>SUMIFS(GastosOperativos[% de cambio del presupuesto],GastosOperativos[Tipo de gasto],"Ventas y marketing")</f>
        <v>0.28571428571428581</v>
      </c>
      <c r="K11" s="1"/>
    </row>
    <row r="12" spans="1:11" ht="30" customHeight="1">
      <c r="A12" s="1"/>
      <c r="C12" s="42" t="s">
        <v>7</v>
      </c>
      <c r="D12" s="49">
        <f>SUMIFS(GastosOperativos[Antes período],GastosOperativos[Tipo de gasto],"Investigación y desarrollo")</f>
        <v>0</v>
      </c>
      <c r="E12" s="49">
        <f>SUMIFS(GastosOperativos[Presupuesto],GastosOperativos[Tipo de gasto],"Investigación y desarrollo")</f>
        <v>0</v>
      </c>
      <c r="F12" s="49">
        <f>SUMIFS(GastosOperativos[Actual período],GastosOperativos[Tipo de gasto],"Investigación y desarrollo")</f>
        <v>0</v>
      </c>
      <c r="G12" s="14">
        <f>SUMIFS(GastosOperativos[Período actual como % de ventas],GastosOperativos[Tipo de gasto],"Investigación y desarrollo")</f>
        <v>0</v>
      </c>
      <c r="H12" s="14">
        <f>SUMIFS(GastosOperativos[Porcentaje de cambio desde período anterior],GastosOperativos[Tipo de gasto],"Investigación y desarrollo")</f>
        <v>0</v>
      </c>
      <c r="I12" s="14">
        <f>SUMIFS(GastosOperativos[% de cambio del presupuesto],GastosOperativos[Tipo de gasto],"Investigación y desarrollo")</f>
        <v>0</v>
      </c>
      <c r="K12" s="1"/>
    </row>
    <row r="13" spans="1:11" ht="30" customHeight="1">
      <c r="A13" s="1"/>
      <c r="C13" s="42" t="s">
        <v>8</v>
      </c>
      <c r="D13" s="49">
        <f>SUMIFS(GastosOperativos[Antes período],GastosOperativos[Tipo de gasto],"Generales y administrativos")</f>
        <v>0</v>
      </c>
      <c r="E13" s="49">
        <f>SUMIFS(GastosOperativos[Presupuesto],GastosOperativos[Tipo de gasto],"Generales y administrativos")</f>
        <v>0</v>
      </c>
      <c r="F13" s="49">
        <f>SUMIFS(GastosOperativos[Actual período],GastosOperativos[Tipo de gasto],"Generales y administrativos")</f>
        <v>0</v>
      </c>
      <c r="G13" s="14">
        <f>SUMIFS(GastosOperativos[Período actual como % de ventas],GastosOperativos[Tipo de gasto],"Generales y administrativos")</f>
        <v>0</v>
      </c>
      <c r="H13" s="14">
        <f>SUMIFS(GastosOperativos[Porcentaje de cambio desde período anterior],GastosOperativos[Tipo de gasto],"Generales y administrativos")</f>
        <v>0</v>
      </c>
      <c r="I13" s="14">
        <f>SUMIFS(GastosOperativos[% de cambio del presupuesto],GastosOperativos[Tipo de gasto],"Generales y administrativos")</f>
        <v>0</v>
      </c>
      <c r="K13" s="1"/>
    </row>
    <row r="14" spans="1:11" ht="30" customHeight="1">
      <c r="A14" s="1"/>
      <c r="C14" s="42" t="s">
        <v>9</v>
      </c>
      <c r="D14" s="49">
        <f>GastosOperativos[[#Totals],[Antes período]]-SUM(D11:D13)</f>
        <v>0</v>
      </c>
      <c r="E14" s="49">
        <f>GastosOperativos[[#Totals],[Presupuesto]]-SUM(E11:E13)</f>
        <v>0</v>
      </c>
      <c r="F14" s="49">
        <f>GastosOperativos[[#Totals],[Actual período]]-SUM(F11:F13)</f>
        <v>0</v>
      </c>
      <c r="G14" s="14">
        <f>GastosOperativos[[#Totals],[Período actual como % de ventas]]-SUM(G11:G13)</f>
        <v>0</v>
      </c>
      <c r="H14" s="14">
        <f>GastosOperativos[[#Totals],[Porcentaje de cambio desde período anterior]]-SUM(H11:H13)</f>
        <v>0</v>
      </c>
      <c r="I14" s="14">
        <f>GastosOperativos[[#Totals],[% de cambio del presupuesto]]-SUM(I11:I13)</f>
        <v>0</v>
      </c>
      <c r="K14" s="1"/>
    </row>
    <row r="15" spans="1:11" ht="30" customHeight="1">
      <c r="A15" s="1"/>
      <c r="C15" s="42" t="s">
        <v>10</v>
      </c>
      <c r="D15" s="49">
        <f>Ingresos[[#Totals],[Antes período]]</f>
        <v>50</v>
      </c>
      <c r="E15" s="49">
        <f>Ingresos[[#Totals],[Presupuesto]]</f>
        <v>60</v>
      </c>
      <c r="F15" s="49">
        <f>Ingresos[[#Totals],[Actual período]]</f>
        <v>62</v>
      </c>
      <c r="G15" s="14">
        <f>Ingresos[[#Totals],[Período actual como % de ventas]]</f>
        <v>0.62</v>
      </c>
      <c r="H15" s="14">
        <f>Ingresos[[#Totals],[Porcentaje de cambio desde período anterior]]</f>
        <v>0.24</v>
      </c>
      <c r="I15" s="14">
        <f>Ingresos[[#Totals],[% de cambio del presupuesto]]</f>
        <v>3.3333333333333437E-2</v>
      </c>
      <c r="K15" s="1"/>
    </row>
    <row r="16" spans="1:11" ht="30" customHeight="1">
      <c r="A16" s="1"/>
      <c r="C16" s="43" t="s">
        <v>11</v>
      </c>
      <c r="D16" s="50">
        <f>Impuestos[[#Totals],[Antes período]]</f>
        <v>10</v>
      </c>
      <c r="E16" s="50">
        <f>Impuestos[[#Totals],[Presupuesto]]</f>
        <v>12</v>
      </c>
      <c r="F16" s="50">
        <f>Impuestos[[#Totals],[Actual período]]</f>
        <v>12</v>
      </c>
      <c r="G16" s="44">
        <f>Impuestos[[#Totals],[Período actual como % de ventas]]</f>
        <v>0.12</v>
      </c>
      <c r="H16" s="44">
        <f>Impuestos[[#Totals],[Porcentaje de cambio desde el período anterior]]</f>
        <v>0.19999999999999996</v>
      </c>
      <c r="I16" s="44">
        <f>Impuestos[[#Totals],[% de cambio del presupuesto]]</f>
        <v>0</v>
      </c>
      <c r="K16" s="1"/>
    </row>
    <row r="17" spans="1:11" ht="30" customHeight="1">
      <c r="A17" s="1"/>
      <c r="K17" s="1"/>
    </row>
    <row r="18" spans="1:11" ht="30" hidden="1" customHeight="1">
      <c r="A18" s="1"/>
      <c r="C18" s="42" t="s">
        <v>3</v>
      </c>
      <c r="D18" s="42" t="s">
        <v>16</v>
      </c>
      <c r="E18" s="42" t="s">
        <v>17</v>
      </c>
      <c r="F18" s="42" t="s">
        <v>18</v>
      </c>
      <c r="G18" s="42" t="s">
        <v>19</v>
      </c>
      <c r="H18" s="42" t="s">
        <v>22</v>
      </c>
      <c r="I18" s="42" t="s">
        <v>25</v>
      </c>
      <c r="K18" s="1"/>
    </row>
    <row r="19" spans="1:11" ht="30" customHeight="1">
      <c r="A19" s="1"/>
      <c r="C19" s="35" t="s">
        <v>12</v>
      </c>
      <c r="D19" s="36">
        <f>IFERROR(D9-D10,"-")</f>
        <v>125</v>
      </c>
      <c r="E19" s="36">
        <f>IFERROR(E9-E10,"-")</f>
        <v>151</v>
      </c>
      <c r="F19" s="36">
        <f>IFERROR(Total_de_ingresos_por_ventas-Costo_de_ventas_total,"-")</f>
        <v>155</v>
      </c>
      <c r="G19" s="37">
        <f>IFERROR(IF(Total_de_ingresos_por_ventas=0,"0.00%",Total_de_ganacia_bruta/Total_de_ingresos_por_ventas),"-")</f>
        <v>1.55</v>
      </c>
      <c r="H19" s="37">
        <f>IFERROR(IF(D19=Total_de_ganacia_bruta,0,IF(Total_de_ganacia_bruta&gt;D19,ABS((Total_de_ganacia_bruta/D19)-1),IF(AND(Total_de_ganacia_bruta&lt;D19,D19&lt;0),-((Total_de_ganacia_bruta/D19)-1),(Total_de_ganacia_bruta/D19)-1))),"-")</f>
        <v>0.24</v>
      </c>
      <c r="I19" s="37">
        <f>IFERROR(IF(E19=Total_de_ganacia_bruta,0,IF(Total_de_ganacia_bruta&gt;E19,ABS((Total_de_ganacia_bruta/E19)-1),IF(AND(Total_de_ganacia_bruta&lt;E19,E19&lt;0),-((Total_de_ganacia_bruta/E19)-1),(Total_de_ganacia_bruta/E19)-1))),"-")</f>
        <v>2.6490066225165476E-2</v>
      </c>
      <c r="K19" s="1"/>
    </row>
    <row r="20" spans="1:11" ht="30" customHeight="1">
      <c r="A20" s="1"/>
      <c r="C20" s="38" t="s">
        <v>13</v>
      </c>
      <c r="D20" s="36">
        <f>IFERROR(D11+D12+D13+D14,"-")</f>
        <v>30</v>
      </c>
      <c r="E20" s="36">
        <f>IFERROR(E11+E12+E13+E14,"-")</f>
        <v>35</v>
      </c>
      <c r="F20" s="36">
        <f>IFERROR(Total_de_ventas_y_marketing+Total_de_investigación_y_desarrollo+Total_general_y_administrativo+Total_de_otros_gastos,"-")</f>
        <v>45</v>
      </c>
      <c r="G20" s="37">
        <f>IFERROR(IF(Total_de_ingresos_por_ventas=0,"0.00%",Total_de_gastos_operativos/Total_de_ingresos_por_ventas),"-")</f>
        <v>0.45</v>
      </c>
      <c r="H20" s="37">
        <f>IFERROR(IF(D20=Total_de_gastos_operativos,0,IF(Total_de_gastos_operativos&gt;D20,ABS((Total_de_gastos_operativos/D20)-1),IF(AND(Total_de_gastos_operativos&lt;D20,D20&lt;0),-((Total_de_gastos_operativos/D20)-1),(Total_de_gastos_operativos/D20)-1))),"-")</f>
        <v>0.5</v>
      </c>
      <c r="I20" s="37">
        <f>IFERROR(IF(E20=Total_de_gastos_operativos,0,IF(Total_de_gastos_operativos&gt;E20,ABS((Total_de_gastos_operativos/E20)-1),IF(AND(Total_de_gastos_operativos&lt;E20,E20&lt;0),-((Total_de_gastos_operativos/E20)-1),(Total_de_gastos_operativos/E20)-1))),"-")</f>
        <v>0.28571428571428581</v>
      </c>
      <c r="K20" s="1"/>
    </row>
    <row r="21" spans="1:11" ht="30" customHeight="1">
      <c r="A21" s="1"/>
      <c r="C21" s="35" t="s">
        <v>14</v>
      </c>
      <c r="D21" s="36">
        <f>IFERROR(D19-D20,"-")</f>
        <v>95</v>
      </c>
      <c r="E21" s="36">
        <f>IFERROR(E19-E20,"-")</f>
        <v>116</v>
      </c>
      <c r="F21" s="36">
        <f>IFERROR(Total_de_ganacia_bruta-Total_de_gastos_operativos,"-")</f>
        <v>110</v>
      </c>
      <c r="G21" s="37">
        <f>IFERROR(IF(Total_de_ingresos_por_ventas=0,"0.00%",Total_de_ingresos_por_operaciones/Total_de_ingresos_por_ventas),"-")</f>
        <v>1.1000000000000001</v>
      </c>
      <c r="H21" s="37">
        <f>IFERROR(IF(D21=Total_de_ingresos_por_operaciones,0,IF(Total_de_ingresos_por_operaciones&gt;D21,ABS((Total_de_ingresos_por_operaciones/D21)-1),IF(AND(Total_de_ingresos_por_operaciones&lt;D21,D21&lt;0),-((Total_de_ingresos_por_operaciones/D21)-1),(Total_de_ingresos_por_operaciones/D21)-1))),"-")</f>
        <v>0.15789473684210531</v>
      </c>
      <c r="I21" s="37">
        <f>IFERROR(IF(E21=Total_de_ingresos_por_operaciones,0,IF(Total_de_ingresos_por_operaciones&gt;E21,ABS((Total_de_ingresos_por_operaciones/E21)-1),IF(AND(Total_de_ingresos_por_operaciones&lt;E21,E21&lt;0),-((Total_de_ingresos_por_operaciones/E21)-1),(Total_de_ingresos_por_operaciones/E21)-1))),"-")</f>
        <v>-5.1724137931034475E-2</v>
      </c>
      <c r="K21" s="1"/>
    </row>
    <row r="22" spans="1:11" ht="30" customHeight="1">
      <c r="A22" s="1"/>
      <c r="C22" s="39" t="s">
        <v>15</v>
      </c>
      <c r="D22" s="51">
        <f>IFERROR(D21+D15-D16,"-")</f>
        <v>135</v>
      </c>
      <c r="E22" s="51">
        <f>IFERROR(E21+E15-E16,"-")</f>
        <v>164</v>
      </c>
      <c r="F22" s="51">
        <f>Total_de_ingresos_por_operaciones+Total_de_otros_ingresos-Total_de_impuestos</f>
        <v>160</v>
      </c>
      <c r="G22" s="40">
        <f>IFERROR(IF(Total_de_ingresos_por_ventas=0,"0.00%",Beneficios_netos/Total_de_ingresos_por_ventas),"-")</f>
        <v>1.6</v>
      </c>
      <c r="H22" s="40">
        <f>IFERROR(IF(D22=Beneficios_netos,0,IF(Beneficios_netos&gt;D22,ABS((Beneficios_netos/D22)-1),IF(AND(Beneficios_netos&lt;D22,D22&lt;0),-((Beneficios_netos/D22)-1),(Beneficios_netos/D22)-1))),"-")</f>
        <v>0.18518518518518512</v>
      </c>
      <c r="I22" s="40">
        <f>IFERROR(IF(E22=Beneficios_netos,0,IF(Beneficios_netos&gt;E22,ABS((Beneficios_netos/E22)-1),IF(AND(Beneficios_netos&lt;E22,E22&lt;0),-((Beneficios_netos/E22)-1),(Beneficios_netos/E22)-1))),"-")</f>
        <v>-2.4390243902439046E-2</v>
      </c>
      <c r="K22" s="1"/>
    </row>
    <row r="23" spans="1:11" ht="30" customHeight="1">
      <c r="A23" s="1"/>
      <c r="K23" s="1"/>
    </row>
    <row r="24" spans="1:11" ht="30" customHeight="1">
      <c r="A24" s="1"/>
      <c r="K24" s="1"/>
    </row>
    <row r="25" spans="1:11" ht="30" customHeight="1">
      <c r="A25" s="1"/>
      <c r="K25" s="1"/>
    </row>
    <row r="26" spans="1:11" ht="30" customHeight="1">
      <c r="A26" s="1"/>
      <c r="K26" s="1"/>
    </row>
    <row r="27" spans="1:11" ht="30" customHeight="1">
      <c r="A27" s="1"/>
      <c r="K27" s="1"/>
    </row>
    <row r="28" spans="1:11" ht="30" customHeight="1">
      <c r="A28" s="1"/>
      <c r="K28" s="1"/>
    </row>
    <row r="29" spans="1:11" ht="30" customHeight="1">
      <c r="A29" s="1"/>
      <c r="K29" s="1"/>
    </row>
    <row r="30" spans="1:11" ht="30" customHeight="1">
      <c r="A30" s="1"/>
      <c r="K30" s="1"/>
    </row>
    <row r="31" spans="1:11" ht="30" customHeight="1">
      <c r="A31" s="1"/>
      <c r="K31" s="1"/>
    </row>
    <row r="32" spans="1:11" ht="30" customHeight="1">
      <c r="A32" s="1"/>
      <c r="K32" s="1"/>
    </row>
    <row r="33" spans="1:11" ht="30" customHeight="1">
      <c r="A33" s="1"/>
      <c r="K33" s="1"/>
    </row>
    <row r="34" spans="1:11" ht="30" customHeight="1">
      <c r="A34" s="1"/>
      <c r="K34" s="1"/>
    </row>
    <row r="35" spans="1:11" ht="30" customHeight="1">
      <c r="A35" s="1"/>
      <c r="K35" s="1"/>
    </row>
    <row r="36" spans="1:11" ht="30" customHeight="1">
      <c r="A36" s="1"/>
      <c r="K36" s="1"/>
    </row>
    <row r="37" spans="1:11" ht="30" customHeight="1">
      <c r="A37" s="1"/>
      <c r="K37" s="1"/>
    </row>
    <row r="38" spans="1:11" ht="30" customHeight="1">
      <c r="A38" s="1"/>
      <c r="K38" s="1"/>
    </row>
    <row r="39" spans="1:11" ht="30" customHeight="1">
      <c r="A39" s="1"/>
      <c r="K39" s="1"/>
    </row>
    <row r="40" spans="1:11" ht="30" customHeight="1">
      <c r="A40" s="1"/>
      <c r="K40" s="1"/>
    </row>
    <row r="41" spans="1:11" ht="30" customHeight="1">
      <c r="A41" s="1"/>
      <c r="K41" s="1"/>
    </row>
    <row r="42" spans="1:11" ht="30" customHeight="1">
      <c r="A42" s="1"/>
      <c r="K42" s="1"/>
    </row>
    <row r="43" spans="1:11" ht="30" customHeight="1">
      <c r="A43" s="1"/>
      <c r="K43" s="1"/>
    </row>
    <row r="44" spans="1:11" ht="30" customHeight="1">
      <c r="A44" s="1"/>
      <c r="K44" s="1"/>
    </row>
    <row r="45" spans="1:11" ht="30" customHeight="1">
      <c r="A45" s="1"/>
      <c r="K45" s="1"/>
    </row>
    <row r="46" spans="1:11" ht="30" customHeight="1">
      <c r="A46" s="1"/>
      <c r="K46" s="1"/>
    </row>
    <row r="47" spans="1:11" ht="30" customHeight="1">
      <c r="A47" s="1"/>
      <c r="K47" s="1"/>
    </row>
  </sheetData>
  <mergeCells count="1">
    <mergeCell ref="C6:I6"/>
  </mergeCells>
  <phoneticPr fontId="0" type="noConversion"/>
  <dataValidations xWindow="285" yWindow="703" count="15">
    <dataValidation allowBlank="1" showInputMessage="1" showErrorMessage="1" prompt="La tabla siguiente se actualiza automáticamente basándose en las entradas de otras hojas de cálculo." sqref="C6" xr:uid="{00000000-0002-0000-0000-00000A000000}"/>
    <dataValidation allowBlank="1" showInputMessage="1" showErrorMessage="1" prompt="El resumen de los totales de todas las hojas de cálculo se muestra en esta columna, debajo de este encabezado. Los cambios realizados en esta columna podrían producir errores en las fórmulas de la hoja de cálculo." sqref="C8 C18" xr:uid="{00000000-0002-0000-0000-00000B000000}"/>
    <dataValidation allowBlank="1" showInputMessage="1" showErrorMessage="1" prompt="El importe total del período anterior se actualiza automáticamente en esta columna, debajo de este encabezado, basándose en las entradas de otras hojas." sqref="D8 D18" xr:uid="{00000000-0002-0000-0000-00000C000000}"/>
    <dataValidation allowBlank="1" showInputMessage="1" showErrorMessage="1" prompt="El importe total del presupuesto se actualiza automáticamente en esta columna, debajo de este encabezado, basándose en las entradas de otras hojas." sqref="E8 E18" xr:uid="{00000000-0002-0000-0000-00000D000000}"/>
    <dataValidation allowBlank="1" showInputMessage="1" showErrorMessage="1" prompt="El importe total del período actual se actualiza automáticamente en esta columna, debajo de este encabezado, basándose en las entradas de otras hojas." sqref="F8 F18" xr:uid="{00000000-0002-0000-0000-00000E000000}"/>
    <dataValidation allowBlank="1" showInputMessage="1" showErrorMessage="1" prompt="El total del período actual como porcentaje de ventas se calcula automáticamente en esta columna, debajo de este encabezado." sqref="G8 G18" xr:uid="{00000000-0002-0000-0000-00000F000000}"/>
    <dataValidation allowBlank="1" showInputMessage="1" showErrorMessage="1" prompt="El total de porcentaje de cambio desde el período anterior se calcula automáticamente en esta columna, debajo de este encabezado." sqref="H8 H18" xr:uid="{00000000-0002-0000-0000-000010000000}"/>
    <dataValidation allowBlank="1" showInputMessage="1" showErrorMessage="1" prompt="El total de porcentaje de cambio desde presupuesto se calcula automáticamente en esta columna, debajo de este encabezado." sqref="I8 I18" xr:uid="{00000000-0002-0000-0000-000011000000}"/>
    <dataValidation allowBlank="1" showInputMessage="1" showErrorMessage="1" prompt="La ganancia bruta, el total de gastos operativos, los ingresos de operaciones y la ganancia neta se actualizan automáticamente en las celdas inferiores." sqref="C17" xr:uid="{00000000-0002-0000-0000-000012000000}"/>
    <dataValidation allowBlank="1" showInputMessage="1" showErrorMessage="1" prompt="La ganancia bruta se actualiza automáticamente en las celdas de la derecha." sqref="C19" xr:uid="{00000000-0002-0000-0000-000013000000}"/>
    <dataValidation allowBlank="1" showInputMessage="1" showErrorMessage="1" prompt="El total de gastos operativos se actualiza automáticamente en las celdas de la derecha" sqref="C20" xr:uid="{00000000-0002-0000-0000-000014000000}"/>
    <dataValidation allowBlank="1" showInputMessage="1" showErrorMessage="1" prompt="Los ingresos de operaciones se actualizan automáticamente en las celdas de la derecha" sqref="C21" xr:uid="{00000000-0002-0000-0000-000015000000}"/>
    <dataValidation allowBlank="1" showInputMessage="1" showErrorMessage="1" prompt="El título de esta hoja de cálculo está en esta celda. Especifique el período inicial y final en las celdas de la derecha. Escriba el nombre de la compañía en la celda inferior." sqref="C3" xr:uid="{00000000-0002-0000-0000-000001000000}"/>
    <dataValidation allowBlank="1" showInputMessage="1" showErrorMessage="1" prompt="Escribir el nombre de la compañía en esta celda" sqref="C4" xr:uid="{00000000-0002-0000-0000-000003000000}"/>
    <dataValidation allowBlank="1" showInputMessage="1" showErrorMessage="1" prompt="Cree un balance de gastos y pérdidas en este libro. El margen bruto actual y la rentabilidad de ventas actual se actualizan automáticamente en esta hoja de cálculo basándose en las entradas de otras hojas de cálculo." sqref="A1" xr:uid="{B23B9C9D-D42E-4382-9E2B-20E93B8C55A9}"/>
  </dataValidations>
  <printOptions horizontalCentered="1"/>
  <pageMargins left="0.25" right="0.25" top="0.75" bottom="0.75" header="0.3" footer="0.3"/>
  <pageSetup paperSize="9" scale="49" fitToHeight="0" orientation="portrait" r:id="rId1"/>
  <headerFooter differentFirst="1"/>
  <ignoredErrors>
    <ignoredError sqref="E14:I15 E9:I13" calculatedColumn="1"/>
  </ignoredErrors>
  <tableParts count="2">
    <tablePart r:id="rId2"/>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pageSetUpPr fitToPage="1"/>
  </sheetPr>
  <dimension ref="A1:L50"/>
  <sheetViews>
    <sheetView showGridLines="0" zoomScaleNormal="100" workbookViewId="0"/>
  </sheetViews>
  <sheetFormatPr baseColWidth="10" defaultColWidth="8.875" defaultRowHeight="30" customHeight="1"/>
  <cols>
    <col min="1" max="1" width="2" customWidth="1"/>
    <col min="2" max="2" width="4.375" customWidth="1"/>
    <col min="3" max="3" width="27.25" style="41" customWidth="1"/>
    <col min="4" max="4" width="29.75" style="41" customWidth="1"/>
    <col min="5" max="7" width="16" style="41" customWidth="1"/>
    <col min="8" max="8" width="22" style="41" customWidth="1"/>
    <col min="9" max="9" width="24.25" style="41" customWidth="1"/>
    <col min="10" max="10" width="21.5" style="41" customWidth="1"/>
    <col min="11" max="11" width="4.375" customWidth="1"/>
    <col min="12" max="12" width="2" customWidth="1"/>
  </cols>
  <sheetData>
    <row r="1" spans="1:12" ht="12" customHeight="1">
      <c r="A1" s="1"/>
      <c r="B1" s="1"/>
      <c r="C1" s="1"/>
      <c r="D1" s="1"/>
      <c r="E1" s="1"/>
      <c r="F1" s="1"/>
      <c r="G1" s="1"/>
      <c r="H1" s="1"/>
      <c r="I1" s="1"/>
      <c r="J1" s="1"/>
      <c r="K1" s="1"/>
      <c r="L1" s="1"/>
    </row>
    <row r="2" spans="1:12" ht="30" customHeight="1">
      <c r="A2" s="1"/>
      <c r="C2"/>
      <c r="D2"/>
      <c r="E2"/>
      <c r="F2"/>
      <c r="G2"/>
      <c r="H2"/>
      <c r="I2"/>
      <c r="J2"/>
      <c r="L2" s="1"/>
    </row>
    <row r="3" spans="1:12" ht="30" customHeight="1">
      <c r="A3" s="1"/>
      <c r="C3" s="21" t="str">
        <f>Título_Libro</f>
        <v>BALANCE DE PÉRDIDAS Y GANANCIAS</v>
      </c>
      <c r="D3"/>
      <c r="E3"/>
      <c r="F3"/>
      <c r="G3"/>
      <c r="H3"/>
      <c r="I3" s="17" t="s">
        <v>27</v>
      </c>
      <c r="J3" s="52"/>
      <c r="L3" s="1"/>
    </row>
    <row r="4" spans="1:12" ht="30" customHeight="1" thickBot="1">
      <c r="A4" s="1"/>
      <c r="C4" s="22" t="str">
        <f>Nombre_de_la_compañía</f>
        <v>CELULAR SATCOM</v>
      </c>
      <c r="D4"/>
      <c r="E4"/>
      <c r="F4"/>
      <c r="G4"/>
      <c r="H4" s="18"/>
      <c r="I4" s="19" t="s">
        <v>24</v>
      </c>
      <c r="J4" s="53">
        <f>IFERROR(Ingresos_Por_Ventas,"-")</f>
        <v>100</v>
      </c>
      <c r="L4" s="1"/>
    </row>
    <row r="5" spans="1:12" ht="39.950000000000003" customHeight="1" thickTop="1">
      <c r="A5" s="1"/>
      <c r="C5" s="20"/>
      <c r="D5"/>
      <c r="E5"/>
      <c r="F5"/>
      <c r="G5"/>
      <c r="H5"/>
      <c r="I5"/>
      <c r="J5"/>
      <c r="L5" s="1"/>
    </row>
    <row r="6" spans="1:12" ht="45" customHeight="1">
      <c r="A6" s="1"/>
      <c r="C6" s="42" t="s">
        <v>26</v>
      </c>
      <c r="D6" s="42" t="s">
        <v>30</v>
      </c>
      <c r="E6" s="42" t="s">
        <v>75</v>
      </c>
      <c r="F6" s="42" t="s">
        <v>35</v>
      </c>
      <c r="G6" s="42" t="s">
        <v>76</v>
      </c>
      <c r="H6" s="42" t="s">
        <v>77</v>
      </c>
      <c r="I6" s="42" t="s">
        <v>78</v>
      </c>
      <c r="J6" s="42" t="s">
        <v>79</v>
      </c>
      <c r="L6" s="1"/>
    </row>
    <row r="7" spans="1:12" ht="30" customHeight="1">
      <c r="A7" s="1"/>
      <c r="C7" s="42" t="s">
        <v>27</v>
      </c>
      <c r="D7" s="42" t="s">
        <v>31</v>
      </c>
      <c r="E7" s="54">
        <v>50</v>
      </c>
      <c r="F7" s="54">
        <v>1</v>
      </c>
      <c r="G7" s="54">
        <v>5</v>
      </c>
      <c r="H7" s="45">
        <f>IFERROR(IF(IngresosPorVentas[[#Totals],[Actual período]]=0,"-",IngresosPorVentas[[#This Row],[Actual período]]/Ingresos_Por_Ventas),"-")</f>
        <v>0.05</v>
      </c>
      <c r="I7" s="45">
        <f>IFERROR(IF(IngresosPorVentas[[#This Row],[Antes período]]=IngresosPorVentas[[#This Row],[Actual período]],0,IF(IngresosPorVentas[[#This Row],[Actual período]]&gt;IngresosPorVentas[[#This Row],[Antes período]],ABS((IngresosPorVentas[[#This Row],[Actual período]]/IngresosPorVentas[[#This Row],[Antes período]])-1),IF(AND(IngresosPorVentas[[#This Row],[Actual período]]&lt;IngresosPorVentas[[#This Row],[Antes período]],IngresosPorVentas[[#This Row],[Antes período]]&lt;0),-((IngresosPorVentas[[#This Row],[Actual período]]/IngresosPorVentas[[#This Row],[Antes período]])-1),(IngresosPorVentas[[#This Row],[Actual período]]/IngresosPorVentas[[#This Row],[Antes período]])-1))),"-")</f>
        <v>-0.9</v>
      </c>
      <c r="J7" s="45">
        <f>IFERROR(IF(IngresosPorVentas[[#This Row],[Presupuesto]]=IngresosPorVentas[[#This Row],[Actual período]],0,IF(IngresosPorVentas[[#This Row],[Actual período]]&gt;IngresosPorVentas[[#This Row],[Presupuesto]],ABS((IngresosPorVentas[[#This Row],[Actual período]]/IngresosPorVentas[[#This Row],[Presupuesto]])-1),IF(AND(IngresosPorVentas[[#This Row],[Actual período]]&lt;IngresosPorVentas[[#This Row],[Presupuesto]],IngresosPorVentas[[#This Row],[Presupuesto]]&lt;0),-((IngresosPorVentas[[#This Row],[Actual período]]/IngresosPorVentas[[#This Row],[Presupuesto]])-1),(IngresosPorVentas[[#This Row],[Actual período]]/IngresosPorVentas[[#This Row],[Presupuesto]])-1))),"-")</f>
        <v>4</v>
      </c>
      <c r="L7" s="1"/>
    </row>
    <row r="8" spans="1:12" ht="30" customHeight="1">
      <c r="A8" s="1"/>
      <c r="C8" s="42" t="s">
        <v>27</v>
      </c>
      <c r="D8" s="42" t="s">
        <v>32</v>
      </c>
      <c r="E8" s="54">
        <v>50</v>
      </c>
      <c r="F8" s="54">
        <v>100</v>
      </c>
      <c r="G8" s="54">
        <v>95</v>
      </c>
      <c r="H8" s="45">
        <f>IFERROR(IF(IngresosPorVentas[[#Totals],[Actual período]]=0,"-",IngresosPorVentas[[#This Row],[Actual período]]/Ingresos_Por_Ventas),"-")</f>
        <v>0.95</v>
      </c>
      <c r="I8" s="45">
        <f>IFERROR(IF(IngresosPorVentas[[#This Row],[Antes período]]=IngresosPorVentas[[#This Row],[Actual período]],0,IF(IngresosPorVentas[[#This Row],[Actual período]]&gt;IngresosPorVentas[[#This Row],[Antes período]],ABS((IngresosPorVentas[[#This Row],[Actual período]]/IngresosPorVentas[[#This Row],[Antes período]])-1),IF(AND(IngresosPorVentas[[#This Row],[Actual período]]&lt;IngresosPorVentas[[#This Row],[Antes período]],IngresosPorVentas[[#This Row],[Antes período]]&lt;0),-((IngresosPorVentas[[#This Row],[Actual período]]/IngresosPorVentas[[#This Row],[Antes período]])-1),(IngresosPorVentas[[#This Row],[Actual período]]/IngresosPorVentas[[#This Row],[Antes período]])-1))),"-")</f>
        <v>0.89999999999999991</v>
      </c>
      <c r="J8" s="45">
        <f>IFERROR(IF(IngresosPorVentas[[#This Row],[Presupuesto]]=IngresosPorVentas[[#This Row],[Actual período]],0,IF(IngresosPorVentas[[#This Row],[Actual período]]&gt;IngresosPorVentas[[#This Row],[Presupuesto]],ABS((IngresosPorVentas[[#This Row],[Actual período]]/IngresosPorVentas[[#This Row],[Presupuesto]])-1),IF(AND(IngresosPorVentas[[#This Row],[Actual período]]&lt;IngresosPorVentas[[#This Row],[Presupuesto]],IngresosPorVentas[[#This Row],[Presupuesto]]&lt;0),-((IngresosPorVentas[[#This Row],[Actual período]]/IngresosPorVentas[[#This Row],[Presupuesto]])-1),(IngresosPorVentas[[#This Row],[Actual período]]/IngresosPorVentas[[#This Row],[Presupuesto]])-1))),"-")</f>
        <v>-5.0000000000000044E-2</v>
      </c>
      <c r="L8" s="1"/>
    </row>
    <row r="9" spans="1:12" ht="30" customHeight="1">
      <c r="A9" s="1"/>
      <c r="C9" s="42" t="s">
        <v>27</v>
      </c>
      <c r="D9" s="42" t="s">
        <v>33</v>
      </c>
      <c r="E9" s="54"/>
      <c r="F9" s="54"/>
      <c r="G9" s="54"/>
      <c r="H9" s="45">
        <f>IFERROR(IF(IngresosPorVentas[[#Totals],[Actual período]]=0,"-",IngresosPorVentas[[#This Row],[Actual período]]/Ingresos_Por_Ventas),"-")</f>
        <v>0</v>
      </c>
      <c r="I9" s="45">
        <f>IFERROR(IF(IngresosPorVentas[[#This Row],[Antes período]]=IngresosPorVentas[[#This Row],[Actual período]],0,IF(IngresosPorVentas[[#This Row],[Actual período]]&gt;IngresosPorVentas[[#This Row],[Antes período]],ABS((IngresosPorVentas[[#This Row],[Actual período]]/IngresosPorVentas[[#This Row],[Antes período]])-1),IF(AND(IngresosPorVentas[[#This Row],[Actual período]]&lt;IngresosPorVentas[[#This Row],[Antes período]],IngresosPorVentas[[#This Row],[Antes período]]&lt;0),-((IngresosPorVentas[[#This Row],[Actual período]]/IngresosPorVentas[[#This Row],[Antes período]])-1),(IngresosPorVentas[[#This Row],[Actual período]]/IngresosPorVentas[[#This Row],[Antes período]])-1))),"-")</f>
        <v>0</v>
      </c>
      <c r="J9" s="45">
        <f>IFERROR(IF(IngresosPorVentas[[#This Row],[Presupuesto]]=IngresosPorVentas[[#This Row],[Actual período]],0,IF(IngresosPorVentas[[#This Row],[Actual período]]&gt;IngresosPorVentas[[#This Row],[Presupuesto]],ABS((IngresosPorVentas[[#This Row],[Actual período]]/IngresosPorVentas[[#This Row],[Presupuesto]])-1),IF(AND(IngresosPorVentas[[#This Row],[Actual período]]&lt;IngresosPorVentas[[#This Row],[Presupuesto]],IngresosPorVentas[[#This Row],[Presupuesto]]&lt;0),-((IngresosPorVentas[[#This Row],[Actual período]]/IngresosPorVentas[[#This Row],[Presupuesto]])-1),(IngresosPorVentas[[#This Row],[Actual período]]/IngresosPorVentas[[#This Row],[Presupuesto]])-1))),"-")</f>
        <v>0</v>
      </c>
      <c r="L9" s="1"/>
    </row>
    <row r="10" spans="1:12" ht="30" customHeight="1">
      <c r="A10" s="1"/>
      <c r="C10" s="42" t="s">
        <v>27</v>
      </c>
      <c r="D10" s="42" t="s">
        <v>34</v>
      </c>
      <c r="E10" s="54"/>
      <c r="F10" s="54"/>
      <c r="G10" s="54"/>
      <c r="H10" s="45">
        <f>IFERROR(IF(IngresosPorVentas[[#Totals],[Actual período]]=0,"-",IngresosPorVentas[[#This Row],[Actual período]]/Ingresos_Por_Ventas),"-")</f>
        <v>0</v>
      </c>
      <c r="I10" s="45">
        <f>IFERROR(IF(IngresosPorVentas[[#This Row],[Antes período]]=IngresosPorVentas[[#This Row],[Actual período]],0,IF(IngresosPorVentas[[#This Row],[Actual período]]&gt;IngresosPorVentas[[#This Row],[Antes período]],ABS((IngresosPorVentas[[#This Row],[Actual período]]/IngresosPorVentas[[#This Row],[Antes período]])-1),IF(AND(IngresosPorVentas[[#This Row],[Actual período]]&lt;IngresosPorVentas[[#This Row],[Antes período]],IngresosPorVentas[[#This Row],[Antes período]]&lt;0),-((IngresosPorVentas[[#This Row],[Actual período]]/IngresosPorVentas[[#This Row],[Antes período]])-1),(IngresosPorVentas[[#This Row],[Actual período]]/IngresosPorVentas[[#This Row],[Antes período]])-1))),"-")</f>
        <v>0</v>
      </c>
      <c r="J10" s="45">
        <f>IFERROR(IF(IngresosPorVentas[[#This Row],[Presupuesto]]=IngresosPorVentas[[#This Row],[Actual período]],0,IF(IngresosPorVentas[[#This Row],[Actual período]]&gt;IngresosPorVentas[[#This Row],[Presupuesto]],ABS((IngresosPorVentas[[#This Row],[Actual período]]/IngresosPorVentas[[#This Row],[Presupuesto]])-1),IF(AND(IngresosPorVentas[[#This Row],[Actual período]]&lt;IngresosPorVentas[[#This Row],[Presupuesto]],IngresosPorVentas[[#This Row],[Presupuesto]]&lt;0),-((IngresosPorVentas[[#This Row],[Actual período]]/IngresosPorVentas[[#This Row],[Presupuesto]])-1),(IngresosPorVentas[[#This Row],[Actual período]]/IngresosPorVentas[[#This Row],[Presupuesto]])-1))),"-")</f>
        <v>0</v>
      </c>
      <c r="L10" s="1"/>
    </row>
    <row r="11" spans="1:12" ht="30" customHeight="1">
      <c r="A11" s="1"/>
      <c r="C11" s="42" t="s">
        <v>28</v>
      </c>
      <c r="D11" s="42" t="s">
        <v>31</v>
      </c>
      <c r="E11" s="54">
        <v>-25</v>
      </c>
      <c r="F11" s="54">
        <v>-50</v>
      </c>
      <c r="G11" s="54">
        <v>-55</v>
      </c>
      <c r="H11" s="45">
        <f>IFERROR(IF(IngresosPorVentas[[#Totals],[Actual período]]=0,"-",IngresosPorVentas[[#This Row],[Actual período]]/Ingresos_Por_Ventas),"-")</f>
        <v>-0.55000000000000004</v>
      </c>
      <c r="I11" s="45">
        <f>IFERROR(IF(IngresosPorVentas[[#This Row],[Antes período]]=IngresosPorVentas[[#This Row],[Actual período]],0,IF(IngresosPorVentas[[#This Row],[Actual período]]&gt;IngresosPorVentas[[#This Row],[Antes período]],ABS((IngresosPorVentas[[#This Row],[Actual período]]/IngresosPorVentas[[#This Row],[Antes período]])-1),IF(AND(IngresosPorVentas[[#This Row],[Actual período]]&lt;IngresosPorVentas[[#This Row],[Antes período]],IngresosPorVentas[[#This Row],[Antes período]]&lt;0),-((IngresosPorVentas[[#This Row],[Actual período]]/IngresosPorVentas[[#This Row],[Antes período]])-1),(IngresosPorVentas[[#This Row],[Actual período]]/IngresosPorVentas[[#This Row],[Antes período]])-1))),"-")</f>
        <v>-1.2000000000000002</v>
      </c>
      <c r="J11" s="45">
        <f>IFERROR(IF(IngresosPorVentas[[#This Row],[Presupuesto]]=IngresosPorVentas[[#This Row],[Actual período]],0,IF(IngresosPorVentas[[#This Row],[Actual período]]&gt;IngresosPorVentas[[#This Row],[Presupuesto]],ABS((IngresosPorVentas[[#This Row],[Actual período]]/IngresosPorVentas[[#This Row],[Presupuesto]])-1),IF(AND(IngresosPorVentas[[#This Row],[Actual período]]&lt;IngresosPorVentas[[#This Row],[Presupuesto]],IngresosPorVentas[[#This Row],[Presupuesto]]&lt;0),-((IngresosPorVentas[[#This Row],[Actual período]]/IngresosPorVentas[[#This Row],[Presupuesto]])-1),(IngresosPorVentas[[#This Row],[Actual período]]/IngresosPorVentas[[#This Row],[Presupuesto]])-1))),"-")</f>
        <v>-0.10000000000000009</v>
      </c>
      <c r="L11" s="1"/>
    </row>
    <row r="12" spans="1:12" ht="30" customHeight="1">
      <c r="A12" s="1"/>
      <c r="C12" s="42" t="s">
        <v>28</v>
      </c>
      <c r="D12" s="42" t="s">
        <v>32</v>
      </c>
      <c r="E12" s="54"/>
      <c r="F12" s="54"/>
      <c r="G12" s="54"/>
      <c r="H12" s="45">
        <f>IFERROR(IF(IngresosPorVentas[[#Totals],[Actual período]]=0,"-",IngresosPorVentas[[#This Row],[Actual período]]/Ingresos_Por_Ventas),"-")</f>
        <v>0</v>
      </c>
      <c r="I12" s="45">
        <f>IFERROR(IF(IngresosPorVentas[[#This Row],[Antes período]]=IngresosPorVentas[[#This Row],[Actual período]],0,IF(IngresosPorVentas[[#This Row],[Actual período]]&gt;IngresosPorVentas[[#This Row],[Antes período]],ABS((IngresosPorVentas[[#This Row],[Actual período]]/IngresosPorVentas[[#This Row],[Antes período]])-1),IF(AND(IngresosPorVentas[[#This Row],[Actual período]]&lt;IngresosPorVentas[[#This Row],[Antes período]],IngresosPorVentas[[#This Row],[Antes período]]&lt;0),-((IngresosPorVentas[[#This Row],[Actual período]]/IngresosPorVentas[[#This Row],[Antes período]])-1),(IngresosPorVentas[[#This Row],[Actual período]]/IngresosPorVentas[[#This Row],[Antes período]])-1))),"-")</f>
        <v>0</v>
      </c>
      <c r="J12" s="45">
        <f>IFERROR(IF(IngresosPorVentas[[#This Row],[Presupuesto]]=IngresosPorVentas[[#This Row],[Actual período]],0,IF(IngresosPorVentas[[#This Row],[Actual período]]&gt;IngresosPorVentas[[#This Row],[Presupuesto]],ABS((IngresosPorVentas[[#This Row],[Actual período]]/IngresosPorVentas[[#This Row],[Presupuesto]])-1),IF(AND(IngresosPorVentas[[#This Row],[Actual período]]&lt;IngresosPorVentas[[#This Row],[Presupuesto]],IngresosPorVentas[[#This Row],[Presupuesto]]&lt;0),-((IngresosPorVentas[[#This Row],[Actual período]]/IngresosPorVentas[[#This Row],[Presupuesto]])-1),(IngresosPorVentas[[#This Row],[Actual período]]/IngresosPorVentas[[#This Row],[Presupuesto]])-1))),"-")</f>
        <v>0</v>
      </c>
      <c r="L12" s="1"/>
    </row>
    <row r="13" spans="1:12" ht="30" customHeight="1">
      <c r="A13" s="1"/>
      <c r="C13" s="42" t="s">
        <v>28</v>
      </c>
      <c r="D13" s="42" t="s">
        <v>33</v>
      </c>
      <c r="E13" s="54"/>
      <c r="F13" s="54"/>
      <c r="G13" s="54"/>
      <c r="H13" s="45">
        <f>IFERROR(IF(IngresosPorVentas[[#Totals],[Actual período]]=0,"-",IngresosPorVentas[[#This Row],[Actual período]]/Ingresos_Por_Ventas),"-")</f>
        <v>0</v>
      </c>
      <c r="I13" s="45">
        <f>IFERROR(IF(IngresosPorVentas[[#This Row],[Antes período]]=IngresosPorVentas[[#This Row],[Actual período]],0,IF(IngresosPorVentas[[#This Row],[Actual período]]&gt;IngresosPorVentas[[#This Row],[Antes período]],ABS((IngresosPorVentas[[#This Row],[Actual período]]/IngresosPorVentas[[#This Row],[Antes período]])-1),IF(AND(IngresosPorVentas[[#This Row],[Actual período]]&lt;IngresosPorVentas[[#This Row],[Antes período]],IngresosPorVentas[[#This Row],[Antes período]]&lt;0),-((IngresosPorVentas[[#This Row],[Actual período]]/IngresosPorVentas[[#This Row],[Antes período]])-1),(IngresosPorVentas[[#This Row],[Actual período]]/IngresosPorVentas[[#This Row],[Antes período]])-1))),"-")</f>
        <v>0</v>
      </c>
      <c r="J13" s="45">
        <f>IFERROR(IF(IngresosPorVentas[[#This Row],[Presupuesto]]=IngresosPorVentas[[#This Row],[Actual período]],0,IF(IngresosPorVentas[[#This Row],[Actual período]]&gt;IngresosPorVentas[[#This Row],[Presupuesto]],ABS((IngresosPorVentas[[#This Row],[Actual período]]/IngresosPorVentas[[#This Row],[Presupuesto]])-1),IF(AND(IngresosPorVentas[[#This Row],[Actual período]]&lt;IngresosPorVentas[[#This Row],[Presupuesto]],IngresosPorVentas[[#This Row],[Presupuesto]]&lt;0),-((IngresosPorVentas[[#This Row],[Actual período]]/IngresosPorVentas[[#This Row],[Presupuesto]])-1),(IngresosPorVentas[[#This Row],[Actual período]]/IngresosPorVentas[[#This Row],[Presupuesto]])-1))),"-")</f>
        <v>0</v>
      </c>
      <c r="L13" s="1"/>
    </row>
    <row r="14" spans="1:12" ht="30" customHeight="1">
      <c r="A14" s="1"/>
      <c r="C14" s="42" t="s">
        <v>28</v>
      </c>
      <c r="D14" s="42" t="s">
        <v>34</v>
      </c>
      <c r="E14" s="54"/>
      <c r="F14" s="54"/>
      <c r="G14" s="54"/>
      <c r="H14" s="45">
        <f>IFERROR(IF(IngresosPorVentas[[#Totals],[Actual período]]=0,"-",IngresosPorVentas[[#This Row],[Actual período]]/Ingresos_Por_Ventas),"-")</f>
        <v>0</v>
      </c>
      <c r="I14" s="45">
        <f>IFERROR(IF(IngresosPorVentas[[#This Row],[Antes período]]=IngresosPorVentas[[#This Row],[Actual período]],0,IF(IngresosPorVentas[[#This Row],[Actual período]]&gt;IngresosPorVentas[[#This Row],[Antes período]],ABS((IngresosPorVentas[[#This Row],[Actual período]]/IngresosPorVentas[[#This Row],[Antes período]])-1),IF(AND(IngresosPorVentas[[#This Row],[Actual período]]&lt;IngresosPorVentas[[#This Row],[Antes período]],IngresosPorVentas[[#This Row],[Antes período]]&lt;0),-((IngresosPorVentas[[#This Row],[Actual período]]/IngresosPorVentas[[#This Row],[Antes período]])-1),(IngresosPorVentas[[#This Row],[Actual período]]/IngresosPorVentas[[#This Row],[Antes período]])-1))),"-")</f>
        <v>0</v>
      </c>
      <c r="J14" s="45">
        <f>IFERROR(IF(IngresosPorVentas[[#This Row],[Presupuesto]]=IngresosPorVentas[[#This Row],[Actual período]],0,IF(IngresosPorVentas[[#This Row],[Actual período]]&gt;IngresosPorVentas[[#This Row],[Presupuesto]],ABS((IngresosPorVentas[[#This Row],[Actual período]]/IngresosPorVentas[[#This Row],[Presupuesto]])-1),IF(AND(IngresosPorVentas[[#This Row],[Actual período]]&lt;IngresosPorVentas[[#This Row],[Presupuesto]],IngresosPorVentas[[#This Row],[Presupuesto]]&lt;0),-((IngresosPorVentas[[#This Row],[Actual período]]/IngresosPorVentas[[#This Row],[Presupuesto]])-1),(IngresosPorVentas[[#This Row],[Actual período]]/IngresosPorVentas[[#This Row],[Presupuesto]])-1))),"-")</f>
        <v>0</v>
      </c>
      <c r="L14" s="1"/>
    </row>
    <row r="15" spans="1:12" ht="30" customHeight="1">
      <c r="A15" s="1"/>
      <c r="C15" s="42" t="s">
        <v>29</v>
      </c>
      <c r="D15" s="42"/>
      <c r="E15" s="55">
        <f>SUBTOTAL(109,IngresosPorVentas[Antes período])</f>
        <v>75</v>
      </c>
      <c r="F15" s="55">
        <f>SUBTOTAL(109,IngresosPorVentas[Presupuesto])</f>
        <v>51</v>
      </c>
      <c r="G15" s="55">
        <f>SUBTOTAL(109,IngresosPorVentas[Actual período])</f>
        <v>45</v>
      </c>
      <c r="H15" s="46">
        <f>SUBTOTAL(109,IngresosPorVentas[Período actual como % de ventas])</f>
        <v>0.44999999999999996</v>
      </c>
      <c r="I15" s="46">
        <f>SUBTOTAL(109,IngresosPorVentas[Porcentaje de cambio desde período anterior])</f>
        <v>-1.2000000000000002</v>
      </c>
      <c r="J15" s="46">
        <f>SUBTOTAL(109,IngresosPorVentas[% de cambio del presupuesto])</f>
        <v>3.85</v>
      </c>
      <c r="L15" s="1"/>
    </row>
    <row r="16" spans="1:12" ht="30" customHeight="1">
      <c r="A16" s="1"/>
      <c r="L16" s="1"/>
    </row>
    <row r="17" spans="1:12" ht="12" customHeight="1">
      <c r="A17" s="1"/>
      <c r="L17" s="1"/>
    </row>
    <row r="18" spans="1:12" ht="30" customHeight="1">
      <c r="A18" s="1"/>
      <c r="L18" s="1"/>
    </row>
    <row r="19" spans="1:12" ht="30" customHeight="1">
      <c r="A19" s="1"/>
      <c r="L19" s="1"/>
    </row>
    <row r="20" spans="1:12" ht="30" customHeight="1">
      <c r="A20" s="1"/>
      <c r="L20" s="1"/>
    </row>
    <row r="21" spans="1:12" ht="30" customHeight="1">
      <c r="A21" s="1"/>
      <c r="L21" s="1"/>
    </row>
    <row r="22" spans="1:12" ht="30" customHeight="1">
      <c r="A22" s="1"/>
      <c r="L22" s="1"/>
    </row>
    <row r="23" spans="1:12" ht="30" customHeight="1">
      <c r="A23" s="1"/>
      <c r="L23" s="1"/>
    </row>
    <row r="24" spans="1:12" ht="30" customHeight="1">
      <c r="A24" s="1"/>
      <c r="L24" s="1"/>
    </row>
    <row r="25" spans="1:12" ht="30" customHeight="1">
      <c r="A25" s="1"/>
      <c r="L25" s="1"/>
    </row>
    <row r="26" spans="1:12" ht="30" customHeight="1">
      <c r="A26" s="1"/>
      <c r="L26" s="1"/>
    </row>
    <row r="27" spans="1:12" ht="30" customHeight="1">
      <c r="A27" s="1"/>
      <c r="L27" s="1"/>
    </row>
    <row r="28" spans="1:12" ht="30" customHeight="1">
      <c r="A28" s="1"/>
      <c r="L28" s="1"/>
    </row>
    <row r="29" spans="1:12" ht="30" customHeight="1">
      <c r="A29" s="1"/>
      <c r="L29" s="1"/>
    </row>
    <row r="30" spans="1:12" ht="30" customHeight="1">
      <c r="A30" s="1"/>
      <c r="L30" s="1"/>
    </row>
    <row r="31" spans="1:12" ht="30" customHeight="1">
      <c r="A31" s="1"/>
      <c r="L31" s="1"/>
    </row>
    <row r="32" spans="1:12" ht="30" customHeight="1">
      <c r="A32" s="1"/>
      <c r="L32" s="1"/>
    </row>
    <row r="33" spans="1:12" ht="30" customHeight="1">
      <c r="A33" s="1"/>
      <c r="L33" s="1"/>
    </row>
    <row r="34" spans="1:12" ht="30" customHeight="1">
      <c r="A34" s="1"/>
      <c r="L34" s="1"/>
    </row>
    <row r="35" spans="1:12" ht="30" customHeight="1">
      <c r="A35" s="1"/>
      <c r="L35" s="1"/>
    </row>
    <row r="36" spans="1:12" ht="30" customHeight="1">
      <c r="A36" s="1"/>
      <c r="L36" s="1"/>
    </row>
    <row r="37" spans="1:12" ht="30" customHeight="1">
      <c r="A37" s="1"/>
      <c r="L37" s="1"/>
    </row>
    <row r="38" spans="1:12" ht="30" customHeight="1">
      <c r="A38" s="1"/>
      <c r="L38" s="1"/>
    </row>
    <row r="39" spans="1:12" ht="30" customHeight="1">
      <c r="A39" s="1"/>
      <c r="L39" s="1"/>
    </row>
    <row r="40" spans="1:12" ht="30" customHeight="1">
      <c r="A40" s="1"/>
      <c r="L40" s="1"/>
    </row>
    <row r="41" spans="1:12" ht="30" customHeight="1">
      <c r="A41" s="1"/>
      <c r="L41" s="1"/>
    </row>
    <row r="42" spans="1:12" ht="30" customHeight="1">
      <c r="A42" s="1"/>
      <c r="L42" s="1"/>
    </row>
    <row r="43" spans="1:12" ht="30" customHeight="1">
      <c r="A43" s="1"/>
      <c r="L43" s="1"/>
    </row>
    <row r="44" spans="1:12" ht="30" customHeight="1">
      <c r="A44" s="1"/>
      <c r="L44" s="1"/>
    </row>
    <row r="45" spans="1:12" ht="30" customHeight="1">
      <c r="A45" s="1"/>
      <c r="L45" s="1"/>
    </row>
    <row r="46" spans="1:12" ht="30" customHeight="1">
      <c r="A46" s="1"/>
      <c r="L46" s="1"/>
    </row>
    <row r="47" spans="1:12" ht="30" customHeight="1">
      <c r="A47" s="1"/>
      <c r="L47" s="1"/>
    </row>
    <row r="48" spans="1:12" ht="30" customHeight="1">
      <c r="A48" s="1"/>
      <c r="L48" s="1"/>
    </row>
    <row r="49" spans="1:12" ht="30" customHeight="1">
      <c r="A49" s="1"/>
      <c r="L49" s="1"/>
    </row>
    <row r="50" spans="1:12" ht="30" customHeight="1">
      <c r="A50" s="1"/>
      <c r="L50" s="1"/>
    </row>
  </sheetData>
  <dataValidations count="14">
    <dataValidation allowBlank="1" showInputMessage="1" showErrorMessage="1" prompt="El porcentaje de cambio desde presupuesto se calcula automáticamente en esta columna, debajo de este encabezado" sqref="J6" xr:uid="{00000000-0002-0000-0100-000000000000}"/>
    <dataValidation allowBlank="1" showInputMessage="1" showErrorMessage="1" prompt="El porcentaje de cambio desde el período anterior se calcula automáticamente en esta columna, debajo de este encabezado." sqref="I6" xr:uid="{00000000-0002-0000-0100-000001000000}"/>
    <dataValidation allowBlank="1" showInputMessage="1" showErrorMessage="1" prompt="El período actual como porcentaje de ventas se calcula automáticamente en esta columna, debajo de este encabezado." sqref="H6" xr:uid="{00000000-0002-0000-0100-000002000000}"/>
    <dataValidation allowBlank="1" showInputMessage="1" showErrorMessage="1" prompt="Escriba el importe del período actual en esta columna, debajo de este encabezado." sqref="G6" xr:uid="{00000000-0002-0000-0100-000003000000}"/>
    <dataValidation allowBlank="1" showInputMessage="1" showErrorMessage="1" prompt="Escriba el importe del presupuesto en esta columna, debajo de este encabezado." sqref="F6" xr:uid="{00000000-0002-0000-0100-000004000000}"/>
    <dataValidation allowBlank="1" showInputMessage="1" showErrorMessage="1" prompt="Escriba el importe del período anterior en esta columna, debajo de este encabezado." sqref="E6" xr:uid="{00000000-0002-0000-0100-000005000000}"/>
    <dataValidation allowBlank="1" showInputMessage="1" showErrorMessage="1" prompt="Escriba la descripción en esta columna, debajo de este título" sqref="D6" xr:uid="{00000000-0002-0000-0100-000006000000}"/>
    <dataValidation allowBlank="1" showInputMessage="1" showErrorMessage="1" prompt="Seleccione el Tipo en esta columna debajo de este encabezado. Presione ALT + FLECHA ABAJO para abrir la lista desplegable y, después, ENTRAR para realizar la selección." sqref="C6" xr:uid="{00000000-0002-0000-0100-000007000000}"/>
    <dataValidation allowBlank="1" showInputMessage="1" showErrorMessage="1" prompt="El total de ingresos por ventas del período actual se actualiza automáticamente en millares en esta celda." sqref="J4" xr:uid="{588E8CD0-DD08-4A39-9CBB-600BED95F0D7}"/>
    <dataValidation allowBlank="1" showInputMessage="1" showErrorMessage="1" prompt="Cree una lista de artículos de ingresos por ventas en esta hoja de cálculo. El total de ingresos por ventas se calcula automáticamente al final de la tabla Ingresos por ventas." sqref="A1" xr:uid="{00000000-0002-0000-0100-00000B000000}"/>
    <dataValidation allowBlank="1" showInputMessage="1" showErrorMessage="1" prompt="El total de ingresos por ventas del período actual se actualiza automáticamente en millares en la celda de la derecha." sqref="I4" xr:uid="{00000000-0002-0000-0100-00000D000000}"/>
    <dataValidation allowBlank="1" showInputMessage="1" showErrorMessage="1" prompt="El nombre de la empresa se actualiza automáticamente en esta celda." sqref="C4" xr:uid="{05DA4681-931B-4B63-907A-F64EE61FC721}"/>
    <dataValidation allowBlank="1" showInputMessage="1" showErrorMessage="1" prompt="El título de la hoja de cálculo se encuentra en esta celda" sqref="C3" xr:uid="{18DD7DD1-42FB-4D16-8C12-B17303092812}"/>
    <dataValidation type="list" errorStyle="warning" allowBlank="1" showInputMessage="1" showErrorMessage="1" error="Seleccione una entrada de la lista. Seleccione CANCELAR y, después, presione ALT+FLECHA ABAJO para abrir la lista desplegable. Presione ENTRAR para realizar la selección." sqref="C7:C14" xr:uid="{00000000-0002-0000-0100-00000F000000}">
      <formula1>INDIRECT("Categorías[Categorías]")</formula1>
    </dataValidation>
  </dataValidations>
  <printOptions horizontalCentered="1"/>
  <pageMargins left="0.25" right="0.25" top="0.75" bottom="0.75" header="0.3" footer="0.3"/>
  <pageSetup paperSize="9" scale="51" fitToHeight="0" orientation="portrait" r:id="rId1"/>
  <headerFooter differentFirst="1"/>
  <ignoredErrors>
    <ignoredError sqref="I11:J14 H11:H15 H7:J10" emptyCellReference="1"/>
  </ignoredErrors>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pageSetUpPr fitToPage="1"/>
  </sheetPr>
  <dimension ref="A1:L50"/>
  <sheetViews>
    <sheetView showGridLines="0" zoomScaleNormal="100" workbookViewId="0"/>
  </sheetViews>
  <sheetFormatPr baseColWidth="10" defaultColWidth="8.875" defaultRowHeight="30" customHeight="1"/>
  <cols>
    <col min="1" max="1" width="2" customWidth="1"/>
    <col min="2" max="2" width="4.375" customWidth="1"/>
    <col min="3" max="3" width="27.25" style="41" customWidth="1"/>
    <col min="4" max="4" width="29.75" style="41" customWidth="1"/>
    <col min="5" max="7" width="16" style="41" customWidth="1"/>
    <col min="8" max="8" width="22" style="41" customWidth="1"/>
    <col min="9" max="9" width="24.25" style="41" customWidth="1"/>
    <col min="10" max="10" width="21.5" style="41" customWidth="1"/>
    <col min="11" max="11" width="4.375" customWidth="1"/>
    <col min="12" max="12" width="2" customWidth="1"/>
  </cols>
  <sheetData>
    <row r="1" spans="1:12" ht="12" customHeight="1">
      <c r="A1" s="1"/>
      <c r="B1" s="1"/>
      <c r="C1" s="1"/>
      <c r="D1" s="1"/>
      <c r="E1" s="1"/>
      <c r="F1" s="1"/>
      <c r="G1" s="1"/>
      <c r="H1" s="1"/>
      <c r="I1" s="1"/>
      <c r="J1" s="1"/>
      <c r="K1" s="1"/>
      <c r="L1" s="1"/>
    </row>
    <row r="2" spans="1:12" ht="30" customHeight="1">
      <c r="A2" s="1"/>
      <c r="C2"/>
      <c r="D2"/>
      <c r="E2"/>
      <c r="F2"/>
      <c r="G2"/>
      <c r="H2"/>
      <c r="I2"/>
      <c r="J2"/>
      <c r="L2" s="1"/>
    </row>
    <row r="3" spans="1:12" ht="30" customHeight="1">
      <c r="A3" s="1"/>
      <c r="C3" s="15" t="str">
        <f>Título_Libro</f>
        <v>BALANCE DE PÉRDIDAS Y GANANCIAS</v>
      </c>
      <c r="D3"/>
      <c r="E3"/>
      <c r="F3"/>
      <c r="G3"/>
      <c r="H3"/>
      <c r="I3" s="23" t="s">
        <v>36</v>
      </c>
      <c r="J3" s="56"/>
      <c r="L3" s="1"/>
    </row>
    <row r="4" spans="1:12" ht="30" customHeight="1" thickBot="1">
      <c r="A4" s="1"/>
      <c r="C4" s="16" t="str">
        <f>Nombre_de_la_compañía</f>
        <v>CELULAR SATCOM</v>
      </c>
      <c r="D4"/>
      <c r="E4"/>
      <c r="F4"/>
      <c r="G4"/>
      <c r="H4"/>
      <c r="I4" s="24" t="s">
        <v>24</v>
      </c>
      <c r="J4" s="57">
        <f>IFERROR(Ingresos[[#Totals],[Actual período]],"-")</f>
        <v>62</v>
      </c>
      <c r="K4" s="25"/>
      <c r="L4" s="1"/>
    </row>
    <row r="5" spans="1:12" ht="39.950000000000003" customHeight="1" thickTop="1">
      <c r="A5" s="1"/>
      <c r="C5" s="26"/>
      <c r="D5"/>
      <c r="E5"/>
      <c r="F5"/>
      <c r="G5"/>
      <c r="H5"/>
      <c r="I5"/>
      <c r="J5"/>
      <c r="L5" s="1"/>
    </row>
    <row r="6" spans="1:12" ht="45" customHeight="1">
      <c r="A6" s="1"/>
      <c r="C6" s="42" t="s">
        <v>26</v>
      </c>
      <c r="D6" s="42" t="s">
        <v>30</v>
      </c>
      <c r="E6" s="42" t="s">
        <v>75</v>
      </c>
      <c r="F6" s="42" t="s">
        <v>35</v>
      </c>
      <c r="G6" s="42" t="s">
        <v>76</v>
      </c>
      <c r="H6" s="42" t="s">
        <v>77</v>
      </c>
      <c r="I6" s="42" t="s">
        <v>78</v>
      </c>
      <c r="J6" s="42" t="s">
        <v>79</v>
      </c>
      <c r="L6" s="1"/>
    </row>
    <row r="7" spans="1:12" ht="30" customHeight="1">
      <c r="A7" s="1"/>
      <c r="C7" s="47" t="s">
        <v>36</v>
      </c>
      <c r="D7" s="42" t="s">
        <v>37</v>
      </c>
      <c r="E7" s="58">
        <v>50</v>
      </c>
      <c r="F7" s="58">
        <v>60</v>
      </c>
      <c r="G7" s="58">
        <v>62</v>
      </c>
      <c r="H7" s="27">
        <f>IFERROR(IF(Ingresos_Por_Ventas=0,"-",Ingresos[[#This Row],[Actual período]]/Ingresos_Por_Ventas),"-")</f>
        <v>0.62</v>
      </c>
      <c r="I7" s="27">
        <f>IFERROR(IF(Ingresos[[#This Row],[Antes período]]=Ingresos[[#This Row],[Actual período]],0,IF(Ingresos[[#This Row],[Actual período]]&gt;Ingresos[[#This Row],[Antes período]],ABS((Ingresos[[#This Row],[Actual período]]/Ingresos[[#This Row],[Antes período]])-1),IF(AND(Ingresos[[#This Row],[Actual período]]&lt;Ingresos[[#This Row],[Antes período]],Ingresos[[#This Row],[Antes período]]&lt;0),-((Ingresos[[#This Row],[Actual período]]/Ingresos[[#This Row],[Antes período]])-1),(Ingresos[[#This Row],[Actual período]]/Ingresos[[#This Row],[Antes período]])-1))),"-")</f>
        <v>0.24</v>
      </c>
      <c r="J7" s="27">
        <f>IFERROR(IF(Ingresos[[#This Row],[Presupuesto]]=Ingresos[[#This Row],[Actual período]],0,IF(Ingresos[[#This Row],[Actual período]]&gt;Ingresos[[#This Row],[Presupuesto]],ABS((Ingresos[[#This Row],[Actual período]]/Ingresos[[#This Row],[Presupuesto]])-1),IF(AND(Ingresos[[#This Row],[Actual período]]&lt;Ingresos[[#This Row],[Presupuesto]],Ingresos[[#This Row],[Presupuesto]]&lt;0),-((Ingresos[[#This Row],[Actual período]]/Ingresos[[#This Row],[Presupuesto]])-1),(Ingresos[[#This Row],[Actual período]]/Ingresos[[#This Row],[Presupuesto]])-1))),"-")</f>
        <v>3.3333333333333437E-2</v>
      </c>
      <c r="L7" s="1"/>
    </row>
    <row r="8" spans="1:12" ht="30" customHeight="1">
      <c r="A8" s="1"/>
      <c r="C8" s="42"/>
      <c r="D8" s="42"/>
      <c r="E8" s="58"/>
      <c r="F8" s="58"/>
      <c r="G8" s="58"/>
      <c r="H8" s="27">
        <f>IFERROR(IF(Ingresos_Por_Ventas=0,"-",Ingresos[[#This Row],[Actual período]]/Ingresos_Por_Ventas),"-")</f>
        <v>0</v>
      </c>
      <c r="I8" s="27">
        <f>IFERROR(IF(Ingresos[[#This Row],[Antes período]]=Ingresos[[#This Row],[Actual período]],0,IF(Ingresos[[#This Row],[Actual período]]&gt;Ingresos[[#This Row],[Antes período]],ABS((Ingresos[[#This Row],[Actual período]]/Ingresos[[#This Row],[Antes período]])-1),IF(AND(Ingresos[[#This Row],[Actual período]]&lt;Ingresos[[#This Row],[Antes período]],Ingresos[[#This Row],[Antes período]]&lt;0),-((Ingresos[[#This Row],[Actual período]]/Ingresos[[#This Row],[Antes período]])-1),(Ingresos[[#This Row],[Actual período]]/Ingresos[[#This Row],[Antes período]])-1))),"-")</f>
        <v>0</v>
      </c>
      <c r="J8" s="27">
        <f>IFERROR(IF(Ingresos[[#This Row],[Presupuesto]]=Ingresos[[#This Row],[Actual período]],0,IF(Ingresos[[#This Row],[Actual período]]&gt;Ingresos[[#This Row],[Presupuesto]],ABS((Ingresos[[#This Row],[Actual período]]/Ingresos[[#This Row],[Presupuesto]])-1),IF(AND(Ingresos[[#This Row],[Actual período]]&lt;Ingresos[[#This Row],[Presupuesto]],Ingresos[[#This Row],[Presupuesto]]&lt;0),-((Ingresos[[#This Row],[Actual período]]/Ingresos[[#This Row],[Presupuesto]])-1),(Ingresos[[#This Row],[Actual período]]/Ingresos[[#This Row],[Presupuesto]])-1))),"-")</f>
        <v>0</v>
      </c>
      <c r="L8" s="1"/>
    </row>
    <row r="9" spans="1:12" ht="30" customHeight="1">
      <c r="A9" s="1"/>
      <c r="C9" s="42" t="s">
        <v>29</v>
      </c>
      <c r="D9" s="42"/>
      <c r="E9" s="55">
        <f>SUBTOTAL(109,Ingresos[Antes período])</f>
        <v>50</v>
      </c>
      <c r="F9" s="55">
        <f>SUBTOTAL(109,Ingresos[Presupuesto])</f>
        <v>60</v>
      </c>
      <c r="G9" s="55">
        <f>SUBTOTAL(109,Ingresos[Actual período])</f>
        <v>62</v>
      </c>
      <c r="H9" s="46">
        <f>SUBTOTAL(109,Ingresos[Período actual como % de ventas])</f>
        <v>0.62</v>
      </c>
      <c r="I9" s="46">
        <f>SUBTOTAL(109,Ingresos[Porcentaje de cambio desde período anterior])</f>
        <v>0.24</v>
      </c>
      <c r="J9" s="46">
        <f>SUBTOTAL(109,Ingresos[% de cambio del presupuesto])</f>
        <v>3.3333333333333437E-2</v>
      </c>
      <c r="L9" s="1"/>
    </row>
    <row r="10" spans="1:12" ht="30" customHeight="1">
      <c r="A10" s="1"/>
      <c r="L10" s="1"/>
    </row>
    <row r="11" spans="1:12" ht="12" customHeight="1">
      <c r="A11" s="1"/>
      <c r="L11" s="1"/>
    </row>
    <row r="12" spans="1:12" ht="30" customHeight="1">
      <c r="A12" s="1"/>
      <c r="L12" s="1"/>
    </row>
    <row r="13" spans="1:12" ht="30" customHeight="1">
      <c r="A13" s="1"/>
      <c r="L13" s="1"/>
    </row>
    <row r="14" spans="1:12" ht="30" customHeight="1">
      <c r="A14" s="1"/>
      <c r="L14" s="1"/>
    </row>
    <row r="15" spans="1:12" ht="30" customHeight="1">
      <c r="A15" s="1"/>
      <c r="L15" s="1"/>
    </row>
    <row r="16" spans="1:12" ht="30" customHeight="1">
      <c r="A16" s="1"/>
      <c r="L16" s="1"/>
    </row>
    <row r="17" spans="1:12" ht="30" customHeight="1">
      <c r="A17" s="1"/>
      <c r="L17" s="1"/>
    </row>
    <row r="18" spans="1:12" ht="30" customHeight="1">
      <c r="A18" s="1"/>
      <c r="L18" s="1"/>
    </row>
    <row r="19" spans="1:12" ht="30" customHeight="1">
      <c r="A19" s="1"/>
      <c r="L19" s="1"/>
    </row>
    <row r="20" spans="1:12" ht="30" customHeight="1">
      <c r="A20" s="1"/>
      <c r="L20" s="1"/>
    </row>
    <row r="21" spans="1:12" ht="30" customHeight="1">
      <c r="A21" s="1"/>
      <c r="L21" s="1"/>
    </row>
    <row r="22" spans="1:12" ht="30" customHeight="1">
      <c r="A22" s="1"/>
      <c r="L22" s="1"/>
    </row>
    <row r="23" spans="1:12" ht="30" customHeight="1">
      <c r="A23" s="1"/>
      <c r="L23" s="1"/>
    </row>
    <row r="24" spans="1:12" ht="30" customHeight="1">
      <c r="A24" s="1"/>
      <c r="L24" s="1"/>
    </row>
    <row r="25" spans="1:12" ht="30" customHeight="1">
      <c r="A25" s="1"/>
      <c r="L25" s="1"/>
    </row>
    <row r="26" spans="1:12" ht="30" customHeight="1">
      <c r="A26" s="1"/>
      <c r="L26" s="1"/>
    </row>
    <row r="27" spans="1:12" ht="30" customHeight="1">
      <c r="A27" s="1"/>
      <c r="L27" s="1"/>
    </row>
    <row r="28" spans="1:12" ht="30" customHeight="1">
      <c r="A28" s="1"/>
      <c r="L28" s="1"/>
    </row>
    <row r="29" spans="1:12" ht="30" customHeight="1">
      <c r="A29" s="1"/>
      <c r="L29" s="1"/>
    </row>
    <row r="30" spans="1:12" ht="30" customHeight="1">
      <c r="A30" s="1"/>
      <c r="L30" s="1"/>
    </row>
    <row r="31" spans="1:12" ht="30" customHeight="1">
      <c r="A31" s="1"/>
      <c r="L31" s="1"/>
    </row>
    <row r="32" spans="1:12" ht="30" customHeight="1">
      <c r="A32" s="1"/>
      <c r="L32" s="1"/>
    </row>
    <row r="33" spans="1:12" ht="30" customHeight="1">
      <c r="A33" s="1"/>
      <c r="L33" s="1"/>
    </row>
    <row r="34" spans="1:12" ht="30" customHeight="1">
      <c r="A34" s="1"/>
      <c r="L34" s="1"/>
    </row>
    <row r="35" spans="1:12" ht="30" customHeight="1">
      <c r="A35" s="1"/>
      <c r="L35" s="1"/>
    </row>
    <row r="36" spans="1:12" ht="30" customHeight="1">
      <c r="A36" s="1"/>
      <c r="L36" s="1"/>
    </row>
    <row r="37" spans="1:12" ht="30" customHeight="1">
      <c r="A37" s="1"/>
      <c r="L37" s="1"/>
    </row>
    <row r="38" spans="1:12" ht="30" customHeight="1">
      <c r="A38" s="1"/>
      <c r="L38" s="1"/>
    </row>
    <row r="39" spans="1:12" ht="30" customHeight="1">
      <c r="A39" s="1"/>
      <c r="L39" s="1"/>
    </row>
    <row r="40" spans="1:12" ht="30" customHeight="1">
      <c r="A40" s="1"/>
      <c r="L40" s="1"/>
    </row>
    <row r="41" spans="1:12" ht="30" customHeight="1">
      <c r="A41" s="1"/>
      <c r="L41" s="1"/>
    </row>
    <row r="42" spans="1:12" ht="30" customHeight="1">
      <c r="A42" s="1"/>
      <c r="L42" s="1"/>
    </row>
    <row r="43" spans="1:12" ht="30" customHeight="1">
      <c r="A43" s="1"/>
      <c r="L43" s="1"/>
    </row>
    <row r="44" spans="1:12" ht="30" customHeight="1">
      <c r="A44" s="1"/>
      <c r="L44" s="1"/>
    </row>
    <row r="45" spans="1:12" ht="30" customHeight="1">
      <c r="A45" s="1"/>
      <c r="L45" s="1"/>
    </row>
    <row r="46" spans="1:12" ht="30" customHeight="1">
      <c r="A46" s="1"/>
      <c r="L46" s="1"/>
    </row>
    <row r="47" spans="1:12" ht="30" customHeight="1">
      <c r="A47" s="1"/>
      <c r="L47" s="1"/>
    </row>
    <row r="48" spans="1:12" ht="30" customHeight="1">
      <c r="A48" s="1"/>
      <c r="L48" s="1"/>
    </row>
    <row r="49" spans="1:12" ht="30" customHeight="1">
      <c r="A49" s="1"/>
      <c r="L49" s="1"/>
    </row>
    <row r="50" spans="1:12" ht="30" customHeight="1">
      <c r="A50" s="1"/>
      <c r="L50" s="1"/>
    </row>
  </sheetData>
  <dataValidations count="14">
    <dataValidation allowBlank="1" showInputMessage="1" showErrorMessage="1" prompt="El porcentaje de cambio desde presupuesto se calcula automáticamente en esta columna, debajo de este encabezado" sqref="J6" xr:uid="{00000000-0002-0000-0200-000000000000}"/>
    <dataValidation allowBlank="1" showInputMessage="1" showErrorMessage="1" prompt="El porcentaje de cambio desde el período anterior se calcula automáticamente en esta columna, debajo de este encabezado." sqref="I6" xr:uid="{00000000-0002-0000-0200-000001000000}"/>
    <dataValidation allowBlank="1" showInputMessage="1" showErrorMessage="1" prompt="El período actual como porcentaje de ventas se calcula automáticamente en esta columna, debajo de este encabezado." sqref="H6" xr:uid="{00000000-0002-0000-0200-000002000000}"/>
    <dataValidation allowBlank="1" showInputMessage="1" showErrorMessage="1" prompt="Escriba el importe del período actual en esta columna, debajo de este encabezado." sqref="G6" xr:uid="{00000000-0002-0000-0200-000003000000}"/>
    <dataValidation allowBlank="1" showInputMessage="1" showErrorMessage="1" prompt="Escriba el importe del presupuesto en esta columna, debajo de este encabezado." sqref="F6" xr:uid="{00000000-0002-0000-0200-000004000000}"/>
    <dataValidation allowBlank="1" showInputMessage="1" showErrorMessage="1" prompt="Escriba el importe del período anterior en esta columna, debajo de este encabezado." sqref="E6" xr:uid="{00000000-0002-0000-0200-000005000000}"/>
    <dataValidation allowBlank="1" showInputMessage="1" showErrorMessage="1" prompt="Escriba la descripción en esta columna, debajo de este título" sqref="D6" xr:uid="{00000000-0002-0000-0200-000006000000}"/>
    <dataValidation allowBlank="1" showInputMessage="1" showErrorMessage="1" prompt="Seleccione el Tipo en esta columna debajo de este encabezado. Presione ALT + FLECHA ABAJO para abrir la lista desplegable y, después, ENTRAR para realizar la selección." sqref="C6" xr:uid="{00000000-0002-0000-0200-000007000000}"/>
    <dataValidation allowBlank="1" showInputMessage="1" showErrorMessage="1" prompt="El total de ingresos del período actual se actualiza automáticamente en millares en la celda de la derecha" sqref="I4" xr:uid="{00000000-0002-0000-0200-00000D000000}"/>
    <dataValidation allowBlank="1" showInputMessage="1" showErrorMessage="1" prompt="El total de ingresos del período actual se actualiza automáticamente en millares en esta celda." sqref="J4 J4" xr:uid="{00000000-0002-0000-0200-00000E000000}"/>
    <dataValidation allowBlank="1" showInputMessage="1" showErrorMessage="1" prompt="El nombre de la empresa se actualiza automáticamente en esta celda." sqref="C4" xr:uid="{DCBBFE58-ED7D-4204-B2D6-FACC1B266548}"/>
    <dataValidation allowBlank="1" showInputMessage="1" showErrorMessage="1" prompt="El título de la hoja de cálculo se encuentra en esta celda" sqref="C3" xr:uid="{96641F54-3555-48B4-9DAC-5F902C3F7486}"/>
    <dataValidation allowBlank="1" showInputMessage="1" showErrorMessage="1" prompt="Cree una lista de elementos de ingresos en esta hoja de cálculo. El total de ingresos por ventas se calcula automáticamente al final de la tabla Ingresos." sqref="A1" xr:uid="{D304FA55-FC42-44DF-9C1D-B5266F9124F1}"/>
    <dataValidation type="list" errorStyle="warning" allowBlank="1" showInputMessage="1" showErrorMessage="1" error="Seleccione una entrada de la lista. Seleccione CANCELAR y, después, presione ALT+FLECHA ABAJO para abrir la lista desplegable. Presione ENTRAR para realizar la selección." sqref="C7:C8" xr:uid="{00000000-0002-0000-0200-00000F000000}">
      <formula1>INDIRECT("Categorías[Categorías]")</formula1>
    </dataValidation>
  </dataValidations>
  <printOptions horizontalCentered="1"/>
  <pageMargins left="0.25" right="0.25" top="0.75" bottom="0.75" header="0.3" footer="0.3"/>
  <pageSetup paperSize="9" scale="51" fitToHeight="0" orientation="portrait" r:id="rId1"/>
  <headerFooter differentFirst="1"/>
  <ignoredErrors>
    <ignoredError sqref="H8:J8 H7:J7" emptyCellReference="1"/>
  </ignoredErrors>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pageSetUpPr fitToPage="1"/>
  </sheetPr>
  <dimension ref="A1:L49"/>
  <sheetViews>
    <sheetView showGridLines="0" zoomScaleNormal="100" workbookViewId="0"/>
  </sheetViews>
  <sheetFormatPr baseColWidth="10" defaultColWidth="8.75" defaultRowHeight="30" customHeight="1"/>
  <cols>
    <col min="1" max="1" width="2" customWidth="1"/>
    <col min="2" max="2" width="4.375" customWidth="1"/>
    <col min="3" max="3" width="27.25" style="41" customWidth="1"/>
    <col min="4" max="4" width="29.75" style="41" customWidth="1"/>
    <col min="5" max="7" width="16" style="41" customWidth="1"/>
    <col min="8" max="8" width="22" style="41" customWidth="1"/>
    <col min="9" max="9" width="24.25" style="41" customWidth="1"/>
    <col min="10" max="10" width="21.5" style="41" customWidth="1"/>
    <col min="11" max="11" width="4.375" customWidth="1"/>
    <col min="12" max="12" width="2" customWidth="1"/>
  </cols>
  <sheetData>
    <row r="1" spans="1:12" ht="12" customHeight="1">
      <c r="A1" s="1"/>
      <c r="B1" s="1"/>
      <c r="C1" s="1"/>
      <c r="D1" s="1"/>
      <c r="E1" s="1"/>
      <c r="F1" s="1"/>
      <c r="G1" s="1"/>
      <c r="H1" s="1"/>
      <c r="I1" s="1"/>
      <c r="J1" s="1"/>
      <c r="K1" s="1"/>
      <c r="L1" s="1"/>
    </row>
    <row r="2" spans="1:12" s="7" customFormat="1" ht="30" customHeight="1">
      <c r="A2" s="6"/>
      <c r="L2" s="6"/>
    </row>
    <row r="3" spans="1:12" s="7" customFormat="1" ht="30" customHeight="1">
      <c r="A3" s="6"/>
      <c r="C3" s="15" t="str">
        <f>Título_Libro</f>
        <v>BALANCE DE PÉRDIDAS Y GANANCIAS</v>
      </c>
      <c r="I3" s="4" t="s">
        <v>59</v>
      </c>
      <c r="J3" s="59"/>
      <c r="L3" s="6"/>
    </row>
    <row r="4" spans="1:12" s="7" customFormat="1" ht="30" customHeight="1" thickBot="1">
      <c r="A4" s="6"/>
      <c r="C4" s="16" t="str">
        <f>Nombre_de_la_compañía</f>
        <v>CELULAR SATCOM</v>
      </c>
      <c r="I4" s="24" t="s">
        <v>24</v>
      </c>
      <c r="J4" s="60">
        <f>IFERROR(GastosOperativos[[#Totals],[Actual período]],"-")</f>
        <v>45</v>
      </c>
      <c r="L4" s="6"/>
    </row>
    <row r="5" spans="1:12" ht="39.950000000000003" customHeight="1" thickTop="1">
      <c r="A5" s="1"/>
      <c r="C5"/>
      <c r="D5"/>
      <c r="E5"/>
      <c r="F5"/>
      <c r="G5"/>
      <c r="H5"/>
      <c r="I5"/>
      <c r="J5"/>
      <c r="L5" s="1"/>
    </row>
    <row r="6" spans="1:12" ht="45" customHeight="1">
      <c r="A6" s="1"/>
      <c r="C6" s="42" t="s">
        <v>38</v>
      </c>
      <c r="D6" s="42" t="s">
        <v>30</v>
      </c>
      <c r="E6" s="42" t="s">
        <v>75</v>
      </c>
      <c r="F6" s="42" t="s">
        <v>35</v>
      </c>
      <c r="G6" s="42" t="s">
        <v>76</v>
      </c>
      <c r="H6" s="42" t="s">
        <v>77</v>
      </c>
      <c r="I6" s="42" t="s">
        <v>78</v>
      </c>
      <c r="J6" s="42" t="s">
        <v>79</v>
      </c>
      <c r="L6" s="1"/>
    </row>
    <row r="7" spans="1:12" ht="30" customHeight="1">
      <c r="A7" s="1"/>
      <c r="C7" s="47" t="s">
        <v>39</v>
      </c>
      <c r="D7" s="42" t="s">
        <v>43</v>
      </c>
      <c r="E7" s="49">
        <v>30</v>
      </c>
      <c r="F7" s="49">
        <v>35</v>
      </c>
      <c r="G7" s="49">
        <v>45</v>
      </c>
      <c r="H7" s="27">
        <f>IFERROR(IF(Ingresos_Por_Ventas=0,"-",GastosOperativos[[#This Row],[Actual período]]/Ingresos_Por_Ventas),"-")</f>
        <v>0.45</v>
      </c>
      <c r="I7"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0.5</v>
      </c>
      <c r="J7"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0.28571428571428581</v>
      </c>
      <c r="L7" s="1"/>
    </row>
    <row r="8" spans="1:12" ht="30" customHeight="1">
      <c r="A8" s="1"/>
      <c r="C8" s="47" t="s">
        <v>39</v>
      </c>
      <c r="D8" s="42" t="s">
        <v>44</v>
      </c>
      <c r="E8" s="49"/>
      <c r="F8" s="49"/>
      <c r="G8" s="49"/>
      <c r="H8" s="27">
        <f>IFERROR(IF(Ingresos_Por_Ventas=0,"-",GastosOperativos[[#This Row],[Actual período]]/Ingresos_Por_Ventas),"-")</f>
        <v>0</v>
      </c>
      <c r="I8"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8"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8" s="1"/>
    </row>
    <row r="9" spans="1:12" ht="30" customHeight="1">
      <c r="A9" s="1"/>
      <c r="C9" s="47" t="s">
        <v>39</v>
      </c>
      <c r="D9" s="42" t="s">
        <v>45</v>
      </c>
      <c r="E9" s="49"/>
      <c r="F9" s="49"/>
      <c r="G9" s="49"/>
      <c r="H9" s="27">
        <f>IFERROR(IF(Ingresos_Por_Ventas=0,"-",GastosOperativos[[#This Row],[Actual período]]/Ingresos_Por_Ventas),"-")</f>
        <v>0</v>
      </c>
      <c r="I9"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9"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9" s="1"/>
    </row>
    <row r="10" spans="1:12" ht="30" customHeight="1">
      <c r="A10" s="1"/>
      <c r="C10" s="47" t="s">
        <v>39</v>
      </c>
      <c r="D10" s="42" t="s">
        <v>45</v>
      </c>
      <c r="E10" s="49"/>
      <c r="F10" s="49"/>
      <c r="G10" s="49"/>
      <c r="H10" s="27">
        <f>IFERROR(IF(Ingresos_Por_Ventas=0,"-",GastosOperativos[[#This Row],[Actual período]]/Ingresos_Por_Ventas),"-")</f>
        <v>0</v>
      </c>
      <c r="I10"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0"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0" s="1"/>
    </row>
    <row r="11" spans="1:12" ht="30" customHeight="1">
      <c r="A11" s="1"/>
      <c r="C11" s="47" t="s">
        <v>40</v>
      </c>
      <c r="D11" s="42" t="s">
        <v>46</v>
      </c>
      <c r="E11" s="49"/>
      <c r="F11" s="49"/>
      <c r="G11" s="49"/>
      <c r="H11" s="27">
        <f>IFERROR(IF(Ingresos_Por_Ventas=0,"-",GastosOperativos[[#This Row],[Actual período]]/Ingresos_Por_Ventas),"-")</f>
        <v>0</v>
      </c>
      <c r="I11"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1"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1" s="1"/>
    </row>
    <row r="12" spans="1:12" ht="30" customHeight="1">
      <c r="A12" s="1"/>
      <c r="C12" s="47" t="s">
        <v>40</v>
      </c>
      <c r="D12" s="42" t="s">
        <v>47</v>
      </c>
      <c r="E12" s="49"/>
      <c r="F12" s="49"/>
      <c r="G12" s="49"/>
      <c r="H12" s="27">
        <f>IFERROR(IF(Ingresos_Por_Ventas=0,"-",GastosOperativos[[#This Row],[Actual período]]/Ingresos_Por_Ventas),"-")</f>
        <v>0</v>
      </c>
      <c r="I12"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2"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2" s="1"/>
    </row>
    <row r="13" spans="1:12" ht="30" customHeight="1">
      <c r="A13" s="1"/>
      <c r="C13" s="47" t="s">
        <v>40</v>
      </c>
      <c r="D13" s="42" t="s">
        <v>45</v>
      </c>
      <c r="E13" s="49"/>
      <c r="F13" s="49"/>
      <c r="G13" s="49"/>
      <c r="H13" s="27">
        <f>IFERROR(IF(Ingresos_Por_Ventas=0,"-",GastosOperativos[[#This Row],[Actual período]]/Ingresos_Por_Ventas),"-")</f>
        <v>0</v>
      </c>
      <c r="I13"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3"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3" s="1"/>
    </row>
    <row r="14" spans="1:12" ht="30" customHeight="1">
      <c r="A14" s="1"/>
      <c r="C14" s="47" t="s">
        <v>40</v>
      </c>
      <c r="D14" s="42" t="s">
        <v>45</v>
      </c>
      <c r="E14" s="49"/>
      <c r="F14" s="49"/>
      <c r="G14" s="49"/>
      <c r="H14" s="27">
        <f>IFERROR(IF(Ingresos_Por_Ventas=0,"-",GastosOperativos[[#This Row],[Actual período]]/Ingresos_Por_Ventas),"-")</f>
        <v>0</v>
      </c>
      <c r="I14"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4"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4" s="1"/>
    </row>
    <row r="15" spans="1:12" ht="30" customHeight="1">
      <c r="A15" s="1"/>
      <c r="C15" s="47" t="s">
        <v>41</v>
      </c>
      <c r="D15" s="42" t="s">
        <v>48</v>
      </c>
      <c r="E15" s="49"/>
      <c r="F15" s="49"/>
      <c r="G15" s="49"/>
      <c r="H15" s="27">
        <f>IFERROR(IF(Ingresos_Por_Ventas=0,"-",GastosOperativos[[#This Row],[Actual período]]/Ingresos_Por_Ventas),"-")</f>
        <v>0</v>
      </c>
      <c r="I15"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5"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5" s="1"/>
    </row>
    <row r="16" spans="1:12" ht="30" customHeight="1">
      <c r="A16" s="1"/>
      <c r="C16" s="47" t="s">
        <v>41</v>
      </c>
      <c r="D16" s="42" t="s">
        <v>49</v>
      </c>
      <c r="E16" s="49"/>
      <c r="F16" s="49"/>
      <c r="G16" s="49"/>
      <c r="H16" s="27">
        <f>IFERROR(IF(Ingresos_Por_Ventas=0,"-",GastosOperativos[[#This Row],[Actual período]]/Ingresos_Por_Ventas),"-")</f>
        <v>0</v>
      </c>
      <c r="I16"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6"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6" s="1"/>
    </row>
    <row r="17" spans="1:12" ht="30" customHeight="1">
      <c r="A17" s="1"/>
      <c r="C17" s="47" t="s">
        <v>41</v>
      </c>
      <c r="D17" s="42" t="s">
        <v>50</v>
      </c>
      <c r="E17" s="49"/>
      <c r="F17" s="49"/>
      <c r="G17" s="49"/>
      <c r="H17" s="27">
        <f>IFERROR(IF(Ingresos_Por_Ventas=0,"-",GastosOperativos[[#This Row],[Actual período]]/Ingresos_Por_Ventas),"-")</f>
        <v>0</v>
      </c>
      <c r="I17"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7"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7" s="1"/>
    </row>
    <row r="18" spans="1:12" ht="30" customHeight="1">
      <c r="A18" s="1"/>
      <c r="C18" s="47" t="s">
        <v>41</v>
      </c>
      <c r="D18" s="42" t="s">
        <v>51</v>
      </c>
      <c r="E18" s="49"/>
      <c r="F18" s="49"/>
      <c r="G18" s="49"/>
      <c r="H18" s="27">
        <f>IFERROR(IF(Ingresos_Por_Ventas=0,"-",GastosOperativos[[#This Row],[Actual período]]/Ingresos_Por_Ventas),"-")</f>
        <v>0</v>
      </c>
      <c r="I18"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8"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8" s="1"/>
    </row>
    <row r="19" spans="1:12" ht="30" customHeight="1">
      <c r="A19" s="1"/>
      <c r="C19" s="47" t="s">
        <v>41</v>
      </c>
      <c r="D19" s="42" t="s">
        <v>52</v>
      </c>
      <c r="E19" s="49"/>
      <c r="F19" s="49"/>
      <c r="G19" s="49"/>
      <c r="H19" s="27">
        <f>IFERROR(IF(Ingresos_Por_Ventas=0,"-",GastosOperativos[[#This Row],[Actual período]]/Ingresos_Por_Ventas),"-")</f>
        <v>0</v>
      </c>
      <c r="I19"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19"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19" s="1"/>
    </row>
    <row r="20" spans="1:12" ht="30" customHeight="1">
      <c r="A20" s="1"/>
      <c r="C20" s="47" t="s">
        <v>41</v>
      </c>
      <c r="D20" s="42" t="s">
        <v>53</v>
      </c>
      <c r="E20" s="49"/>
      <c r="F20" s="49"/>
      <c r="G20" s="49"/>
      <c r="H20" s="27">
        <f>IFERROR(IF(Ingresos_Por_Ventas=0,"-",GastosOperativos[[#This Row],[Actual período]]/Ingresos_Por_Ventas),"-")</f>
        <v>0</v>
      </c>
      <c r="I20"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20"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20" s="1"/>
    </row>
    <row r="21" spans="1:12" ht="30" customHeight="1">
      <c r="A21" s="1"/>
      <c r="C21" s="47" t="s">
        <v>41</v>
      </c>
      <c r="D21" s="42" t="s">
        <v>54</v>
      </c>
      <c r="E21" s="49"/>
      <c r="F21" s="49"/>
      <c r="G21" s="49"/>
      <c r="H21" s="27">
        <f>IFERROR(IF(Ingresos_Por_Ventas=0,"-",GastosOperativos[[#This Row],[Actual período]]/Ingresos_Por_Ventas),"-")</f>
        <v>0</v>
      </c>
      <c r="I21"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21"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21" s="1"/>
    </row>
    <row r="22" spans="1:12" ht="30" customHeight="1">
      <c r="A22" s="1"/>
      <c r="C22" s="47" t="s">
        <v>41</v>
      </c>
      <c r="D22" s="42" t="s">
        <v>55</v>
      </c>
      <c r="E22" s="49"/>
      <c r="F22" s="49"/>
      <c r="G22" s="49"/>
      <c r="H22" s="27">
        <f>IFERROR(IF(Ingresos_Por_Ventas=0,"-",GastosOperativos[[#This Row],[Actual período]]/Ingresos_Por_Ventas),"-")</f>
        <v>0</v>
      </c>
      <c r="I22"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22"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22" s="1"/>
    </row>
    <row r="23" spans="1:12" ht="30" customHeight="1">
      <c r="A23" s="1"/>
      <c r="C23" s="47" t="s">
        <v>41</v>
      </c>
      <c r="D23" s="42" t="s">
        <v>56</v>
      </c>
      <c r="E23" s="49"/>
      <c r="F23" s="49"/>
      <c r="G23" s="49"/>
      <c r="H23" s="27">
        <f>IFERROR(IF(Ingresos_Por_Ventas=0,"-",GastosOperativos[[#This Row],[Actual período]]/Ingresos_Por_Ventas),"-")</f>
        <v>0</v>
      </c>
      <c r="I23"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23"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23" s="1"/>
    </row>
    <row r="24" spans="1:12" ht="30" customHeight="1">
      <c r="A24" s="1"/>
      <c r="C24" s="47" t="s">
        <v>41</v>
      </c>
      <c r="D24" s="42" t="s">
        <v>57</v>
      </c>
      <c r="E24" s="49"/>
      <c r="F24" s="49"/>
      <c r="G24" s="49"/>
      <c r="H24" s="27">
        <f>IFERROR(IF(Ingresos_Por_Ventas=0,"-",GastosOperativos[[#This Row],[Actual período]]/Ingresos_Por_Ventas),"-")</f>
        <v>0</v>
      </c>
      <c r="I24"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24"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24" s="1"/>
    </row>
    <row r="25" spans="1:12" ht="30" customHeight="1">
      <c r="A25" s="1"/>
      <c r="C25" s="47" t="s">
        <v>41</v>
      </c>
      <c r="D25" s="42" t="s">
        <v>45</v>
      </c>
      <c r="E25" s="49"/>
      <c r="F25" s="49"/>
      <c r="G25" s="49"/>
      <c r="H25" s="27">
        <f>IFERROR(IF(Ingresos_Por_Ventas=0,"-",GastosOperativos[[#This Row],[Actual período]]/Ingresos_Por_Ventas),"-")</f>
        <v>0</v>
      </c>
      <c r="I25"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25"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25" s="1"/>
    </row>
    <row r="26" spans="1:12" ht="30" customHeight="1">
      <c r="A26" s="1"/>
      <c r="C26" s="47" t="s">
        <v>41</v>
      </c>
      <c r="D26" s="42" t="s">
        <v>58</v>
      </c>
      <c r="E26" s="49"/>
      <c r="F26" s="49"/>
      <c r="G26" s="49"/>
      <c r="H26" s="27">
        <f>IFERROR(IF(Ingresos_Por_Ventas=0,"-",GastosOperativos[[#This Row],[Actual período]]/Ingresos_Por_Ventas),"-")</f>
        <v>0</v>
      </c>
      <c r="I26" s="27">
        <f>IFERROR(IF(GastosOperativos[[#This Row],[Antes período]]=GastosOperativos[[#This Row],[Actual período]],0,IF(GastosOperativos[[#This Row],[Actual período]]&gt;GastosOperativos[[#This Row],[Antes período]],ABS((GastosOperativos[[#This Row],[Actual período]]/GastosOperativos[[#This Row],[Antes período]])-1),IF(AND(GastosOperativos[[#This Row],[Actual período]]&lt;GastosOperativos[[#This Row],[Antes período]],GastosOperativos[[#This Row],[Antes período]]&lt;0),-((GastosOperativos[[#This Row],[Actual período]]/GastosOperativos[[#This Row],[Antes período]])-1),(GastosOperativos[[#This Row],[Actual período]]/GastosOperativos[[#This Row],[Antes período]])-1))),"-")</f>
        <v>0</v>
      </c>
      <c r="J26" s="27">
        <f>IFERROR(IF(GastosOperativos[[#This Row],[Presupuesto]]=GastosOperativos[[#This Row],[Actual período]],0,IF(GastosOperativos[[#This Row],[Actual período]]&gt;GastosOperativos[[#This Row],[Presupuesto]],ABS((GastosOperativos[[#This Row],[Actual período]]/GastosOperativos[[#This Row],[Presupuesto]])-1),IF(AND(GastosOperativos[[#This Row],[Actual período]]&lt;GastosOperativos[[#This Row],[Presupuesto]],GastosOperativos[[#This Row],[Presupuesto]]&lt;0),-((GastosOperativos[[#This Row],[Actual período]]/GastosOperativos[[#This Row],[Presupuesto]])-1),(GastosOperativos[[#This Row],[Actual período]]/GastosOperativos[[#This Row],[Presupuesto]])-1))),"-")</f>
        <v>0</v>
      </c>
      <c r="L26" s="1"/>
    </row>
    <row r="27" spans="1:12" ht="30" customHeight="1">
      <c r="A27" s="1"/>
      <c r="C27" s="42" t="s">
        <v>42</v>
      </c>
      <c r="D27" s="42"/>
      <c r="E27" s="55">
        <f>SUBTOTAL(109,GastosOperativos[Antes período])</f>
        <v>30</v>
      </c>
      <c r="F27" s="55">
        <f>SUBTOTAL(109,GastosOperativos[Presupuesto])</f>
        <v>35</v>
      </c>
      <c r="G27" s="55">
        <f>SUBTOTAL(109,GastosOperativos[Actual período])</f>
        <v>45</v>
      </c>
      <c r="H27" s="46">
        <f>SUBTOTAL(109,GastosOperativos[Período actual como % de ventas])</f>
        <v>0.45</v>
      </c>
      <c r="I27" s="46">
        <f>SUBTOTAL(109,GastosOperativos[Porcentaje de cambio desde período anterior])</f>
        <v>0.5</v>
      </c>
      <c r="J27" s="46">
        <f>SUBTOTAL(109,GastosOperativos[% de cambio del presupuesto])</f>
        <v>0.28571428571428581</v>
      </c>
      <c r="L27" s="1"/>
    </row>
    <row r="28" spans="1:12" ht="30" customHeight="1">
      <c r="A28" s="1"/>
      <c r="B28" s="28"/>
      <c r="C28" s="48"/>
      <c r="D28" s="48"/>
      <c r="E28" s="48"/>
      <c r="F28" s="48"/>
      <c r="G28" s="48"/>
      <c r="H28" s="48"/>
      <c r="I28" s="48"/>
      <c r="J28" s="48"/>
      <c r="K28" s="28"/>
      <c r="L28" s="1"/>
    </row>
    <row r="29" spans="1:12" ht="30" customHeight="1">
      <c r="A29" s="1"/>
      <c r="B29" s="28"/>
      <c r="C29" s="48"/>
      <c r="D29" s="48"/>
      <c r="E29" s="48"/>
      <c r="F29" s="48"/>
      <c r="G29" s="48"/>
      <c r="H29" s="48"/>
      <c r="I29" s="48"/>
      <c r="J29" s="48"/>
      <c r="K29" s="28"/>
      <c r="L29" s="1"/>
    </row>
    <row r="30" spans="1:12" ht="30" customHeight="1">
      <c r="A30" s="1"/>
      <c r="B30" s="28"/>
      <c r="C30" s="48"/>
      <c r="D30" s="48"/>
      <c r="E30" s="48"/>
      <c r="F30" s="48"/>
      <c r="G30" s="48"/>
      <c r="H30" s="48"/>
      <c r="I30" s="48"/>
      <c r="J30" s="48"/>
      <c r="K30" s="28"/>
      <c r="L30" s="1"/>
    </row>
    <row r="31" spans="1:12" ht="30" customHeight="1">
      <c r="A31" s="1"/>
      <c r="B31" s="28"/>
      <c r="C31" s="48"/>
      <c r="D31" s="48"/>
      <c r="E31" s="48"/>
      <c r="F31" s="48"/>
      <c r="G31" s="48"/>
      <c r="H31" s="48"/>
      <c r="I31" s="48"/>
      <c r="J31" s="48"/>
      <c r="K31" s="28"/>
      <c r="L31" s="1"/>
    </row>
    <row r="32" spans="1:12" ht="30" customHeight="1">
      <c r="A32" s="1"/>
      <c r="B32" s="28"/>
      <c r="C32" s="48"/>
      <c r="D32" s="48"/>
      <c r="E32" s="48"/>
      <c r="F32" s="48"/>
      <c r="G32" s="48"/>
      <c r="H32" s="48"/>
      <c r="I32" s="48"/>
      <c r="J32" s="48"/>
      <c r="K32" s="28"/>
      <c r="L32" s="1"/>
    </row>
    <row r="33" spans="1:12" ht="30" customHeight="1">
      <c r="A33" s="1"/>
      <c r="B33" s="28"/>
      <c r="C33" s="48"/>
      <c r="D33" s="48"/>
      <c r="E33" s="48"/>
      <c r="F33" s="48"/>
      <c r="G33" s="48"/>
      <c r="H33" s="48"/>
      <c r="I33" s="48"/>
      <c r="J33" s="48"/>
      <c r="K33" s="28"/>
      <c r="L33" s="1"/>
    </row>
    <row r="34" spans="1:12" ht="30" customHeight="1">
      <c r="A34" s="1"/>
      <c r="B34" s="28"/>
      <c r="C34" s="48"/>
      <c r="D34" s="48"/>
      <c r="E34" s="48"/>
      <c r="F34" s="48"/>
      <c r="G34" s="48"/>
      <c r="H34" s="48"/>
      <c r="I34" s="48"/>
      <c r="J34" s="48"/>
      <c r="K34" s="28"/>
      <c r="L34" s="1"/>
    </row>
    <row r="35" spans="1:12" ht="30" customHeight="1">
      <c r="A35" s="1"/>
      <c r="B35" s="28"/>
      <c r="C35" s="48"/>
      <c r="D35" s="48"/>
      <c r="E35" s="48"/>
      <c r="F35" s="48"/>
      <c r="G35" s="48"/>
      <c r="H35" s="48"/>
      <c r="I35" s="48"/>
      <c r="J35" s="48"/>
      <c r="K35" s="28"/>
      <c r="L35" s="1"/>
    </row>
    <row r="36" spans="1:12" ht="30" customHeight="1">
      <c r="A36" s="1"/>
      <c r="B36" s="28"/>
      <c r="C36" s="48"/>
      <c r="D36" s="48"/>
      <c r="E36" s="48"/>
      <c r="F36" s="48"/>
      <c r="G36" s="48"/>
      <c r="H36" s="48"/>
      <c r="I36" s="48"/>
      <c r="J36" s="48"/>
      <c r="K36" s="28"/>
      <c r="L36" s="1"/>
    </row>
    <row r="37" spans="1:12" ht="30" customHeight="1">
      <c r="A37" s="1"/>
      <c r="B37" s="28"/>
      <c r="C37" s="48"/>
      <c r="D37" s="48"/>
      <c r="E37" s="48"/>
      <c r="F37" s="48"/>
      <c r="G37" s="48"/>
      <c r="H37" s="48"/>
      <c r="I37" s="48"/>
      <c r="J37" s="48"/>
      <c r="K37" s="28"/>
      <c r="L37" s="1"/>
    </row>
    <row r="38" spans="1:12" ht="30" customHeight="1">
      <c r="A38" s="1"/>
      <c r="B38" s="28"/>
      <c r="C38" s="48"/>
      <c r="D38" s="48"/>
      <c r="E38" s="48"/>
      <c r="F38" s="48"/>
      <c r="G38" s="48"/>
      <c r="H38" s="48"/>
      <c r="I38" s="48"/>
      <c r="J38" s="48"/>
      <c r="K38" s="28"/>
      <c r="L38" s="1"/>
    </row>
    <row r="39" spans="1:12" ht="30" customHeight="1">
      <c r="A39" s="1"/>
      <c r="B39" s="28"/>
      <c r="C39" s="48"/>
      <c r="D39" s="48"/>
      <c r="E39" s="48"/>
      <c r="F39" s="48"/>
      <c r="G39" s="48"/>
      <c r="H39" s="48"/>
      <c r="I39" s="48"/>
      <c r="J39" s="48"/>
      <c r="K39" s="28"/>
      <c r="L39" s="1"/>
    </row>
    <row r="40" spans="1:12" ht="30" customHeight="1">
      <c r="A40" s="1"/>
      <c r="B40" s="28"/>
      <c r="C40" s="48"/>
      <c r="D40" s="48"/>
      <c r="E40" s="48"/>
      <c r="F40" s="48"/>
      <c r="G40" s="48"/>
      <c r="H40" s="48"/>
      <c r="I40" s="48"/>
      <c r="J40" s="48"/>
      <c r="K40" s="28"/>
      <c r="L40" s="1"/>
    </row>
    <row r="41" spans="1:12" ht="30" customHeight="1">
      <c r="A41" s="1"/>
      <c r="B41" s="28"/>
      <c r="C41" s="48"/>
      <c r="D41" s="48"/>
      <c r="E41" s="48"/>
      <c r="F41" s="48"/>
      <c r="G41" s="48"/>
      <c r="H41" s="48"/>
      <c r="I41" s="48"/>
      <c r="J41" s="48"/>
      <c r="K41" s="28"/>
      <c r="L41" s="1"/>
    </row>
    <row r="42" spans="1:12" ht="30" customHeight="1">
      <c r="A42" s="1"/>
      <c r="B42" s="28"/>
      <c r="C42" s="48"/>
      <c r="D42" s="48"/>
      <c r="E42" s="48"/>
      <c r="F42" s="48"/>
      <c r="G42" s="48"/>
      <c r="H42" s="48"/>
      <c r="I42" s="48"/>
      <c r="J42" s="48"/>
      <c r="K42" s="28"/>
      <c r="L42" s="1"/>
    </row>
    <row r="43" spans="1:12" ht="30" customHeight="1">
      <c r="A43" s="1"/>
      <c r="B43" s="28"/>
      <c r="C43" s="48"/>
      <c r="D43" s="48"/>
      <c r="E43" s="48"/>
      <c r="F43" s="48"/>
      <c r="G43" s="48"/>
      <c r="H43" s="48"/>
      <c r="I43" s="48"/>
      <c r="J43" s="48"/>
      <c r="K43" s="28"/>
      <c r="L43" s="1"/>
    </row>
    <row r="44" spans="1:12" ht="30" customHeight="1">
      <c r="A44" s="1"/>
      <c r="B44" s="28"/>
      <c r="C44" s="48"/>
      <c r="D44" s="48"/>
      <c r="E44" s="48"/>
      <c r="F44" s="48"/>
      <c r="G44" s="48"/>
      <c r="H44" s="48"/>
      <c r="I44" s="48"/>
      <c r="J44" s="48"/>
      <c r="K44" s="28"/>
      <c r="L44" s="1"/>
    </row>
    <row r="45" spans="1:12" ht="30" customHeight="1">
      <c r="A45" s="1"/>
      <c r="B45" s="28"/>
      <c r="C45" s="48"/>
      <c r="D45" s="48"/>
      <c r="E45" s="48"/>
      <c r="F45" s="48"/>
      <c r="G45" s="48"/>
      <c r="H45" s="48"/>
      <c r="I45" s="48"/>
      <c r="J45" s="48"/>
      <c r="K45" s="28"/>
      <c r="L45" s="1"/>
    </row>
    <row r="46" spans="1:12" ht="30" customHeight="1">
      <c r="A46" s="1"/>
      <c r="B46" s="28"/>
      <c r="C46" s="48"/>
      <c r="D46" s="48"/>
      <c r="E46" s="48"/>
      <c r="F46" s="48"/>
      <c r="G46" s="48"/>
      <c r="H46" s="48"/>
      <c r="I46" s="48"/>
      <c r="J46" s="48"/>
      <c r="K46" s="28"/>
      <c r="L46" s="1"/>
    </row>
    <row r="47" spans="1:12" ht="30" customHeight="1">
      <c r="A47" s="1"/>
      <c r="B47" s="28"/>
      <c r="C47" s="48"/>
      <c r="D47" s="48"/>
      <c r="E47" s="48"/>
      <c r="F47" s="48"/>
      <c r="G47" s="48"/>
      <c r="H47" s="48"/>
      <c r="I47" s="48"/>
      <c r="J47" s="48"/>
      <c r="K47" s="28"/>
      <c r="L47" s="1"/>
    </row>
    <row r="48" spans="1:12" ht="30" customHeight="1">
      <c r="A48" s="1"/>
      <c r="B48" s="28"/>
      <c r="C48" s="48"/>
      <c r="D48" s="48"/>
      <c r="E48" s="48"/>
      <c r="F48" s="48"/>
      <c r="G48" s="48"/>
      <c r="H48" s="48"/>
      <c r="I48" s="48"/>
      <c r="J48" s="48"/>
      <c r="K48" s="28"/>
      <c r="L48" s="1"/>
    </row>
    <row r="49" spans="1:12" ht="30" customHeight="1">
      <c r="A49" s="1"/>
      <c r="B49" s="28"/>
      <c r="C49" s="48"/>
      <c r="D49" s="48"/>
      <c r="E49" s="48"/>
      <c r="F49" s="48"/>
      <c r="G49" s="48"/>
      <c r="H49" s="48"/>
      <c r="I49" s="48"/>
      <c r="J49" s="48"/>
      <c r="K49" s="28"/>
      <c r="L49" s="1"/>
    </row>
  </sheetData>
  <dataValidations count="15">
    <dataValidation allowBlank="1" showInputMessage="1" showErrorMessage="1" prompt="El porcentaje de cambio desde presupuesto se calcula automáticamente en esta columna, debajo de este encabezado" sqref="J6" xr:uid="{00000000-0002-0000-0300-000000000000}"/>
    <dataValidation allowBlank="1" showInputMessage="1" showErrorMessage="1" prompt="El porcentaje de cambio desde el período anterior se calcula automáticamente en esta columna, debajo de este encabezado." sqref="I6" xr:uid="{00000000-0002-0000-0300-000001000000}"/>
    <dataValidation allowBlank="1" showInputMessage="1" showErrorMessage="1" prompt="El período actual como porcentaje de ventas se calcula automáticamente en esta columna, debajo de este encabezado." sqref="H6" xr:uid="{00000000-0002-0000-0300-000002000000}"/>
    <dataValidation allowBlank="1" showInputMessage="1" showErrorMessage="1" prompt="Escriba el importe del período actual en esta columna, debajo de este encabezado." sqref="G6" xr:uid="{00000000-0002-0000-0300-000003000000}"/>
    <dataValidation allowBlank="1" showInputMessage="1" showErrorMessage="1" prompt="Escriba el importe del presupuesto en esta columna, debajo de este encabezado." sqref="F6" xr:uid="{00000000-0002-0000-0300-000004000000}"/>
    <dataValidation allowBlank="1" showInputMessage="1" showErrorMessage="1" prompt="Escriba el importe del período anterior en esta columna, debajo de este encabezado." sqref="E6" xr:uid="{00000000-0002-0000-0300-000005000000}"/>
    <dataValidation allowBlank="1" showInputMessage="1" showErrorMessage="1" prompt="Escriba la descripción en esta columna, debajo de este título" sqref="D6" xr:uid="{00000000-0002-0000-0300-000006000000}"/>
    <dataValidation allowBlank="1" showInputMessage="1" showErrorMessage="1" prompt="Seleccione el Tipo en esta columna debajo de este encabezado. Presione ALT + FLECHA ABAJO para abrir la lista desplegable y, después, ENTRAR para realizar la selección." sqref="C6" xr:uid="{00000000-0002-0000-0300-000007000000}"/>
    <dataValidation allowBlank="1" showInputMessage="1" showErrorMessage="1" prompt="El total de ingresos del período actual se actualiza automáticamente en millares en esta celda." sqref="J4" xr:uid="{00000000-0002-0000-0300-000008000000}"/>
    <dataValidation allowBlank="1" showInputMessage="1" showErrorMessage="1" prompt="El total de gastos operativos del período actual se actualiza automáticamente en millares en esta celda." sqref="J4" xr:uid="{00000000-0002-0000-0300-000009000000}"/>
    <dataValidation allowBlank="1" showInputMessage="1" showErrorMessage="1" prompt="El título de la hoja de cálculo se encuentra en esta celda" sqref="C3" xr:uid="{7D5390C8-8592-4583-9F8B-C31399A1977F}"/>
    <dataValidation allowBlank="1" showInputMessage="1" showErrorMessage="1" prompt="El nombre de la empresa se actualiza automáticamente en esta celda." sqref="C4" xr:uid="{FCB782E4-1DF5-473F-BB77-7936BC4823B6}"/>
    <dataValidation allowBlank="1" showInputMessage="1" showErrorMessage="1" prompt="El total de ingresos del período actual se actualiza automáticamente en millares en la celda de la derecha" sqref="I4" xr:uid="{2BAE5994-D4A6-486C-94C2-EACD09BCFD09}"/>
    <dataValidation allowBlank="1" showInputMessage="1" showErrorMessage="1" prompt="Cree una lista de elementos de gastos en esta hoja de cálculo. El total de gastos operativos se calcula automáticamente al final de la tabla Gastos operativos." sqref="A1" xr:uid="{ACD7A0B1-833B-4545-B8B3-3EBC8C8FF7B5}"/>
    <dataValidation type="list" errorStyle="warning" allowBlank="1" showInputMessage="1" showErrorMessage="1" error="Seleccione una entrada de la lista. Seleccione CANCELAR y, después, presione ALT+FLECHA ABAJO para abrir la lista desplegable. Presione ENTRAR para realizar la selección." sqref="C7:C26" xr:uid="{00000000-0002-0000-0300-00000F000000}">
      <formula1>INDIRECT("Categorías[Categorías]")</formula1>
    </dataValidation>
  </dataValidations>
  <printOptions horizontalCentered="1"/>
  <pageMargins left="0.25" right="0.25" top="0.75" bottom="0.75" header="0.3" footer="0.3"/>
  <pageSetup paperSize="9" scale="51" fitToHeight="0" orientation="portrait" r:id="rId1"/>
  <headerFooter differentFirst="1"/>
  <ignoredErrors>
    <ignoredError sqref="H9:J26 H7:J8" emptyCellReference="1"/>
  </ignoredErrors>
  <tableParts count="1">
    <tablePart r:id="rId2"/>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pageSetUpPr fitToPage="1"/>
  </sheetPr>
  <dimension ref="A1:L50"/>
  <sheetViews>
    <sheetView showGridLines="0" zoomScaleNormal="100" workbookViewId="0"/>
  </sheetViews>
  <sheetFormatPr baseColWidth="10" defaultColWidth="8.875" defaultRowHeight="30" customHeight="1"/>
  <cols>
    <col min="1" max="1" width="2" customWidth="1"/>
    <col min="2" max="2" width="4.375" customWidth="1"/>
    <col min="3" max="3" width="27.25" style="41" customWidth="1"/>
    <col min="4" max="4" width="29.75" style="41" customWidth="1"/>
    <col min="5" max="7" width="16" style="41" customWidth="1"/>
    <col min="8" max="8" width="22" style="41" customWidth="1"/>
    <col min="9" max="9" width="24.25" style="41" customWidth="1"/>
    <col min="10" max="10" width="19.875" style="41" customWidth="1"/>
    <col min="11" max="11" width="4.25" customWidth="1"/>
    <col min="12" max="12" width="2" customWidth="1"/>
  </cols>
  <sheetData>
    <row r="1" spans="1:12" ht="12" customHeight="1">
      <c r="A1" s="1"/>
      <c r="B1" s="1"/>
      <c r="C1" s="1"/>
      <c r="D1" s="1"/>
      <c r="E1" s="1"/>
      <c r="F1" s="1"/>
      <c r="G1" s="1"/>
      <c r="H1" s="1"/>
      <c r="I1" s="1"/>
      <c r="J1" s="1"/>
      <c r="K1" s="1"/>
      <c r="L1" s="1"/>
    </row>
    <row r="2" spans="1:12" s="7" customFormat="1" ht="30" customHeight="1">
      <c r="A2" s="6"/>
      <c r="I2" s="29"/>
      <c r="L2" s="6"/>
    </row>
    <row r="3" spans="1:12" s="7" customFormat="1" ht="30" customHeight="1">
      <c r="A3" s="6"/>
      <c r="C3" s="15" t="str">
        <f>Título_Libro</f>
        <v>BALANCE DE PÉRDIDAS Y GANANCIAS</v>
      </c>
      <c r="I3" s="30" t="s">
        <v>61</v>
      </c>
      <c r="J3" s="61"/>
      <c r="L3" s="6"/>
    </row>
    <row r="4" spans="1:12" s="7" customFormat="1" ht="30" customHeight="1" thickBot="1">
      <c r="A4" s="6"/>
      <c r="C4" s="16" t="str">
        <f>Nombre_de_la_compañía</f>
        <v>CELULAR SATCOM</v>
      </c>
      <c r="I4" s="24" t="s">
        <v>24</v>
      </c>
      <c r="J4" s="62">
        <f>IFERROR(Impuestos[[#Totals],[Actual período]],"-")</f>
        <v>12</v>
      </c>
      <c r="L4" s="6"/>
    </row>
    <row r="5" spans="1:12" ht="15" thickTop="1">
      <c r="A5" s="1"/>
      <c r="C5" s="31"/>
      <c r="D5" s="32"/>
      <c r="E5"/>
      <c r="F5"/>
      <c r="G5"/>
      <c r="H5"/>
      <c r="I5"/>
      <c r="J5"/>
      <c r="L5" s="1"/>
    </row>
    <row r="6" spans="1:12" ht="39.950000000000003" customHeight="1">
      <c r="A6" s="1"/>
      <c r="C6"/>
      <c r="D6"/>
      <c r="E6"/>
      <c r="F6"/>
      <c r="G6"/>
      <c r="H6"/>
      <c r="I6"/>
      <c r="J6"/>
      <c r="L6" s="1"/>
    </row>
    <row r="7" spans="1:12" ht="45" customHeight="1">
      <c r="A7" s="1"/>
      <c r="C7" s="42" t="s">
        <v>60</v>
      </c>
      <c r="D7" s="42" t="s">
        <v>30</v>
      </c>
      <c r="E7" s="42" t="s">
        <v>75</v>
      </c>
      <c r="F7" s="42" t="s">
        <v>35</v>
      </c>
      <c r="G7" s="42" t="s">
        <v>76</v>
      </c>
      <c r="H7" s="42" t="s">
        <v>77</v>
      </c>
      <c r="I7" s="42" t="s">
        <v>67</v>
      </c>
      <c r="J7" s="42" t="s">
        <v>79</v>
      </c>
      <c r="L7" s="1"/>
    </row>
    <row r="8" spans="1:12" ht="30" customHeight="1">
      <c r="A8" s="1"/>
      <c r="C8" s="47" t="s">
        <v>61</v>
      </c>
      <c r="D8" s="42" t="s">
        <v>63</v>
      </c>
      <c r="E8" s="49">
        <v>10</v>
      </c>
      <c r="F8" s="49">
        <v>12</v>
      </c>
      <c r="G8" s="49">
        <v>12</v>
      </c>
      <c r="H8" s="27">
        <f>IFERROR(IF(Ingresos_Por_Ventas=0,"-",Impuestos[[#This Row],[Actual período]]/Ingresos_Por_Ventas),"-")</f>
        <v>0.12</v>
      </c>
      <c r="I8" s="27">
        <f>IFERROR(IF(Impuestos[[#This Row],[Antes período]]=Impuestos[[#This Row],[Actual período]],0,IF(Impuestos[[#This Row],[Actual período]]&gt;Impuestos[[#This Row],[Antes período]],ABS((Impuestos[[#This Row],[Actual período]]/Impuestos[[#This Row],[Antes período]])-1),IF(AND(Impuestos[[#This Row],[Actual período]]&lt;Impuestos[[#This Row],[Antes período]],Impuestos[[#This Row],[Antes período]]&lt;0),-((Impuestos[[#This Row],[Actual período]]/Impuestos[[#This Row],[Antes período]])-1),(Impuestos[[#This Row],[Actual período]]/Impuestos[[#This Row],[Antes período]])-1))),"-")</f>
        <v>0.19999999999999996</v>
      </c>
      <c r="J8" s="27">
        <f>IFERROR(IF(Impuestos[[#This Row],[Presupuesto]]=Impuestos[[#This Row],[Actual período]],0,IF(Impuestos[[#This Row],[Actual período]]&gt;Impuestos[[#This Row],[Presupuesto]],ABS((Impuestos[[#This Row],[Actual período]]/Impuestos[[#This Row],[Presupuesto]])-1),IF(AND(Impuestos[[#This Row],[Actual período]]&lt;Impuestos[[#This Row],[Presupuesto]],Impuestos[[#This Row],[Presupuesto]]&lt;0),-((Impuestos[[#This Row],[Actual período]]/Impuestos[[#This Row],[Presupuesto]])-1),(Impuestos[[#This Row],[Actual período]]/Impuestos[[#This Row],[Presupuesto]])-1))),"-")</f>
        <v>0</v>
      </c>
      <c r="L8" s="1"/>
    </row>
    <row r="9" spans="1:12" ht="30" customHeight="1">
      <c r="A9" s="1"/>
      <c r="C9" s="47" t="s">
        <v>61</v>
      </c>
      <c r="D9" s="42" t="s">
        <v>64</v>
      </c>
      <c r="E9" s="49"/>
      <c r="F9" s="49"/>
      <c r="G9" s="49"/>
      <c r="H9" s="27">
        <f>IFERROR(IF(Ingresos_Por_Ventas=0,"-",Impuestos[[#This Row],[Actual período]]/Ingresos_Por_Ventas),"-")</f>
        <v>0</v>
      </c>
      <c r="I9" s="27">
        <f>IFERROR(IF(Impuestos[[#This Row],[Antes período]]=Impuestos[[#This Row],[Actual período]],0,IF(Impuestos[[#This Row],[Actual período]]&gt;Impuestos[[#This Row],[Antes período]],ABS((Impuestos[[#This Row],[Actual período]]/Impuestos[[#This Row],[Antes período]])-1),IF(AND(Impuestos[[#This Row],[Actual período]]&lt;Impuestos[[#This Row],[Antes período]],Impuestos[[#This Row],[Antes período]]&lt;0),-((Impuestos[[#This Row],[Actual período]]/Impuestos[[#This Row],[Antes período]])-1),(Impuestos[[#This Row],[Actual período]]/Impuestos[[#This Row],[Antes período]])-1))),"-")</f>
        <v>0</v>
      </c>
      <c r="J9" s="27">
        <f>IFERROR(IF(Impuestos[[#This Row],[Presupuesto]]=Impuestos[[#This Row],[Actual período]],0,IF(Impuestos[[#This Row],[Actual período]]&gt;Impuestos[[#This Row],[Presupuesto]],ABS((Impuestos[[#This Row],[Actual período]]/Impuestos[[#This Row],[Presupuesto]])-1),IF(AND(Impuestos[[#This Row],[Actual período]]&lt;Impuestos[[#This Row],[Presupuesto]],Impuestos[[#This Row],[Presupuesto]]&lt;0),-((Impuestos[[#This Row],[Actual período]]/Impuestos[[#This Row],[Presupuesto]])-1),(Impuestos[[#This Row],[Actual período]]/Impuestos[[#This Row],[Presupuesto]])-1))),"-")</f>
        <v>0</v>
      </c>
      <c r="L9" s="1"/>
    </row>
    <row r="10" spans="1:12" ht="30" customHeight="1">
      <c r="A10" s="1"/>
      <c r="C10" s="47" t="s">
        <v>61</v>
      </c>
      <c r="D10" s="42" t="s">
        <v>65</v>
      </c>
      <c r="E10" s="49"/>
      <c r="F10" s="49"/>
      <c r="G10" s="49"/>
      <c r="H10" s="27">
        <f>IFERROR(IF(Ingresos_Por_Ventas=0,"-",Impuestos[[#This Row],[Actual período]]/Ingresos_Por_Ventas),"-")</f>
        <v>0</v>
      </c>
      <c r="I10" s="27">
        <f>IFERROR(IF(Impuestos[[#This Row],[Antes período]]=Impuestos[[#This Row],[Actual período]],0,IF(Impuestos[[#This Row],[Actual período]]&gt;Impuestos[[#This Row],[Antes período]],ABS((Impuestos[[#This Row],[Actual período]]/Impuestos[[#This Row],[Antes período]])-1),IF(AND(Impuestos[[#This Row],[Actual período]]&lt;Impuestos[[#This Row],[Antes período]],Impuestos[[#This Row],[Antes período]]&lt;0),-((Impuestos[[#This Row],[Actual período]]/Impuestos[[#This Row],[Antes período]])-1),(Impuestos[[#This Row],[Actual período]]/Impuestos[[#This Row],[Antes período]])-1))),"-")</f>
        <v>0</v>
      </c>
      <c r="J10" s="27">
        <f>IFERROR(IF(Impuestos[[#This Row],[Presupuesto]]=Impuestos[[#This Row],[Actual período]],0,IF(Impuestos[[#This Row],[Actual período]]&gt;Impuestos[[#This Row],[Presupuesto]],ABS((Impuestos[[#This Row],[Actual período]]/Impuestos[[#This Row],[Presupuesto]])-1),IF(AND(Impuestos[[#This Row],[Actual período]]&lt;Impuestos[[#This Row],[Presupuesto]],Impuestos[[#This Row],[Presupuesto]]&lt;0),-((Impuestos[[#This Row],[Actual período]]/Impuestos[[#This Row],[Presupuesto]])-1),(Impuestos[[#This Row],[Actual período]]/Impuestos[[#This Row],[Presupuesto]])-1))),"-")</f>
        <v>0</v>
      </c>
      <c r="L10" s="1"/>
    </row>
    <row r="11" spans="1:12" ht="30" customHeight="1">
      <c r="A11" s="1"/>
      <c r="C11" s="47" t="s">
        <v>61</v>
      </c>
      <c r="D11" s="42" t="s">
        <v>66</v>
      </c>
      <c r="E11" s="49"/>
      <c r="F11" s="49"/>
      <c r="G11" s="49"/>
      <c r="H11" s="27">
        <f>IFERROR(IF(Ingresos_Por_Ventas=0,"-",Impuestos[[#This Row],[Actual período]]/Ingresos_Por_Ventas),"-")</f>
        <v>0</v>
      </c>
      <c r="I11" s="27">
        <f>IFERROR(IF(Impuestos[[#This Row],[Antes período]]=Impuestos[[#This Row],[Actual período]],0,IF(Impuestos[[#This Row],[Actual período]]&gt;Impuestos[[#This Row],[Antes período]],ABS((Impuestos[[#This Row],[Actual período]]/Impuestos[[#This Row],[Antes período]])-1),IF(AND(Impuestos[[#This Row],[Actual período]]&lt;Impuestos[[#This Row],[Antes período]],Impuestos[[#This Row],[Antes período]]&lt;0),-((Impuestos[[#This Row],[Actual período]]/Impuestos[[#This Row],[Antes período]])-1),(Impuestos[[#This Row],[Actual período]]/Impuestos[[#This Row],[Antes período]])-1))),"-")</f>
        <v>0</v>
      </c>
      <c r="J11" s="27">
        <f>IFERROR(IF(Impuestos[[#This Row],[Presupuesto]]=Impuestos[[#This Row],[Actual período]],0,IF(Impuestos[[#This Row],[Actual período]]&gt;Impuestos[[#This Row],[Presupuesto]],ABS((Impuestos[[#This Row],[Actual período]]/Impuestos[[#This Row],[Presupuesto]])-1),IF(AND(Impuestos[[#This Row],[Actual período]]&lt;Impuestos[[#This Row],[Presupuesto]],Impuestos[[#This Row],[Presupuesto]]&lt;0),-((Impuestos[[#This Row],[Actual período]]/Impuestos[[#This Row],[Presupuesto]])-1),(Impuestos[[#This Row],[Actual período]]/Impuestos[[#This Row],[Presupuesto]])-1))),"-")</f>
        <v>0</v>
      </c>
      <c r="L11" s="1"/>
    </row>
    <row r="12" spans="1:12" ht="30" customHeight="1">
      <c r="A12" s="1"/>
      <c r="C12" s="47" t="s">
        <v>61</v>
      </c>
      <c r="D12" s="42" t="s">
        <v>66</v>
      </c>
      <c r="E12" s="49"/>
      <c r="F12" s="49"/>
      <c r="G12" s="49"/>
      <c r="H12" s="27">
        <f>IFERROR(IF(Ingresos_Por_Ventas=0,"-",Impuestos[[#This Row],[Actual período]]/Ingresos_Por_Ventas),"-")</f>
        <v>0</v>
      </c>
      <c r="I12" s="27">
        <f>IFERROR(IF(Impuestos[[#This Row],[Antes período]]=Impuestos[[#This Row],[Actual período]],0,IF(Impuestos[[#This Row],[Actual período]]&gt;Impuestos[[#This Row],[Antes período]],ABS((Impuestos[[#This Row],[Actual período]]/Impuestos[[#This Row],[Antes período]])-1),IF(AND(Impuestos[[#This Row],[Actual período]]&lt;Impuestos[[#This Row],[Antes período]],Impuestos[[#This Row],[Antes período]]&lt;0),-((Impuestos[[#This Row],[Actual período]]/Impuestos[[#This Row],[Antes período]])-1),(Impuestos[[#This Row],[Actual período]]/Impuestos[[#This Row],[Antes período]])-1))),"-")</f>
        <v>0</v>
      </c>
      <c r="J12" s="27">
        <f>IFERROR(IF(Impuestos[[#This Row],[Presupuesto]]=Impuestos[[#This Row],[Actual período]],0,IF(Impuestos[[#This Row],[Actual período]]&gt;Impuestos[[#This Row],[Presupuesto]],ABS((Impuestos[[#This Row],[Actual período]]/Impuestos[[#This Row],[Presupuesto]])-1),IF(AND(Impuestos[[#This Row],[Actual período]]&lt;Impuestos[[#This Row],[Presupuesto]],Impuestos[[#This Row],[Presupuesto]]&lt;0),-((Impuestos[[#This Row],[Actual período]]/Impuestos[[#This Row],[Presupuesto]])-1),(Impuestos[[#This Row],[Actual período]]/Impuestos[[#This Row],[Presupuesto]])-1))),"-")</f>
        <v>0</v>
      </c>
      <c r="L12" s="1"/>
    </row>
    <row r="13" spans="1:12" ht="30" customHeight="1">
      <c r="A13" s="1"/>
      <c r="C13" s="42" t="s">
        <v>62</v>
      </c>
      <c r="D13" s="42"/>
      <c r="E13" s="55">
        <f>SUBTOTAL(109,Impuestos[Antes período])</f>
        <v>10</v>
      </c>
      <c r="F13" s="55">
        <f>SUBTOTAL(109,Impuestos[Presupuesto])</f>
        <v>12</v>
      </c>
      <c r="G13" s="55">
        <f>SUBTOTAL(109,Impuestos[Actual período])</f>
        <v>12</v>
      </c>
      <c r="H13" s="46">
        <f>IFERROR(SUBTOTAL(109,Impuestos[Período actual como % de ventas]),"-")</f>
        <v>0.12</v>
      </c>
      <c r="I13" s="46">
        <f>SUBTOTAL(109,Impuestos[Porcentaje de cambio desde el período anterior])</f>
        <v>0.19999999999999996</v>
      </c>
      <c r="J13" s="46">
        <f>SUBTOTAL(109,Impuestos[% de cambio del presupuesto])</f>
        <v>0</v>
      </c>
      <c r="L13" s="1"/>
    </row>
    <row r="14" spans="1:12" ht="30" customHeight="1">
      <c r="A14" s="1"/>
      <c r="L14" s="1"/>
    </row>
    <row r="15" spans="1:12" ht="12" customHeight="1">
      <c r="A15" s="1"/>
      <c r="L15" s="1"/>
    </row>
    <row r="16" spans="1:12" ht="30" customHeight="1">
      <c r="A16" s="1"/>
      <c r="L16" s="1"/>
    </row>
    <row r="17" spans="1:12" ht="30" customHeight="1">
      <c r="A17" s="1"/>
      <c r="L17" s="1"/>
    </row>
    <row r="18" spans="1:12" ht="30" customHeight="1">
      <c r="A18" s="1"/>
      <c r="L18" s="1"/>
    </row>
    <row r="19" spans="1:12" ht="30" customHeight="1">
      <c r="A19" s="1"/>
      <c r="L19" s="1"/>
    </row>
    <row r="20" spans="1:12" ht="30" customHeight="1">
      <c r="A20" s="1"/>
      <c r="L20" s="1"/>
    </row>
    <row r="21" spans="1:12" ht="30" customHeight="1">
      <c r="A21" s="1"/>
      <c r="L21" s="1"/>
    </row>
    <row r="22" spans="1:12" ht="30" customHeight="1">
      <c r="A22" s="1"/>
      <c r="L22" s="1"/>
    </row>
    <row r="23" spans="1:12" ht="30" customHeight="1">
      <c r="A23" s="1"/>
      <c r="L23" s="1"/>
    </row>
    <row r="24" spans="1:12" ht="30" customHeight="1">
      <c r="A24" s="1"/>
      <c r="L24" s="1"/>
    </row>
    <row r="25" spans="1:12" ht="30" customHeight="1">
      <c r="A25" s="1"/>
      <c r="L25" s="1"/>
    </row>
    <row r="26" spans="1:12" ht="30" customHeight="1">
      <c r="A26" s="1"/>
      <c r="L26" s="1"/>
    </row>
    <row r="27" spans="1:12" ht="30" customHeight="1">
      <c r="A27" s="1"/>
      <c r="L27" s="1"/>
    </row>
    <row r="28" spans="1:12" ht="30" customHeight="1">
      <c r="A28" s="1"/>
      <c r="L28" s="1"/>
    </row>
    <row r="29" spans="1:12" ht="30" customHeight="1">
      <c r="A29" s="1"/>
      <c r="L29" s="1"/>
    </row>
    <row r="30" spans="1:12" ht="30" customHeight="1">
      <c r="A30" s="1"/>
      <c r="L30" s="1"/>
    </row>
    <row r="31" spans="1:12" ht="30" customHeight="1">
      <c r="A31" s="1"/>
      <c r="L31" s="1"/>
    </row>
    <row r="32" spans="1:12" ht="30" customHeight="1">
      <c r="A32" s="1"/>
      <c r="L32" s="1"/>
    </row>
    <row r="33" spans="1:12" ht="30" customHeight="1">
      <c r="A33" s="1"/>
      <c r="L33" s="1"/>
    </row>
    <row r="34" spans="1:12" ht="30" customHeight="1">
      <c r="A34" s="1"/>
      <c r="L34" s="1"/>
    </row>
    <row r="35" spans="1:12" ht="30" customHeight="1">
      <c r="A35" s="1"/>
      <c r="L35" s="1"/>
    </row>
    <row r="36" spans="1:12" ht="30" customHeight="1">
      <c r="A36" s="1"/>
      <c r="L36" s="1"/>
    </row>
    <row r="37" spans="1:12" ht="30" customHeight="1">
      <c r="A37" s="1"/>
      <c r="L37" s="1"/>
    </row>
    <row r="38" spans="1:12" ht="30" customHeight="1">
      <c r="A38" s="1"/>
      <c r="L38" s="1"/>
    </row>
    <row r="39" spans="1:12" ht="30" customHeight="1">
      <c r="A39" s="1"/>
      <c r="L39" s="1"/>
    </row>
    <row r="40" spans="1:12" ht="30" customHeight="1">
      <c r="A40" s="1"/>
      <c r="L40" s="1"/>
    </row>
    <row r="41" spans="1:12" ht="30" customHeight="1">
      <c r="A41" s="1"/>
      <c r="L41" s="1"/>
    </row>
    <row r="42" spans="1:12" ht="30" customHeight="1">
      <c r="A42" s="1"/>
      <c r="L42" s="1"/>
    </row>
    <row r="43" spans="1:12" ht="30" customHeight="1">
      <c r="A43" s="1"/>
      <c r="L43" s="1"/>
    </row>
    <row r="44" spans="1:12" ht="30" customHeight="1">
      <c r="A44" s="1"/>
      <c r="L44" s="1"/>
    </row>
    <row r="45" spans="1:12" ht="30" customHeight="1">
      <c r="A45" s="1"/>
      <c r="L45" s="1"/>
    </row>
    <row r="46" spans="1:12" ht="30" customHeight="1">
      <c r="A46" s="1"/>
      <c r="L46" s="1"/>
    </row>
    <row r="47" spans="1:12" ht="30" customHeight="1">
      <c r="A47" s="1"/>
      <c r="L47" s="1"/>
    </row>
    <row r="48" spans="1:12" ht="30" customHeight="1">
      <c r="A48" s="1"/>
      <c r="L48" s="1"/>
    </row>
    <row r="49" spans="1:12" ht="30" customHeight="1">
      <c r="A49" s="1"/>
      <c r="L49" s="1"/>
    </row>
    <row r="50" spans="1:12" ht="30" customHeight="1">
      <c r="A50" s="1"/>
      <c r="L50" s="1"/>
    </row>
  </sheetData>
  <dataValidations count="16">
    <dataValidation allowBlank="1" showInputMessage="1" showErrorMessage="1" prompt="El porcentaje de cambio desde presupuesto se calcula automáticamente en esta columna, debajo de este encabezado" sqref="J7" xr:uid="{00000000-0002-0000-0400-000000000000}"/>
    <dataValidation allowBlank="1" showInputMessage="1" showErrorMessage="1" prompt="El porcentaje de cambio desde el período anterior se calcula automáticamente en esta columna, debajo de este encabezado." sqref="I7" xr:uid="{00000000-0002-0000-0400-000001000000}"/>
    <dataValidation allowBlank="1" showInputMessage="1" showErrorMessage="1" prompt="El período actual como porcentaje de ventas se calcula automáticamente en esta columna, debajo de este encabezado." sqref="H7" xr:uid="{00000000-0002-0000-0400-000002000000}"/>
    <dataValidation allowBlank="1" showInputMessage="1" showErrorMessage="1" prompt="Escriba el importe del período actual en esta columna, debajo de este encabezado." sqref="G7" xr:uid="{00000000-0002-0000-0400-000003000000}"/>
    <dataValidation allowBlank="1" showInputMessage="1" showErrorMessage="1" prompt="Escriba el importe del presupuesto en esta columna, debajo de este encabezado." sqref="F7" xr:uid="{00000000-0002-0000-0400-000004000000}"/>
    <dataValidation allowBlank="1" showInputMessage="1" showErrorMessage="1" prompt="Escriba el importe del período anterior en esta columna, debajo de este encabezado." sqref="E7" xr:uid="{00000000-0002-0000-0400-000005000000}"/>
    <dataValidation allowBlank="1" showInputMessage="1" showErrorMessage="1" prompt="Escriba la descripción en esta columna, debajo de este título" sqref="D7" xr:uid="{00000000-0002-0000-0400-000006000000}"/>
    <dataValidation allowBlank="1" showInputMessage="1" showErrorMessage="1" prompt="Seleccione el Tipo en esta columna debajo de este encabezado. Presione ALT + FLECHA ABAJO para abrir la lista desplegable y, después, ENTRAR para realizar la selección." sqref="C7" xr:uid="{00000000-0002-0000-0400-000007000000}"/>
    <dataValidation allowBlank="1" showInputMessage="1" showErrorMessage="1" prompt="El nombre de la empresa se actualiza automáticamente en esta celda." sqref="C4:C5" xr:uid="{00000000-0002-0000-0400-00000A000000}"/>
    <dataValidation allowBlank="1" showInputMessage="1" showErrorMessage="1" prompt="El total de impuestos del período actual se actualiza automáticamente en millares en esta celda." sqref="J4" xr:uid="{00000000-0002-0000-0400-00000D000000}"/>
    <dataValidation allowBlank="1" showInputMessage="1" showErrorMessage="1" prompt="Agregue el logotipo de la compañía en esta celda." sqref="J4" xr:uid="{00000000-0002-0000-0400-00000E000000}"/>
    <dataValidation allowBlank="1" showInputMessage="1" showErrorMessage="1" prompt="El título de la hoja de cálculo se encuentra en esta celda" sqref="C3" xr:uid="{AE0A529A-52C5-456A-9B08-D68E83F77E09}"/>
    <dataValidation allowBlank="1" showInputMessage="1" showErrorMessage="1" prompt="El total de impuestos del período actual se actualiza automáticamente en millares en la celda de la derecha" sqref="I4" xr:uid="{AF28C79B-67CB-4324-83C5-DD9A79265D0C}"/>
    <dataValidation allowBlank="1" showInputMessage="1" showErrorMessage="1" prompt="Especifique la fecha de inicio (como un mes o año) seguida de la fecha de finalización (como día, mes y año) dentro de los corchetes en esta celda." sqref="J3" xr:uid="{9DE3DF40-9879-4612-B959-097AA3D99FE0}"/>
    <dataValidation allowBlank="1" showInputMessage="1" showErrorMessage="1" prompt="Cree una lista de elementos de impuestos en esta hoja de cálculo. El total de impuestos se calcula automáticamente al final de la tabla Impuestos." sqref="A1" xr:uid="{28E5BC79-9BBC-4CB2-8465-5B2615D499D2}"/>
    <dataValidation type="list" errorStyle="warning" allowBlank="1" showInputMessage="1" showErrorMessage="1" error="Seleccione una entrada de la lista. Seleccione CANCELAR y, después, presione ALT+FLECHA ABAJO para abrir la lista desplegable. Presione ENTRAR para realizar la selección." sqref="C8:C12" xr:uid="{00000000-0002-0000-0400-00000F000000}">
      <formula1>INDIRECT("Categorías[Categorías]")</formula1>
    </dataValidation>
  </dataValidations>
  <printOptions horizontalCentered="1"/>
  <pageMargins left="0.25" right="0.25" top="0.75" bottom="0.75" header="0.3" footer="0.3"/>
  <pageSetup paperSize="9" scale="52" fitToHeight="0" orientation="portrait" r:id="rId1"/>
  <headerFooter differentFirst="1"/>
  <ignoredErrors>
    <ignoredError sqref="H9:H12 I9:J13 H8:J8" emptyCellReference="1"/>
  </ignoredErrors>
  <tableParts count="1">
    <tablePart r:id="rId2"/>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pageSetUpPr fitToPage="1"/>
  </sheetPr>
  <dimension ref="A1:I50"/>
  <sheetViews>
    <sheetView showGridLines="0" zoomScaleNormal="100" workbookViewId="0"/>
  </sheetViews>
  <sheetFormatPr baseColWidth="10" defaultColWidth="8.875" defaultRowHeight="17.25" customHeight="1"/>
  <cols>
    <col min="1" max="1" width="2" customWidth="1"/>
    <col min="2" max="2" width="4.375" customWidth="1"/>
    <col min="3" max="3" width="88.5" style="41" customWidth="1"/>
    <col min="4" max="4" width="4.375" customWidth="1"/>
    <col min="5" max="5" width="2" customWidth="1"/>
  </cols>
  <sheetData>
    <row r="1" spans="1:9" ht="12" customHeight="1">
      <c r="A1" s="1"/>
      <c r="B1" s="1"/>
      <c r="C1" s="1"/>
      <c r="D1" s="1"/>
      <c r="E1" s="1"/>
    </row>
    <row r="2" spans="1:9" ht="30" customHeight="1">
      <c r="A2" s="1"/>
      <c r="C2"/>
      <c r="E2" s="1"/>
    </row>
    <row r="3" spans="1:9" ht="30" customHeight="1">
      <c r="A3" s="1"/>
      <c r="C3" s="15" t="str">
        <f>Título_Libro</f>
        <v>BALANCE DE PÉRDIDAS Y GANANCIAS</v>
      </c>
      <c r="E3" s="1"/>
    </row>
    <row r="4" spans="1:9" ht="30" customHeight="1">
      <c r="A4" s="1"/>
      <c r="C4" s="16" t="str">
        <f>Nombre_de_la_compañía</f>
        <v>CELULAR SATCOM</v>
      </c>
      <c r="E4" s="1"/>
    </row>
    <row r="5" spans="1:9" ht="30" customHeight="1">
      <c r="A5" s="1"/>
      <c r="C5"/>
      <c r="E5" s="1"/>
    </row>
    <row r="6" spans="1:9" ht="45" customHeight="1">
      <c r="A6" s="1"/>
      <c r="C6" s="42" t="s">
        <v>68</v>
      </c>
      <c r="E6" s="1"/>
    </row>
    <row r="7" spans="1:9" ht="30" customHeight="1">
      <c r="A7" s="1"/>
      <c r="C7" s="42" t="s">
        <v>27</v>
      </c>
      <c r="E7" s="1"/>
    </row>
    <row r="8" spans="1:9" ht="30" customHeight="1">
      <c r="A8" s="1"/>
      <c r="C8" s="42" t="s">
        <v>28</v>
      </c>
      <c r="E8" s="1"/>
      <c r="I8" s="33"/>
    </row>
    <row r="9" spans="1:9" ht="30" customHeight="1">
      <c r="A9" s="1"/>
      <c r="C9" s="42" t="s">
        <v>36</v>
      </c>
      <c r="E9" s="1"/>
      <c r="I9" s="34"/>
    </row>
    <row r="10" spans="1:9" ht="30" customHeight="1">
      <c r="A10" s="1"/>
      <c r="C10" s="42" t="s">
        <v>39</v>
      </c>
      <c r="E10" s="1"/>
    </row>
    <row r="11" spans="1:9" ht="30" customHeight="1">
      <c r="A11" s="1"/>
      <c r="C11" s="42" t="s">
        <v>40</v>
      </c>
      <c r="E11" s="1"/>
    </row>
    <row r="12" spans="1:9" ht="30" customHeight="1">
      <c r="A12" s="1"/>
      <c r="C12" s="42" t="s">
        <v>41</v>
      </c>
      <c r="E12" s="1"/>
    </row>
    <row r="13" spans="1:9" ht="30" customHeight="1">
      <c r="A13" s="1"/>
      <c r="C13" s="42" t="s">
        <v>61</v>
      </c>
      <c r="E13" s="1"/>
    </row>
    <row r="14" spans="1:9" ht="30" customHeight="1">
      <c r="A14" s="1"/>
      <c r="E14" s="1"/>
    </row>
    <row r="15" spans="1:9" ht="12" customHeight="1">
      <c r="A15" s="1"/>
      <c r="E15" s="1"/>
    </row>
    <row r="16" spans="1:9" ht="17.25" customHeight="1">
      <c r="A16" s="1"/>
      <c r="E16" s="1"/>
    </row>
    <row r="17" spans="1:5" ht="17.25" customHeight="1">
      <c r="A17" s="1"/>
      <c r="E17" s="1"/>
    </row>
    <row r="18" spans="1:5" ht="17.25" customHeight="1">
      <c r="A18" s="1"/>
      <c r="E18" s="1"/>
    </row>
    <row r="19" spans="1:5" ht="17.25" customHeight="1">
      <c r="A19" s="1"/>
      <c r="E19" s="1"/>
    </row>
    <row r="20" spans="1:5" ht="17.25" customHeight="1">
      <c r="A20" s="1"/>
      <c r="E20" s="1"/>
    </row>
    <row r="21" spans="1:5" ht="17.25" customHeight="1">
      <c r="A21" s="1"/>
      <c r="E21" s="1"/>
    </row>
    <row r="22" spans="1:5" ht="17.25" customHeight="1">
      <c r="A22" s="1"/>
      <c r="E22" s="1"/>
    </row>
    <row r="23" spans="1:5" ht="17.25" customHeight="1">
      <c r="A23" s="1"/>
      <c r="E23" s="1"/>
    </row>
    <row r="24" spans="1:5" ht="17.25" customHeight="1">
      <c r="A24" s="1"/>
      <c r="E24" s="1"/>
    </row>
    <row r="25" spans="1:5" ht="17.25" customHeight="1">
      <c r="A25" s="1"/>
      <c r="E25" s="1"/>
    </row>
    <row r="26" spans="1:5" ht="17.25" customHeight="1">
      <c r="A26" s="1"/>
      <c r="E26" s="1"/>
    </row>
    <row r="27" spans="1:5" ht="17.25" customHeight="1">
      <c r="A27" s="1"/>
      <c r="E27" s="1"/>
    </row>
    <row r="28" spans="1:5" ht="17.25" customHeight="1">
      <c r="A28" s="1"/>
      <c r="E28" s="1"/>
    </row>
    <row r="29" spans="1:5" ht="17.25" customHeight="1">
      <c r="A29" s="1"/>
      <c r="E29" s="1"/>
    </row>
    <row r="30" spans="1:5" ht="17.25" customHeight="1">
      <c r="A30" s="1"/>
      <c r="E30" s="1"/>
    </row>
    <row r="31" spans="1:5" ht="17.25" customHeight="1">
      <c r="A31" s="1"/>
      <c r="E31" s="1"/>
    </row>
    <row r="32" spans="1:5" ht="17.25" customHeight="1">
      <c r="A32" s="1"/>
      <c r="E32" s="1"/>
    </row>
    <row r="33" spans="1:5" ht="17.25" customHeight="1">
      <c r="A33" s="1"/>
      <c r="E33" s="1"/>
    </row>
    <row r="34" spans="1:5" ht="17.25" customHeight="1">
      <c r="A34" s="1"/>
      <c r="E34" s="1"/>
    </row>
    <row r="35" spans="1:5" ht="17.25" customHeight="1">
      <c r="A35" s="1"/>
      <c r="E35" s="1"/>
    </row>
    <row r="36" spans="1:5" ht="17.25" customHeight="1">
      <c r="A36" s="1"/>
      <c r="E36" s="1"/>
    </row>
    <row r="37" spans="1:5" ht="17.25" customHeight="1">
      <c r="A37" s="1"/>
      <c r="E37" s="1"/>
    </row>
    <row r="38" spans="1:5" ht="17.25" customHeight="1">
      <c r="A38" s="1"/>
      <c r="E38" s="1"/>
    </row>
    <row r="39" spans="1:5" ht="17.25" customHeight="1">
      <c r="A39" s="1"/>
      <c r="E39" s="1"/>
    </row>
    <row r="40" spans="1:5" ht="17.25" customHeight="1">
      <c r="A40" s="1"/>
      <c r="E40" s="1"/>
    </row>
    <row r="41" spans="1:5" ht="17.25" customHeight="1">
      <c r="A41" s="1"/>
      <c r="E41" s="1"/>
    </row>
    <row r="42" spans="1:5" ht="17.25" customHeight="1">
      <c r="A42" s="1"/>
      <c r="E42" s="1"/>
    </row>
    <row r="43" spans="1:5" ht="17.25" customHeight="1">
      <c r="A43" s="1"/>
      <c r="E43" s="1"/>
    </row>
    <row r="44" spans="1:5" ht="17.25" customHeight="1">
      <c r="A44" s="1"/>
      <c r="E44" s="1"/>
    </row>
    <row r="45" spans="1:5" ht="17.25" customHeight="1">
      <c r="A45" s="1"/>
      <c r="E45" s="1"/>
    </row>
    <row r="46" spans="1:5" ht="17.25" customHeight="1">
      <c r="A46" s="1"/>
      <c r="E46" s="1"/>
    </row>
    <row r="47" spans="1:5" ht="17.25" customHeight="1">
      <c r="A47" s="1"/>
      <c r="E47" s="1"/>
    </row>
    <row r="48" spans="1:5" ht="17.25" customHeight="1">
      <c r="A48" s="1"/>
      <c r="E48" s="1"/>
    </row>
    <row r="49" spans="1:5" ht="17.25" customHeight="1">
      <c r="A49" s="1"/>
      <c r="E49" s="1"/>
    </row>
    <row r="50" spans="1:5" ht="17.25" customHeight="1">
      <c r="A50" s="1"/>
      <c r="E50" s="1"/>
    </row>
  </sheetData>
  <dataValidations count="4">
    <dataValidation allowBlank="1" showInputMessage="1" showErrorMessage="1" prompt="Escriba las categorías en esta columna, bajo este encabezado" sqref="C6" xr:uid="{00000000-0002-0000-0500-000001000000}"/>
    <dataValidation allowBlank="1" showInputMessage="1" showErrorMessage="1" prompt="El título de la hoja de cálculo se encuentra en esta celda" sqref="C3" xr:uid="{90034752-753B-476F-B493-A418125A3E91}"/>
    <dataValidation allowBlank="1" showInputMessage="1" showErrorMessage="1" prompt="El nombre de la empresa se actualiza automáticamente en esta celda." sqref="C4" xr:uid="{1975DCEC-15A5-410F-817A-E4A69A3FC35A}"/>
    <dataValidation allowBlank="1" showInputMessage="1" showErrorMessage="1" prompt="Cree una lista de categorías de tipos de facturación, ingresos, gastos e impuestos en esta hoja de cálculo. Estos valores se usan para asociar las descripciones y mejorar la contabilidad en la hoja de cálculo Panel." sqref="A1" xr:uid="{42191542-A922-4659-B05E-A6D445FD03B6}"/>
  </dataValidations>
  <printOptions horizontalCentered="1"/>
  <pageMargins left="0.25" right="0.25" top="0.75" bottom="0.75" header="0.3" footer="0.3"/>
  <pageSetup paperSize="9" scale="95" fitToHeight="0" orientation="portrait" r:id="rId1"/>
  <headerFooter differentFirst="1"/>
  <tableParts count="1">
    <tablePart r:id="rId2"/>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30CD8FD2-594D-4734-965D-4139AC7820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2.xml><?xml version="1.0" encoding="utf-8"?>
<ds:datastoreItem xmlns:ds="http://schemas.openxmlformats.org/officeDocument/2006/customXml" ds:itemID="{1EFD2387-7411-4993-A3BF-4F2CE1DFE03C}">
  <ds:schemaRefs>
    <ds:schemaRef ds:uri="http://schemas.microsoft.com/sharepoint/v3/contenttype/forms"/>
  </ds:schemaRefs>
</ds:datastoreItem>
</file>

<file path=customXml/itemProps31.xml><?xml version="1.0" encoding="utf-8"?>
<ds:datastoreItem xmlns:ds="http://schemas.openxmlformats.org/officeDocument/2006/customXml" ds:itemID="{279107A4-1E22-4D38-942F-62BC41A4BFC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TM03986991</ap:Template>
  <ap:DocSecurity>0</ap:DocSecurity>
  <ap:ScaleCrop>false</ap:ScaleCrop>
  <ap:HeadingPairs>
    <vt:vector baseType="variant" size="4">
      <vt:variant>
        <vt:lpstr>Hojas de cálculo</vt:lpstr>
      </vt:variant>
      <vt:variant>
        <vt:i4>6</vt:i4>
      </vt:variant>
      <vt:variant>
        <vt:lpstr>Rangos con nombre</vt:lpstr>
      </vt:variant>
      <vt:variant>
        <vt:i4>33</vt:i4>
      </vt:variant>
    </vt:vector>
  </ap:HeadingPairs>
  <ap:TitlesOfParts>
    <vt:vector baseType="lpstr" size="39">
      <vt:lpstr>Panel</vt:lpstr>
      <vt:lpstr>Ventas</vt:lpstr>
      <vt:lpstr>Ingresos</vt:lpstr>
      <vt:lpstr>Gastos</vt:lpstr>
      <vt:lpstr>Impuestos</vt:lpstr>
      <vt:lpstr>Categorías</vt:lpstr>
      <vt:lpstr>Beneficios_netos</vt:lpstr>
      <vt:lpstr>Costo_de_ventas_total</vt:lpstr>
      <vt:lpstr>Fechas_del_libro</vt:lpstr>
      <vt:lpstr>Nombre_de_la_compañía</vt:lpstr>
      <vt:lpstr>RegionTituloFila1..C3.4</vt:lpstr>
      <vt:lpstr>Título_Libro</vt:lpstr>
      <vt:lpstr>Título1</vt:lpstr>
      <vt:lpstr>Título2</vt:lpstr>
      <vt:lpstr>Título3</vt:lpstr>
      <vt:lpstr>Título4</vt:lpstr>
      <vt:lpstr>Título5</vt:lpstr>
      <vt:lpstr>Título6</vt:lpstr>
      <vt:lpstr>TítuloDeFilaRegión1..C3</vt:lpstr>
      <vt:lpstr>TítuloDeFilaRegión1..C3.3</vt:lpstr>
      <vt:lpstr>TítuloDeFilaRegión1..C3.5</vt:lpstr>
      <vt:lpstr>TítuloDeFilaRegión1..C4</vt:lpstr>
      <vt:lpstr>TítuloDeFilaRegión2..H20</vt:lpstr>
      <vt:lpstr>'Categorías'!Títulos_a_imprimir</vt:lpstr>
      <vt:lpstr>Gastos!Títulos_a_imprimir</vt:lpstr>
      <vt:lpstr>Impuestos!Títulos_a_imprimir</vt:lpstr>
      <vt:lpstr>Ingresos!Títulos_a_imprimir</vt:lpstr>
      <vt:lpstr>Panel!Títulos_a_imprimir</vt:lpstr>
      <vt:lpstr>Ventas!Títulos_a_imprimir</vt:lpstr>
      <vt:lpstr>Total_de_ganacia_bruta</vt:lpstr>
      <vt:lpstr>Total_de_gastos_operativos</vt:lpstr>
      <vt:lpstr>Total_de_impuestos</vt:lpstr>
      <vt:lpstr>Total_de_ingresos_por_operaciones</vt:lpstr>
      <vt:lpstr>Total_de_ingresos_por_ventas</vt:lpstr>
      <vt:lpstr>Total_de_investigación_y_desarrollo</vt:lpstr>
      <vt:lpstr>Total_de_otros_gastos</vt:lpstr>
      <vt:lpstr>Total_de_otros_ingresos</vt:lpstr>
      <vt:lpstr>Total_de_ventas_y_marketing</vt:lpstr>
      <vt:lpstr>Total_general_y_administrativo</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2023-10-22T11:00:12Z</dcterms:created>
  <dcterms:modified xsi:type="dcterms:W3CDTF">2024-04-15T03:14:24Z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