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ell\Desktop\excel\"/>
    </mc:Choice>
  </mc:AlternateContent>
  <xr:revisionPtr revIDLastSave="0" documentId="13_ncr:1_{D25D329B-951E-45B4-A883-10E1C62C2B57}" xr6:coauthVersionLast="47" xr6:coauthVersionMax="47" xr10:uidLastSave="{00000000-0000-0000-0000-000000000000}"/>
  <bookViews>
    <workbookView xWindow="-120" yWindow="-120" windowWidth="20730" windowHeight="11160" firstSheet="2" activeTab="3" xr2:uid="{495FF430-AF03-487B-963B-9101EBA857B5}"/>
  </bookViews>
  <sheets>
    <sheet name="Student_Marks" sheetId="1" r:id="rId1"/>
    <sheet name="Average study time with grade" sheetId="8" r:id="rId2"/>
    <sheet name="Highest Grade count " sheetId="7" r:id="rId3"/>
    <sheet name="Number of Courses Vs Avg Marks" sheetId="3" r:id="rId4"/>
  </sheets>
  <definedNames>
    <definedName name="Slicer_Course_load">#N/A</definedName>
    <definedName name="Slicer_Effort_level">#N/A</definedName>
  </definedNames>
  <calcPr calcId="191029"/>
  <pivotCaches>
    <pivotCache cacheId="8" r:id="rId5"/>
    <pivotCache cacheId="7"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1" l="1"/>
  <c r="M6" i="1"/>
  <c r="M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2" i="1"/>
  <c r="J3" i="1" a="1"/>
  <c r="J3" i="1" s="1"/>
  <c r="J4" i="1" a="1"/>
  <c r="J4" i="1" s="1"/>
  <c r="J5" i="1" a="1"/>
  <c r="J5" i="1" s="1"/>
  <c r="J6" i="1" a="1"/>
  <c r="J6" i="1" s="1"/>
  <c r="J7" i="1" a="1"/>
  <c r="J7" i="1" s="1"/>
  <c r="J8" i="1" a="1"/>
  <c r="J8" i="1"/>
  <c r="J9" i="1" a="1"/>
  <c r="J9" i="1" s="1"/>
  <c r="J10" i="1" a="1"/>
  <c r="J10" i="1" s="1"/>
  <c r="J11" i="1" a="1"/>
  <c r="J11" i="1" s="1"/>
  <c r="J12" i="1" a="1"/>
  <c r="J12" i="1"/>
  <c r="J13" i="1" a="1"/>
  <c r="J13" i="1" s="1"/>
  <c r="J14" i="1" a="1"/>
  <c r="J14" i="1" s="1"/>
  <c r="J15" i="1" a="1"/>
  <c r="J15" i="1" s="1"/>
  <c r="J16" i="1" a="1"/>
  <c r="J16" i="1"/>
  <c r="J17" i="1" a="1"/>
  <c r="J17" i="1" s="1"/>
  <c r="J18" i="1" a="1"/>
  <c r="J18" i="1" s="1"/>
  <c r="J19" i="1" a="1"/>
  <c r="J19" i="1" s="1"/>
  <c r="J20" i="1" a="1"/>
  <c r="J20" i="1"/>
  <c r="J21" i="1" a="1"/>
  <c r="J21" i="1" s="1"/>
  <c r="J22" i="1" a="1"/>
  <c r="J22" i="1" s="1"/>
  <c r="J23" i="1" a="1"/>
  <c r="J23" i="1" s="1"/>
  <c r="J24" i="1" a="1"/>
  <c r="J24" i="1"/>
  <c r="J25" i="1" a="1"/>
  <c r="J25" i="1" s="1"/>
  <c r="J26" i="1" a="1"/>
  <c r="J26" i="1" s="1"/>
  <c r="J27" i="1" a="1"/>
  <c r="J27" i="1" s="1"/>
  <c r="J28" i="1" a="1"/>
  <c r="J28" i="1"/>
  <c r="J29" i="1" a="1"/>
  <c r="J29" i="1" s="1"/>
  <c r="J30" i="1" a="1"/>
  <c r="J30" i="1" s="1"/>
  <c r="J31" i="1" a="1"/>
  <c r="J31" i="1" s="1"/>
  <c r="J32" i="1" a="1"/>
  <c r="J32" i="1"/>
  <c r="J33" i="1" a="1"/>
  <c r="J33" i="1" s="1"/>
  <c r="J34" i="1" a="1"/>
  <c r="J34" i="1" s="1"/>
  <c r="J35" i="1" a="1"/>
  <c r="J35" i="1" s="1"/>
  <c r="J36" i="1" a="1"/>
  <c r="J36" i="1"/>
  <c r="J37" i="1" a="1"/>
  <c r="J37" i="1" s="1"/>
  <c r="J38" i="1" a="1"/>
  <c r="J38" i="1" s="1"/>
  <c r="J39" i="1" a="1"/>
  <c r="J39" i="1" s="1"/>
  <c r="J40" i="1" a="1"/>
  <c r="J40" i="1"/>
  <c r="J41" i="1" a="1"/>
  <c r="J41" i="1" s="1"/>
  <c r="J42" i="1" a="1"/>
  <c r="J42" i="1" s="1"/>
  <c r="J43" i="1" a="1"/>
  <c r="J43" i="1" s="1"/>
  <c r="J44" i="1" a="1"/>
  <c r="J44" i="1"/>
  <c r="J45" i="1" a="1"/>
  <c r="J45" i="1" s="1"/>
  <c r="J46" i="1" a="1"/>
  <c r="J46" i="1" s="1"/>
  <c r="J47" i="1" a="1"/>
  <c r="J47" i="1" s="1"/>
  <c r="J48" i="1" a="1"/>
  <c r="J48" i="1"/>
  <c r="J49" i="1" a="1"/>
  <c r="J49" i="1" s="1"/>
  <c r="J50" i="1" a="1"/>
  <c r="J50" i="1" s="1"/>
  <c r="J51" i="1" a="1"/>
  <c r="J51" i="1" s="1"/>
  <c r="J52" i="1" a="1"/>
  <c r="J52" i="1"/>
  <c r="J53" i="1" a="1"/>
  <c r="J53" i="1" s="1"/>
  <c r="J54" i="1" a="1"/>
  <c r="J54" i="1" s="1"/>
  <c r="J55" i="1" a="1"/>
  <c r="J55" i="1" s="1"/>
  <c r="J56" i="1" a="1"/>
  <c r="J56" i="1"/>
  <c r="J57" i="1" a="1"/>
  <c r="J57" i="1" s="1"/>
  <c r="J58" i="1" a="1"/>
  <c r="J58" i="1" s="1"/>
  <c r="J59" i="1" a="1"/>
  <c r="J59" i="1" s="1"/>
  <c r="J60" i="1" a="1"/>
  <c r="J60" i="1"/>
  <c r="J61" i="1" a="1"/>
  <c r="J61" i="1" s="1"/>
  <c r="J62" i="1" a="1"/>
  <c r="J62" i="1" s="1"/>
  <c r="J63" i="1" a="1"/>
  <c r="J63" i="1" s="1"/>
  <c r="J64" i="1" a="1"/>
  <c r="J64" i="1"/>
  <c r="J65" i="1" a="1"/>
  <c r="J65" i="1" s="1"/>
  <c r="J66" i="1" a="1"/>
  <c r="J66" i="1" s="1"/>
  <c r="J67" i="1" a="1"/>
  <c r="J67" i="1" s="1"/>
  <c r="J68" i="1" a="1"/>
  <c r="J68" i="1"/>
  <c r="J69" i="1" a="1"/>
  <c r="J69" i="1" s="1"/>
  <c r="J70" i="1" a="1"/>
  <c r="J70" i="1" s="1"/>
  <c r="J71" i="1" a="1"/>
  <c r="J71" i="1" s="1"/>
  <c r="J72" i="1" a="1"/>
  <c r="J72" i="1"/>
  <c r="J73" i="1" a="1"/>
  <c r="J73" i="1" s="1"/>
  <c r="J74" i="1" a="1"/>
  <c r="J74" i="1" s="1"/>
  <c r="J75" i="1" a="1"/>
  <c r="J75" i="1" s="1"/>
  <c r="J76" i="1" a="1"/>
  <c r="J76" i="1"/>
  <c r="J77" i="1" a="1"/>
  <c r="J77" i="1" s="1"/>
  <c r="J78" i="1" a="1"/>
  <c r="J78" i="1" s="1"/>
  <c r="J79" i="1" a="1"/>
  <c r="J79" i="1" s="1"/>
  <c r="J80" i="1" a="1"/>
  <c r="J80" i="1"/>
  <c r="J81" i="1" a="1"/>
  <c r="J81" i="1" s="1"/>
  <c r="J82" i="1" a="1"/>
  <c r="J82" i="1" s="1"/>
  <c r="J83" i="1" a="1"/>
  <c r="J83" i="1" s="1"/>
  <c r="J84" i="1" a="1"/>
  <c r="J84" i="1"/>
  <c r="J85" i="1" a="1"/>
  <c r="J85" i="1" s="1"/>
  <c r="J86" i="1" a="1"/>
  <c r="J86" i="1" s="1"/>
  <c r="J87" i="1" a="1"/>
  <c r="J87" i="1" s="1"/>
  <c r="J88" i="1" a="1"/>
  <c r="J88" i="1"/>
  <c r="J89" i="1" a="1"/>
  <c r="J89" i="1" s="1"/>
  <c r="J90" i="1" a="1"/>
  <c r="J90" i="1" s="1"/>
  <c r="J91" i="1" a="1"/>
  <c r="J91" i="1" s="1"/>
  <c r="J92" i="1" a="1"/>
  <c r="J92" i="1"/>
  <c r="J93" i="1" a="1"/>
  <c r="J93" i="1" s="1"/>
  <c r="J94" i="1" a="1"/>
  <c r="J94" i="1" s="1"/>
  <c r="J95" i="1" a="1"/>
  <c r="J95" i="1" s="1"/>
  <c r="J96" i="1" a="1"/>
  <c r="J96" i="1"/>
  <c r="J97" i="1" a="1"/>
  <c r="J97" i="1" s="1"/>
  <c r="J98" i="1" a="1"/>
  <c r="J98" i="1" s="1"/>
  <c r="J99" i="1" a="1"/>
  <c r="J99" i="1" s="1"/>
  <c r="J100" i="1" a="1"/>
  <c r="J100" i="1"/>
  <c r="J101" i="1" a="1"/>
  <c r="J101" i="1" s="1"/>
  <c r="J2" i="1" a="1"/>
  <c r="J2"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2" i="1"/>
  <c r="K3" i="1" a="1"/>
  <c r="K3" i="1" s="1"/>
  <c r="K4" i="1" a="1"/>
  <c r="K4" i="1" s="1"/>
  <c r="K5" i="1" a="1"/>
  <c r="K5" i="1" s="1"/>
  <c r="K6" i="1" a="1"/>
  <c r="K6" i="1"/>
  <c r="K7" i="1" a="1"/>
  <c r="K7" i="1" s="1"/>
  <c r="K8" i="1" a="1"/>
  <c r="K8" i="1" s="1"/>
  <c r="K9" i="1" a="1"/>
  <c r="K9" i="1" s="1"/>
  <c r="K10" i="1" a="1"/>
  <c r="K10" i="1"/>
  <c r="K11" i="1" a="1"/>
  <c r="K11" i="1" s="1"/>
  <c r="K12" i="1" a="1"/>
  <c r="K12" i="1" s="1"/>
  <c r="K13" i="1" a="1"/>
  <c r="K13" i="1" s="1"/>
  <c r="K14" i="1" a="1"/>
  <c r="K14" i="1"/>
  <c r="K15" i="1" a="1"/>
  <c r="K15" i="1" s="1"/>
  <c r="K16" i="1" a="1"/>
  <c r="K16" i="1" s="1"/>
  <c r="K17" i="1" a="1"/>
  <c r="K17" i="1" s="1"/>
  <c r="K18" i="1" a="1"/>
  <c r="K18" i="1"/>
  <c r="K19" i="1" a="1"/>
  <c r="K19" i="1" s="1"/>
  <c r="K20" i="1" a="1"/>
  <c r="K20" i="1" s="1"/>
  <c r="K21" i="1" a="1"/>
  <c r="K21" i="1" s="1"/>
  <c r="K22" i="1" a="1"/>
  <c r="K22" i="1"/>
  <c r="K23" i="1" a="1"/>
  <c r="K23" i="1" s="1"/>
  <c r="K24" i="1" a="1"/>
  <c r="K24" i="1" s="1"/>
  <c r="K25" i="1" a="1"/>
  <c r="K25" i="1" s="1"/>
  <c r="K26" i="1" a="1"/>
  <c r="K26" i="1"/>
  <c r="K27" i="1" a="1"/>
  <c r="K27" i="1" s="1"/>
  <c r="K28" i="1" a="1"/>
  <c r="K28" i="1" s="1"/>
  <c r="K29" i="1" a="1"/>
  <c r="K29" i="1" s="1"/>
  <c r="K30" i="1" a="1"/>
  <c r="K30" i="1"/>
  <c r="K31" i="1" a="1"/>
  <c r="K31" i="1" s="1"/>
  <c r="K32" i="1" a="1"/>
  <c r="K32" i="1" s="1"/>
  <c r="K33" i="1" a="1"/>
  <c r="K33" i="1" s="1"/>
  <c r="K34" i="1" a="1"/>
  <c r="K34" i="1"/>
  <c r="K35" i="1" a="1"/>
  <c r="K35" i="1" s="1"/>
  <c r="K36" i="1" a="1"/>
  <c r="K36" i="1" s="1"/>
  <c r="K37" i="1" a="1"/>
  <c r="K37" i="1" s="1"/>
  <c r="K38" i="1" a="1"/>
  <c r="K38" i="1"/>
  <c r="K39" i="1" a="1"/>
  <c r="K39" i="1" s="1"/>
  <c r="K40" i="1" a="1"/>
  <c r="K40" i="1" s="1"/>
  <c r="K41" i="1" a="1"/>
  <c r="K41" i="1" s="1"/>
  <c r="K42" i="1" a="1"/>
  <c r="K42" i="1"/>
  <c r="K43" i="1" a="1"/>
  <c r="K43" i="1" s="1"/>
  <c r="K44" i="1" a="1"/>
  <c r="K44" i="1" s="1"/>
  <c r="K45" i="1" a="1"/>
  <c r="K45" i="1" s="1"/>
  <c r="K46" i="1" a="1"/>
  <c r="K46" i="1"/>
  <c r="K47" i="1" a="1"/>
  <c r="K47" i="1" s="1"/>
  <c r="K48" i="1" a="1"/>
  <c r="K48" i="1" s="1"/>
  <c r="K49" i="1" a="1"/>
  <c r="K49" i="1" s="1"/>
  <c r="K50" i="1" a="1"/>
  <c r="K50" i="1"/>
  <c r="K51" i="1" a="1"/>
  <c r="K51" i="1" s="1"/>
  <c r="K52" i="1" a="1"/>
  <c r="K52" i="1" s="1"/>
  <c r="K53" i="1" a="1"/>
  <c r="K53" i="1" s="1"/>
  <c r="K54" i="1" a="1"/>
  <c r="K54" i="1"/>
  <c r="K55" i="1" a="1"/>
  <c r="K55" i="1" s="1"/>
  <c r="K56" i="1" a="1"/>
  <c r="K56" i="1" s="1"/>
  <c r="K57" i="1" a="1"/>
  <c r="K57" i="1" s="1"/>
  <c r="K58" i="1" a="1"/>
  <c r="K58" i="1"/>
  <c r="K59" i="1" a="1"/>
  <c r="K59" i="1" s="1"/>
  <c r="K60" i="1" a="1"/>
  <c r="K60" i="1" s="1"/>
  <c r="K61" i="1" a="1"/>
  <c r="K61" i="1" s="1"/>
  <c r="K62" i="1" a="1"/>
  <c r="K62" i="1"/>
  <c r="K63" i="1" a="1"/>
  <c r="K63" i="1" s="1"/>
  <c r="K64" i="1" a="1"/>
  <c r="K64" i="1" s="1"/>
  <c r="K65" i="1" a="1"/>
  <c r="K65" i="1" s="1"/>
  <c r="K66" i="1" a="1"/>
  <c r="K66" i="1"/>
  <c r="K67" i="1" a="1"/>
  <c r="K67" i="1" s="1"/>
  <c r="K68" i="1" a="1"/>
  <c r="K68" i="1" s="1"/>
  <c r="K69" i="1" a="1"/>
  <c r="K69" i="1" s="1"/>
  <c r="K70" i="1" a="1"/>
  <c r="K70" i="1"/>
  <c r="K71" i="1" a="1"/>
  <c r="K71" i="1" s="1"/>
  <c r="K72" i="1" a="1"/>
  <c r="K72" i="1" s="1"/>
  <c r="K73" i="1" a="1"/>
  <c r="K73" i="1" s="1"/>
  <c r="K74" i="1" a="1"/>
  <c r="K74" i="1"/>
  <c r="K75" i="1" a="1"/>
  <c r="K75" i="1" s="1"/>
  <c r="K76" i="1" a="1"/>
  <c r="K76" i="1" s="1"/>
  <c r="K77" i="1" a="1"/>
  <c r="K77" i="1" s="1"/>
  <c r="K78" i="1" a="1"/>
  <c r="K78" i="1"/>
  <c r="K79" i="1" a="1"/>
  <c r="K79" i="1" s="1"/>
  <c r="K80" i="1" a="1"/>
  <c r="K80" i="1" s="1"/>
  <c r="K81" i="1" a="1"/>
  <c r="K81" i="1" s="1"/>
  <c r="K82" i="1" a="1"/>
  <c r="K82" i="1"/>
  <c r="K83" i="1" a="1"/>
  <c r="K83" i="1" s="1"/>
  <c r="K84" i="1" a="1"/>
  <c r="K84" i="1" s="1"/>
  <c r="K85" i="1" a="1"/>
  <c r="K85" i="1" s="1"/>
  <c r="K86" i="1" a="1"/>
  <c r="K86" i="1"/>
  <c r="K87" i="1" a="1"/>
  <c r="K87" i="1" s="1"/>
  <c r="K88" i="1" a="1"/>
  <c r="K88" i="1" s="1"/>
  <c r="K89" i="1" a="1"/>
  <c r="K89" i="1" s="1"/>
  <c r="K90" i="1" a="1"/>
  <c r="K90" i="1"/>
  <c r="K91" i="1" a="1"/>
  <c r="K91" i="1" s="1"/>
  <c r="K92" i="1" a="1"/>
  <c r="K92" i="1" s="1"/>
  <c r="K93" i="1" a="1"/>
  <c r="K93" i="1" s="1"/>
  <c r="K94" i="1" a="1"/>
  <c r="K94" i="1"/>
  <c r="K95" i="1" a="1"/>
  <c r="K95" i="1" s="1"/>
  <c r="K96" i="1" a="1"/>
  <c r="K96" i="1" s="1"/>
  <c r="K97" i="1" a="1"/>
  <c r="K97" i="1" s="1"/>
  <c r="K98" i="1" a="1"/>
  <c r="K98" i="1"/>
  <c r="K99" i="1" a="1"/>
  <c r="K99" i="1" s="1"/>
  <c r="K100" i="1" a="1"/>
  <c r="K100" i="1" s="1"/>
  <c r="K101" i="1" a="1"/>
  <c r="K101" i="1" s="1"/>
  <c r="K2" i="1" a="1"/>
  <c r="K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<sst xmlns="http://schemas.openxmlformats.org/spreadsheetml/2006/main" count="34" uniqueCount="24">
  <si>
    <t>number_courses</t>
  </si>
  <si>
    <t>time_study</t>
  </si>
  <si>
    <t>Marks</t>
  </si>
  <si>
    <t>Performance tab</t>
  </si>
  <si>
    <t>Course load</t>
  </si>
  <si>
    <t>Fail category</t>
  </si>
  <si>
    <t>Missing Value check</t>
  </si>
  <si>
    <t>Ifs condition</t>
  </si>
  <si>
    <t>Effort level</t>
  </si>
  <si>
    <t xml:space="preserve">Scholarship </t>
  </si>
  <si>
    <t>Row Labels</t>
  </si>
  <si>
    <t>Grand Total</t>
  </si>
  <si>
    <t>Average of Marks</t>
  </si>
  <si>
    <t>Grade</t>
  </si>
  <si>
    <t>Grade2</t>
  </si>
  <si>
    <t>A</t>
  </si>
  <si>
    <t>B</t>
  </si>
  <si>
    <t>C</t>
  </si>
  <si>
    <t>D</t>
  </si>
  <si>
    <t>E</t>
  </si>
  <si>
    <t>Count of Grade</t>
  </si>
  <si>
    <t>Average of time_study</t>
  </si>
  <si>
    <t>Maximum study time</t>
  </si>
  <si>
    <t>Minimum study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</si>
</sst>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0" borderId="0" xfId="0" pivotButton="1"/>
    <xf numFmtId="0" fontId="0" fillId="0" borderId="0" xfId="0" applyAlignment="1">
      <alignment horizontal="left"/>
    </xf>
    <xf numFmtId="2" fontId="0" fillId="0" borderId="0" xfId="0" applyNumberFormat="1"/>
    <xf numFmtId="0" fontId="0" fillId="0" borderId="0" xfId="0" applyNumberFormat="1"/>
    <xf numFmtId="0" fontId="17" fillId="34" borderId="0" xfId="0" applyFont="1" applyFill="1"/>
    <xf numFmtId="2" fontId="17"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[Student_Marks.xlsx]Average study time with grade!PivotTable2</c:name>
    <c:fmtId val="0"/>
  </c:pivotSource>
  <c:chart>
    <c:autoTitleDeleted val="1"/>
    <c:pivotFmts>
      <c:pivotFmt>
        <c:idx val="0"/>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w="9525">
              <a:solidFill>
                <a:schemeClr val="accent5"/>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'Average study time with grade'!$B$3</c:f>
              <c:strCache>
                <c:ptCount val="1"/>
                <c:pt idx="0">
                  <c:v>Total</c:v>
                </c:pt>
              </c:strCache>
            </c:strRef>
          </c:tx>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study time with grade'!$A$4:$A$9</c:f>
              <c:strCache>
                <c:ptCount val="5"/>
                <c:pt idx="0">
                  <c:v>A</c:v>
                </c:pt>
                <c:pt idx="1">
                  <c:v>B</c:v>
                </c:pt>
                <c:pt idx="2">
                  <c:v>C</c:v>
                </c:pt>
                <c:pt idx="3">
                  <c:v>D</c:v>
                </c:pt>
                <c:pt idx="4">
                  <c:v>E</c:v>
                </c:pt>
              </c:strCache>
            </c:strRef>
          </c:cat>
          <c:val>
            <c:numRef>
              <c:f>'Average study time with grade'!$B$4:$B$9</c:f>
              <c:numCache>
                <c:formatCode>0.00</c:formatCode>
                <c:ptCount val="5"/>
                <c:pt idx="0">
                  <c:v>7.7235555555555537</c:v>
                </c:pt>
                <c:pt idx="1">
                  <c:v>7.0286</c:v>
                </c:pt>
                <c:pt idx="2">
                  <c:v>6.2327499999999993</c:v>
                </c:pt>
                <c:pt idx="3">
                  <c:v>4.5884210526315785</c:v>
                </c:pt>
                <c:pt idx="4">
                  <c:v>2.1188599999999997</c:v>
                </c:pt>
              </c:numCache>
            </c:numRef>
          </c:val>
          <c:extLst>
            <c:ext xmlns:c16="http://schemas.microsoft.com/office/drawing/2014/chart" uri="{C3380CC4-5D6E-409C-BE32-E72D297353CC}">
              <c16:uniqueId val="{00000000-E885-435A-B716-5FFE94ECADE5}"/>
            </c:ext>
          </c:extLst>
        </c:ser>
        <c:dLbls>
          <c:showLegendKey val="0"/>
          <c:showVal val="1"/>
          <c:showCatName val="0"/>
          <c:showSerName val="0"/>
          <c:showPercent val="0"/>
          <c:showBubbleSize val="0"/>
        </c:dLbls>
        <c:gapWidth val="150"/>
        <c:shape val="box"/>
        <c:axId val="274654400"/>
        <c:axId val="274630400"/>
        <c:axId val="0"/>
      </c:bar3DChart>
      <c:catAx>
        <c:axId val="2746544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30400"/>
        <c:crosses val="autoZero"/>
        <c:auto val="1"/>
        <c:lblAlgn val="ctr"/>
        <c:lblOffset val="100"/>
        <c:noMultiLvlLbl val="0"/>
      </c:catAx>
      <c:valAx>
        <c:axId val="274630400"/>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5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[Student_Marks.xlsx]Highest Grade count !PivotTable1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26363225430154558"/>
          <c:w val="0.79097222222222219"/>
          <c:h val="0.68544181977252838"/>
        </c:manualLayout>
      </c:layout>
      <c:pie3DChart>
        <c:varyColors val="1"/>
        <c:ser>
          <c:idx val="0"/>
          <c:order val="0"/>
          <c:tx>
            <c:strRef>
              <c:f>'Highest Grade count '!$B$3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cat>
            <c:strRef>
              <c:f>'Highest Grade count '!$A$4:$A$9</c:f>
              <c:strCache>
                <c:ptCount val="5"/>
                <c:pt idx="0">
                  <c:v>A</c:v>
                </c:pt>
                <c:pt idx="1">
                  <c:v>B</c:v>
                </c:pt>
                <c:pt idx="2">
                  <c:v>C</c:v>
                </c:pt>
                <c:pt idx="3">
                  <c:v>D</c:v>
                </c:pt>
                <c:pt idx="4">
                  <c:v>E</c:v>
                </c:pt>
              </c:strCache>
            </c:strRef>
          </c:cat>
          <c:val>
            <c:numRef>
              <c:f>'Highest Grade count '!$B$4:$B$9</c:f>
              <c:numCache>
                <c:formatCode>General</c:formatCode>
                <c:ptCount val="5"/>
                <c:pt idx="0">
                  <c:v>9</c:v>
                </c:pt>
                <c:pt idx="1">
                  <c:v>10</c:v>
                </c:pt>
                <c:pt idx="2">
                  <c:v>12</c:v>
                </c:pt>
                <c:pt idx="3">
                  <c:v>19</c:v>
                </c:pt>
                <c:pt idx="4">
                  <c:v>50</c:v>
                </c:pt>
              </c:numCache>
            </c:numRef>
          </c:val>
          <c:extLst>
            <c:ext xmlns:c16="http://schemas.microsoft.com/office/drawing/2014/chart" uri="{C3380CC4-5D6E-409C-BE32-E72D297353CC}">
              <c16:uniqueId val="{00000000-3015-4625-B419-5995545BB10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[Student_Marks.xlsx]Highest Grade count !PivotTable1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'Highest Grade count '!$B$3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Grade count '!$A$4:$A$9</c:f>
              <c:strCache>
                <c:ptCount val="5"/>
                <c:pt idx="0">
                  <c:v>A</c:v>
                </c:pt>
                <c:pt idx="1">
                  <c:v>B</c:v>
                </c:pt>
                <c:pt idx="2">
                  <c:v>C</c:v>
                </c:pt>
                <c:pt idx="3">
                  <c:v>D</c:v>
                </c:pt>
                <c:pt idx="4">
                  <c:v>E</c:v>
                </c:pt>
              </c:strCache>
            </c:strRef>
          </c:cat>
          <c:val>
            <c:numRef>
              <c:f>'Highest Grade count '!$B$4:$B$9</c:f>
              <c:numCache>
                <c:formatCode>General</c:formatCode>
                <c:ptCount val="5"/>
                <c:pt idx="0">
                  <c:v>9</c:v>
                </c:pt>
                <c:pt idx="1">
                  <c:v>10</c:v>
                </c:pt>
                <c:pt idx="2">
                  <c:v>12</c:v>
                </c:pt>
                <c:pt idx="3">
                  <c:v>19</c:v>
                </c:pt>
                <c:pt idx="4">
                  <c:v>50</c:v>
                </c:pt>
              </c:numCache>
            </c:numRef>
          </c:val>
          <c:extLst>
            <c:ext xmlns:c16="http://schemas.microsoft.com/office/drawing/2014/chart" uri="{C3380CC4-5D6E-409C-BE32-E72D297353CC}">
              <c16:uniqueId val="{00000000-26CE-48B5-A709-0196D2219DE8}"/>
            </c:ext>
          </c:extLst>
        </c:ser>
        <c:dLbls>
          <c:showLegendKey val="0"/>
          <c:showVal val="1"/>
          <c:showCatName val="0"/>
          <c:showSerName val="0"/>
          <c:showPercent val="0"/>
          <c:showBubbleSize val="0"/>
        </c:dLbls>
        <c:gapWidth val="150"/>
        <c:shape val="box"/>
        <c:axId val="274627040"/>
        <c:axId val="274640000"/>
        <c:axId val="0"/>
      </c:bar3DChart>
      <c:catAx>
        <c:axId val="274627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40000"/>
        <c:crosses val="autoZero"/>
        <c:auto val="1"/>
        <c:lblAlgn val="ctr"/>
        <c:lblOffset val="100"/>
        <c:noMultiLvlLbl val="0"/>
      </c:catAx>
      <c:valAx>
        <c:axId val="274640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27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[Student_Marks.xlsx]Number of Courses Vs Avg Marks!PivotTable2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'Number of Courses Vs Avg Marks'!$B$3</c:f>
              <c:strCache>
                <c:ptCount val="1"/>
                <c:pt idx="0">
                  <c:v>Total</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'Number of Courses Vs Avg Marks'!$A$4:$A$10</c:f>
              <c:strCache>
                <c:ptCount val="6"/>
                <c:pt idx="0">
                  <c:v>3</c:v>
                </c:pt>
                <c:pt idx="1">
                  <c:v>4</c:v>
                </c:pt>
                <c:pt idx="2">
                  <c:v>5</c:v>
                </c:pt>
                <c:pt idx="3">
                  <c:v>6</c:v>
                </c:pt>
                <c:pt idx="4">
                  <c:v>7</c:v>
                </c:pt>
                <c:pt idx="5">
                  <c:v>8</c:v>
                </c:pt>
              </c:strCache>
            </c:strRef>
          </c:cat>
          <c:val>
            <c:numRef>
              <c:f>'Number of Courses Vs Avg Marks'!$B$4:$B$10</c:f>
              <c:numCache>
                <c:formatCode>0.00</c:formatCode>
                <c:ptCount val="6"/>
                <c:pt idx="0">
                  <c:v>18.433318181818183</c:v>
                </c:pt>
                <c:pt idx="1">
                  <c:v>19.029952380952381</c:v>
                </c:pt>
                <c:pt idx="2">
                  <c:v>17.641000000000002</c:v>
                </c:pt>
                <c:pt idx="3">
                  <c:v>29.863062499999998</c:v>
                </c:pt>
                <c:pt idx="4">
                  <c:v>29.401466666666668</c:v>
                </c:pt>
                <c:pt idx="5">
                  <c:v>33.835375000000006</c:v>
                </c:pt>
              </c:numCache>
            </c:numRef>
          </c:val>
          <c:extLst>
            <c:ext xmlns:c16="http://schemas.microsoft.com/office/drawing/2014/chart" uri="{C3380CC4-5D6E-409C-BE32-E72D297353CC}">
              <c16:uniqueId val="{00000000-DAF8-4A50-9442-402346FFDA0C}"/>
            </c:ext>
          </c:extLst>
        </c:ser>
        <c:dLbls>
          <c:showLegendKey val="0"/>
          <c:showVal val="1"/>
          <c:showCatName val="0"/>
          <c:showSerName val="0"/>
          <c:showPercent val="0"/>
          <c:showBubbleSize val="0"/>
        </c:dLbls>
        <c:gapWidth val="65"/>
        <c:shape val="box"/>
        <c:axId val="1550414367"/>
        <c:axId val="1550415327"/>
        <c:axId val="0"/>
      </c:bar3DChart>
      <c:catAx>
        <c:axId val="15504143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50415327"/>
        <c:crosses val="autoZero"/>
        <c:auto val="1"/>
        <c:lblAlgn val="ctr"/>
        <c:lblOffset val="100"/>
        <c:noMultiLvlLbl val="0"/>
      </c:catAx>
      <c:valAx>
        <c:axId val="1550415327"/>
        <c:scaling>
          <c:orientation val="minMax"/>
        </c:scaling>
        <c:delete val="0"/>
        <c:axPos val="l"/>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5041436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261937</xdr:colOff>
      <xdr:row>1</xdr:row>
      <xdr:rowOff>204787</xdr:rowOff>
    </xdr:from>
    <xdr:to>
      <xdr:col>9</xdr:col>
      <xdr:colOff>33337</xdr:colOff>
      <xdr:row>15</xdr:row>
      <xdr:rowOff>14287</xdr:rowOff>
    </xdr:to>
    <xdr:graphicFrame macro="">
      <xdr:nvGraphicFramePr>
        <xdr:cNvPr id="2" name="Chart 1">
          <a:extLst>
            <a:ext uri="{FF2B5EF4-FFF2-40B4-BE49-F238E27FC236}">
              <a16:creationId xmlns:a16="http://schemas.microsoft.com/office/drawing/2014/main" id="{8CD8A413-6F28-D1D0-9B6E-852A1075A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19049</xdr:colOff>
      <xdr:row>10</xdr:row>
      <xdr:rowOff>0</xdr:rowOff>
    </xdr:from>
    <xdr:to>
      <xdr:col>1</xdr:col>
      <xdr:colOff>1343025</xdr:colOff>
      <xdr:row>14</xdr:row>
      <xdr:rowOff>104775</xdr:rowOff>
    </xdr:to>
    <mc:AlternateContent xmlns:mc="http://schemas.openxmlformats.org/markup-compatibility/2006">
      <mc:Choice xmlns:a14="http://schemas.microsoft.com/office/drawing/2010/main" Requires="a14">
        <xdr:graphicFrame macro="">
          <xdr:nvGraphicFramePr>
            <xdr:cNvPr id="3" name="Course load">
              <a:extLst>
                <a:ext uri="{FF2B5EF4-FFF2-40B4-BE49-F238E27FC236}">
                  <a16:creationId xmlns:a16="http://schemas.microsoft.com/office/drawing/2014/main" id="{6B8A3E94-3409-488F-6AA6-E6A31FA0E2A0}"/>
                </a:ext>
              </a:extLst>
            </xdr:cNvPr>
            <xdr:cNvGraphicFramePr/>
          </xdr:nvGraphicFramePr>
          <xdr:xfrm>
            <a:off x="0" y="0"/>
            <a:ext cx="0" cy="0"/>
          </xdr:xfrm>
          <a:graphic>
            <a:graphicData uri="http://schemas.microsoft.com/office/drawing/2010/slicer">
              <sle:slicer xmlns:sle="http://schemas.microsoft.com/office/drawing/2010/slicer" name="Course load"/>
            </a:graphicData>
          </a:graphic>
        </xdr:graphicFrame>
      </mc:Choice>
      <mc:Fallback>
        <xdr:sp macro="" textlink="">
          <xdr:nvSpPr>
            <xdr:cNvPr id="0" name=""/>
            <xdr:cNvSpPr>
              <a:spLocks noTextEdit="1"/>
            </xdr:cNvSpPr>
          </xdr:nvSpPr>
          <xdr:spPr>
            <a:xfrm>
              <a:off x="19049" y="2095500"/>
              <a:ext cx="2324101"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23812</xdr:colOff>
      <xdr:row>2</xdr:row>
      <xdr:rowOff>4761</xdr:rowOff>
    </xdr:from>
    <xdr:to>
      <xdr:col>8</xdr:col>
      <xdr:colOff>38100</xdr:colOff>
      <xdr:row>17</xdr:row>
      <xdr:rowOff>28574</xdr:rowOff>
    </xdr:to>
    <xdr:graphicFrame macro="">
      <xdr:nvGraphicFramePr>
        <xdr:cNvPr id="2" name="Chart 1">
          <a:extLst>
            <a:ext uri="{FF2B5EF4-FFF2-40B4-BE49-F238E27FC236}">
              <a16:creationId xmlns:a16="http://schemas.microsoft.com/office/drawing/2014/main" id="{04ACD248-D001-40CA-6F5F-1BCBD7A10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42862</xdr:colOff>
      <xdr:row>2</xdr:row>
      <xdr:rowOff>4761</xdr:rowOff>
    </xdr:from>
    <xdr:to>
      <xdr:col>14</xdr:col>
      <xdr:colOff>500062</xdr:colOff>
      <xdr:row>17</xdr:row>
      <xdr:rowOff>9524</xdr:rowOff>
    </xdr:to>
    <xdr:graphicFrame macro="">
      <xdr:nvGraphicFramePr>
        <xdr:cNvPr id="3" name="Chart 2">
          <a:extLst>
            <a:ext uri="{FF2B5EF4-FFF2-40B4-BE49-F238E27FC236}">
              <a16:creationId xmlns:a16="http://schemas.microsoft.com/office/drawing/2014/main" id="{FB287AD5-B9A6-40B2-A048-41FF1B1645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433387</xdr:colOff>
      <xdr:row>2</xdr:row>
      <xdr:rowOff>4761</xdr:rowOff>
    </xdr:from>
    <xdr:to>
      <xdr:col>11</xdr:col>
      <xdr:colOff>314325</xdr:colOff>
      <xdr:row>17</xdr:row>
      <xdr:rowOff>9524</xdr:rowOff>
    </xdr:to>
    <xdr:graphicFrame macro="">
      <xdr:nvGraphicFramePr>
        <xdr:cNvPr id="2" name="Chart 1">
          <a:extLst>
            <a:ext uri="{FF2B5EF4-FFF2-40B4-BE49-F238E27FC236}">
              <a16:creationId xmlns:a16="http://schemas.microsoft.com/office/drawing/2014/main" id="{15B6833E-B877-AC66-67E5-F89087EF2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9524</xdr:colOff>
      <xdr:row>10</xdr:row>
      <xdr:rowOff>28575</xdr:rowOff>
    </xdr:from>
    <xdr:to>
      <xdr:col>2</xdr:col>
      <xdr:colOff>380999</xdr:colOff>
      <xdr:row>16</xdr:row>
      <xdr:rowOff>47625</xdr:rowOff>
    </xdr:to>
    <mc:AlternateContent xmlns:mc="http://schemas.openxmlformats.org/markup-compatibility/2006">
      <mc:Choice xmlns:a14="http://schemas.microsoft.com/office/drawing/2010/main" Requires="a14">
        <xdr:graphicFrame macro="">
          <xdr:nvGraphicFramePr>
            <xdr:cNvPr id="3" name="Effort level">
              <a:extLst>
                <a:ext uri="{FF2B5EF4-FFF2-40B4-BE49-F238E27FC236}">
                  <a16:creationId xmlns:a16="http://schemas.microsoft.com/office/drawing/2014/main" id="{E8062C02-4185-C2B9-CB42-66D5BCA381AA}"/>
                </a:ext>
              </a:extLst>
            </xdr:cNvPr>
            <xdr:cNvGraphicFramePr/>
          </xdr:nvGraphicFramePr>
          <xdr:xfrm>
            <a:off x="0" y="0"/>
            <a:ext cx="0" cy="0"/>
          </xdr:xfrm>
          <a:graphic>
            <a:graphicData uri="http://schemas.microsoft.com/office/drawing/2010/slicer">
              <sle:slicer xmlns:sle="http://schemas.microsoft.com/office/drawing/2010/slicer" name="Effort level"/>
            </a:graphicData>
          </a:graphic>
        </xdr:graphicFrame>
      </mc:Choice>
      <mc:Fallback>
        <xdr:sp macro="" textlink="">
          <xdr:nvSpPr>
            <xdr:cNvPr id="0" name=""/>
            <xdr:cNvSpPr>
              <a:spLocks noTextEdit="1"/>
            </xdr:cNvSpPr>
          </xdr:nvSpPr>
          <xdr:spPr>
            <a:xfrm>
              <a:off x="9524" y="2124075"/>
              <a:ext cx="2695575"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39.491314930558" createdVersion="8" refreshedVersion="8" minRefreshableVersion="3" recordCount="104" xr:uid="{D0BFD2DD-0385-496E-BD6F-2955AF4A1116}">
  <cacheSource type="worksheet">
    <worksheetSource ref="A1:L105" sheet="Student_Marks"/>
  </cacheSource>
  <cacheFields count="12">
    <cacheField name="number_courses" numFmtId="0">
      <sharedItems containsString="0" containsBlank="1" containsNumber="1" containsInteger="1" minValue="3" maxValue="8" count="7">
        <n v="3"/>
        <n v="4"/>
        <n v="6"/>
        <n v="8"/>
        <n v="5"/>
        <n v="7"/>
        <m/>
      </sharedItems>
    </cacheField>
    <cacheField name="time_study" numFmtId="0">
      <sharedItems containsString="0" containsBlank="1" containsNumber="1" minValue="9.6000000000000002E-2" maxValue="7.9569999999999999" count="101">
        <n v="4.508"/>
        <n v="9.6000000000000002E-2"/>
        <n v="3.133"/>
        <n v="7.9089999999999998"/>
        <n v="7.8109999999999999"/>
        <n v="3.2109999999999999"/>
        <n v="6.0629999999999997"/>
        <n v="3.4129999999999998"/>
        <n v="4.41"/>
        <n v="6.173"/>
        <n v="7.3529999999999998"/>
        <n v="0.42299999999999999"/>
        <n v="4.218"/>
        <n v="4.274"/>
        <n v="2.9079999999999999"/>
        <n v="4.26"/>
        <n v="5.7190000000000003"/>
        <n v="6.08"/>
        <n v="7.7110000000000003"/>
        <n v="3.9769999999999999"/>
        <n v="4.7329999999999997"/>
        <n v="6.1260000000000003"/>
        <n v="2.0510000000000002"/>
        <n v="4.875"/>
        <n v="3.6349999999999998"/>
        <n v="1.407"/>
        <n v="0.50800000000000001"/>
        <n v="4.3780000000000001"/>
        <n v="0.156"/>
        <n v="1.2989999999999999"/>
        <n v="3.8639999999999999"/>
        <n v="1.923"/>
        <n v="0.93200000000000005"/>
        <n v="6.5940000000000003"/>
        <n v="4.0830000000000002"/>
        <n v="7.5430000000000001"/>
        <n v="2.9660000000000002"/>
        <n v="7.2830000000000004"/>
        <n v="6.5330000000000004"/>
        <n v="7.7750000000000004"/>
        <n v="0.14000000000000001"/>
        <n v="2.754"/>
        <n v="3.5910000000000002"/>
        <n v="1.5569999999999999"/>
        <n v="1.954"/>
        <n v="2.0609999999999999"/>
        <n v="3.7970000000000002"/>
        <n v="4.7789999999999999"/>
        <n v="5.6349999999999998"/>
        <n v="3.9129999999999998"/>
        <n v="6.7030000000000003"/>
        <n v="4.13"/>
        <n v="0.77100000000000002"/>
        <n v="6.0490000000000004"/>
        <n v="7.5910000000000002"/>
        <n v="2.9129999999999998"/>
        <n v="7.641"/>
        <n v="7.649"/>
        <n v="6.1980000000000004"/>
        <n v="7.468"/>
        <n v="0.376"/>
        <n v="2.4380000000000002"/>
        <n v="3.6059999999999999"/>
        <n v="4.8689999999999998"/>
        <n v="0.13"/>
        <n v="2.1419999999999999"/>
        <n v="5.4729999999999999"/>
        <n v="0.55000000000000004"/>
        <n v="1.395"/>
        <n v="3.948"/>
        <n v="3.7360000000000002"/>
        <n v="2.5179999999999998"/>
        <n v="4.633"/>
        <n v="1.629"/>
        <n v="6.9539999999999997"/>
        <n v="0.80300000000000005"/>
        <n v="6.3789999999999996"/>
        <n v="5.9850000000000003"/>
        <n v="7.4509999999999996"/>
        <n v="0.80500000000000005"/>
        <n v="7.9569999999999999"/>
        <n v="2.262"/>
        <n v="7.41"/>
        <n v="3.1970000000000001"/>
        <n v="1.982"/>
        <n v="6.2009999999999996"/>
        <n v="4.0670000000000002"/>
        <n v="1.0329999999999999"/>
        <n v="1.8029999999999999"/>
        <n v="6.3760000000000003"/>
        <n v="4.1820000000000004"/>
        <n v="2.73"/>
        <n v="5.0270000000000001"/>
        <n v="6.4710000000000001"/>
        <n v="3.919"/>
        <n v="3.5609999999999999"/>
        <n v="0.30099999999999999"/>
        <n v="7.1630000000000003"/>
        <n v="0.309"/>
        <n v="6.335"/>
        <m/>
      </sharedItems>
    </cacheField>
    <cacheField name="Marks" numFmtId="0">
      <sharedItems containsString="0" containsBlank="1" containsNumber="1" minValue="5.609" maxValue="55.298999999999999" count="101">
        <n v="19.202000000000002"/>
        <n v="7.734"/>
        <n v="13.811"/>
        <n v="53.018000000000001"/>
        <n v="55.298999999999999"/>
        <n v="17.821999999999999"/>
        <n v="29.888999999999999"/>
        <n v="17.263999999999999"/>
        <n v="20.347999999999999"/>
        <n v="30.861999999999998"/>
        <n v="42.036000000000001"/>
        <n v="12.132"/>
        <n v="24.318000000000001"/>
        <n v="17.672000000000001"/>
        <n v="11.397"/>
        <n v="19.466000000000001"/>
        <n v="30.547999999999998"/>
        <n v="38.49"/>
        <n v="50.985999999999997"/>
        <n v="25.132999999999999"/>
        <n v="22.073"/>
        <n v="35.939"/>
        <n v="12.209"/>
        <n v="28.042999999999999"/>
        <n v="16.516999999999999"/>
        <n v="6.6230000000000002"/>
        <n v="12.647"/>
        <n v="26.532"/>
        <n v="9.3330000000000002"/>
        <n v="8.8369999999999997"/>
        <n v="24.172000000000001"/>
        <n v="8.1"/>
        <n v="15.038"/>
        <n v="39.965000000000003"/>
        <n v="17.170999999999999"/>
        <n v="43.978000000000002"/>
        <n v="13.119"/>
        <n v="46.453000000000003"/>
        <n v="41.357999999999997"/>
        <n v="51.142000000000003"/>
        <n v="7.3360000000000003"/>
        <n v="15.725"/>
        <n v="19.771000000000001"/>
        <n v="10.429"/>
        <n v="9.7420000000000009"/>
        <n v="8.9239999999999995"/>
        <n v="16.702999999999999"/>
        <n v="22.701000000000001"/>
        <n v="26.882000000000001"/>
        <n v="19.106000000000002"/>
        <n v="40.601999999999997"/>
        <n v="22.184000000000001"/>
        <n v="7.8920000000000003"/>
        <n v="36.652999999999999"/>
        <n v="53.158000000000001"/>
        <n v="18.238"/>
        <n v="53.359000000000002"/>
        <n v="51.582999999999998"/>
        <n v="31.236000000000001"/>
        <n v="51.343000000000004"/>
        <n v="10.522"/>
        <n v="10.843999999999999"/>
        <n v="19.59"/>
        <n v="21.379000000000001"/>
        <n v="12.590999999999999"/>
        <n v="13.561999999999999"/>
        <n v="27.568999999999999"/>
        <n v="6.1849999999999996"/>
        <n v="8.92"/>
        <n v="21.4"/>
        <n v="16.606000000000002"/>
        <n v="13.416"/>
        <n v="20.398"/>
        <n v="7.0140000000000002"/>
        <n v="39.951999999999998"/>
        <n v="6.2169999999999996"/>
        <n v="36.746000000000002"/>
        <n v="38.277999999999999"/>
        <n v="49.543999999999997"/>
        <n v="6.3490000000000002"/>
        <n v="54.320999999999998"/>
        <n v="17.704999999999998"/>
        <n v="44.098999999999997"/>
        <n v="16.106000000000002"/>
        <n v="16.460999999999999"/>
        <n v="39.957000000000001"/>
        <n v="23.149000000000001"/>
        <n v="6.0529999999999999"/>
        <n v="11.253"/>
        <n v="40.024000000000001"/>
        <n v="24.393999999999998"/>
        <n v="19.564"/>
        <n v="23.916"/>
        <n v="42.426000000000002"/>
        <n v="24.451000000000001"/>
        <n v="19.128"/>
        <n v="5.609"/>
        <n v="41.444000000000003"/>
        <n v="12.026999999999999"/>
        <n v="32.356999999999999"/>
        <m/>
      </sharedItems>
    </cacheField>
    <cacheField name="If function" numFmtId="0">
      <sharedItems containsBlank="1" count="6">
        <s v="E"/>
        <s v="A"/>
        <s v="D"/>
        <s v="C"/>
        <s v="B"/>
        <m/>
      </sharedItems>
    </cacheField>
    <cacheField name="Performance tab" numFmtId="0">
      <sharedItems containsBlank="1"/>
    </cacheField>
    <cacheField name="Course load" numFmtId="0">
      <sharedItems containsBlank="1"/>
    </cacheField>
    <cacheField name="Fail category" numFmtId="0">
      <sharedItems containsBlank="1"/>
    </cacheField>
    <cacheField name="If error" numFmtId="0">
      <sharedItems containsMixedTypes="1" containsNumber="1" minValue="3.9191884456671255" maxValue="96.853846153846149"/>
    </cacheField>
    <cacheField name="Missing Value check" numFmtId="0">
      <sharedItems containsBlank="1"/>
    </cacheField>
    <cacheField name="Ifs condition" numFmtId="0">
      <sharedItems containsBlank="1"/>
    </cacheField>
    <cacheField name="Effort level" numFmtId="0">
      <sharedItems containsBlank="1" count="4">
        <s v="Medium"/>
        <s v="Low"/>
        <s v="High"/>
        <m/>
      </sharedItems>
    </cacheField>
    <cacheField name="Scholarship " numFmtId="0">
      <sharedItems containsBlank="1"/>
    </cacheField>
  </cacheFields>
  <extLst>
    <ext xmlns:x14="http://schemas.microsoft.com/office/spreadsheetml/2009/9/main" uri="{725AE2AE-9491-48be-B2B4-4EB974FC3084}">
      <x14:pivotCacheDefinition pivotCacheId="1307077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39.498227314813" createdVersion="8" refreshedVersion="8" minRefreshableVersion="3" recordCount="105" xr:uid="{7EB40C17-906B-4D5A-892A-762C5BFEBE75}">
  <cacheSource type="worksheet">
    <worksheetSource ref="A1:L1048576" sheet="Student_Marks"/>
  </cacheSource>
  <cacheFields count="12">
    <cacheField name="number_courses" numFmtId="0">
      <sharedItems containsString="0" containsBlank="1" containsNumber="1" containsInteger="1" minValue="3" maxValue="8"/>
    </cacheField>
    <cacheField name="time_study" numFmtId="0">
      <sharedItems containsString="0" containsBlank="1" containsNumber="1" minValue="9.6000000000000002E-2" maxValue="7.9569999999999999" count="101">
        <n v="4.508"/>
        <n v="9.6000000000000002E-2"/>
        <n v="3.133"/>
        <n v="7.9089999999999998"/>
        <n v="7.8109999999999999"/>
        <n v="3.2109999999999999"/>
        <n v="6.0629999999999997"/>
        <n v="3.4129999999999998"/>
        <n v="4.41"/>
        <n v="6.173"/>
        <n v="7.3529999999999998"/>
        <n v="0.42299999999999999"/>
        <n v="4.218"/>
        <n v="4.274"/>
        <n v="2.9079999999999999"/>
        <n v="4.26"/>
        <n v="5.7190000000000003"/>
        <n v="6.08"/>
        <n v="7.7110000000000003"/>
        <n v="3.9769999999999999"/>
        <n v="4.7329999999999997"/>
        <n v="6.1260000000000003"/>
        <n v="2.0510000000000002"/>
        <n v="4.875"/>
        <n v="3.6349999999999998"/>
        <n v="1.407"/>
        <n v="0.50800000000000001"/>
        <n v="4.3780000000000001"/>
        <n v="0.156"/>
        <n v="1.2989999999999999"/>
        <n v="3.8639999999999999"/>
        <n v="1.923"/>
        <n v="0.93200000000000005"/>
        <n v="6.5940000000000003"/>
        <n v="4.0830000000000002"/>
        <n v="7.5430000000000001"/>
        <n v="2.9660000000000002"/>
        <n v="7.2830000000000004"/>
        <n v="6.5330000000000004"/>
        <n v="7.7750000000000004"/>
        <n v="0.14000000000000001"/>
        <n v="2.754"/>
        <n v="3.5910000000000002"/>
        <n v="1.5569999999999999"/>
        <n v="1.954"/>
        <n v="2.0609999999999999"/>
        <n v="3.7970000000000002"/>
        <n v="4.7789999999999999"/>
        <n v="5.6349999999999998"/>
        <n v="3.9129999999999998"/>
        <n v="6.7030000000000003"/>
        <n v="4.13"/>
        <n v="0.77100000000000002"/>
        <n v="6.0490000000000004"/>
        <n v="7.5910000000000002"/>
        <n v="2.9129999999999998"/>
        <n v="7.641"/>
        <n v="7.649"/>
        <n v="6.1980000000000004"/>
        <n v="7.468"/>
        <n v="0.376"/>
        <n v="2.4380000000000002"/>
        <n v="3.6059999999999999"/>
        <n v="4.8689999999999998"/>
        <n v="0.13"/>
        <n v="2.1419999999999999"/>
        <n v="5.4729999999999999"/>
        <n v="0.55000000000000004"/>
        <n v="1.395"/>
        <n v="3.948"/>
        <n v="3.7360000000000002"/>
        <n v="2.5179999999999998"/>
        <n v="4.633"/>
        <n v="1.629"/>
        <n v="6.9539999999999997"/>
        <n v="0.80300000000000005"/>
        <n v="6.3789999999999996"/>
        <n v="5.9850000000000003"/>
        <n v="7.4509999999999996"/>
        <n v="0.80500000000000005"/>
        <n v="7.9569999999999999"/>
        <n v="2.262"/>
        <n v="7.41"/>
        <n v="3.1970000000000001"/>
        <n v="1.982"/>
        <n v="6.2009999999999996"/>
        <n v="4.0670000000000002"/>
        <n v="1.0329999999999999"/>
        <n v="1.8029999999999999"/>
        <n v="6.3760000000000003"/>
        <n v="4.1820000000000004"/>
        <n v="2.73"/>
        <n v="5.0270000000000001"/>
        <n v="6.4710000000000001"/>
        <n v="3.919"/>
        <n v="3.5609999999999999"/>
        <n v="0.30099999999999999"/>
        <n v="7.1630000000000003"/>
        <n v="0.309"/>
        <n v="6.335"/>
        <m/>
      </sharedItems>
    </cacheField>
    <cacheField name="Marks" numFmtId="0">
      <sharedItems containsString="0" containsBlank="1" containsNumber="1" minValue="5.609" maxValue="55.298999999999999"/>
    </cacheField>
    <cacheField name="Grade" numFmtId="0">
      <sharedItems containsBlank="1" count="6">
        <s v="E"/>
        <s v="A"/>
        <s v="D"/>
        <s v="C"/>
        <s v="B"/>
        <m/>
      </sharedItems>
    </cacheField>
    <cacheField name="Performance tab" numFmtId="0">
      <sharedItems containsBlank="1"/>
    </cacheField>
    <cacheField name="Course load" numFmtId="0">
      <sharedItems containsBlank="1" count="3">
        <s v="Normal Course Load"/>
        <s v="High Course Load"/>
        <m/>
      </sharedItems>
    </cacheField>
    <cacheField name="Fail category" numFmtId="0">
      <sharedItems containsBlank="1"/>
    </cacheField>
    <cacheField name="Grade2" numFmtId="0">
      <sharedItems containsBlank="1" containsMixedTypes="1" containsNumber="1" minValue="3.9191884456671255" maxValue="96.853846153846149"/>
    </cacheField>
    <cacheField name="Missing Value check" numFmtId="0">
      <sharedItems containsBlank="1"/>
    </cacheField>
    <cacheField name="Ifs condition" numFmtId="0">
      <sharedItems containsBlank="1"/>
    </cacheField>
    <cacheField name="Effort level" numFmtId="0">
      <sharedItems containsBlank="1"/>
    </cacheField>
    <cacheField name="Scholarship " numFmtId="0">
      <sharedItems containsBlank="1"/>
    </cacheField>
  </cacheFields>
  <extLst>
    <ext xmlns:x14="http://schemas.microsoft.com/office/spreadsheetml/2009/9/main" uri="{725AE2AE-9491-48be-B2B4-4EB974FC3084}">
      <x14:pivotCacheDefinition pivotCacheId="8153143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x v="0"/>
    <x v="0"/>
    <s v="Need improvement"/>
    <s v="Normal Course Load"/>
    <s v="Likely to Fail"/>
    <n v="4.2595385980479152"/>
    <s v="Complete"/>
    <s v="E"/>
    <x v="0"/>
    <s v="Not eligible"/>
  </r>
  <r>
    <x v="1"/>
    <x v="1"/>
    <x v="1"/>
    <x v="0"/>
    <s v="Need improvement"/>
    <s v="Normal Course Load"/>
    <s v="Likely to Fail"/>
    <n v="80.5625"/>
    <s v="Complete"/>
    <s v="E"/>
    <x v="1"/>
    <s v="Not eligible"/>
  </r>
  <r>
    <x v="1"/>
    <x v="2"/>
    <x v="2"/>
    <x v="0"/>
    <s v="Need improvement"/>
    <s v="Normal Course Load"/>
    <s v="Likely to Fail"/>
    <n v="4.4082349186083629"/>
    <s v="Complete"/>
    <s v="E"/>
    <x v="1"/>
    <s v="Not eligible"/>
  </r>
  <r>
    <x v="2"/>
    <x v="3"/>
    <x v="3"/>
    <x v="1"/>
    <s v="Well Performed"/>
    <s v="Normal Course Load"/>
    <s v="Normal"/>
    <n v="6.7035023391073461"/>
    <s v="Complete"/>
    <s v="A"/>
    <x v="2"/>
    <s v="Eligble"/>
  </r>
  <r>
    <x v="3"/>
    <x v="4"/>
    <x v="4"/>
    <x v="1"/>
    <s v="Well Performed"/>
    <s v="High Course Load"/>
    <s v="Normal"/>
    <n v="7.0796312892075282"/>
    <s v="Complete"/>
    <s v="A"/>
    <x v="2"/>
    <s v="Eligble"/>
  </r>
  <r>
    <x v="2"/>
    <x v="5"/>
    <x v="5"/>
    <x v="0"/>
    <s v="Need improvement"/>
    <s v="Normal Course Load"/>
    <s v="Likely to Fail"/>
    <n v="5.550295857988166"/>
    <s v="Complete"/>
    <s v="E"/>
    <x v="1"/>
    <s v="Not eligible"/>
  </r>
  <r>
    <x v="0"/>
    <x v="6"/>
    <x v="6"/>
    <x v="2"/>
    <s v="Need improvement"/>
    <s v="Normal Course Load"/>
    <s v="Normal"/>
    <n v="4.9297377535873332"/>
    <s v="Complete"/>
    <s v="D"/>
    <x v="0"/>
    <s v="Not eligible"/>
  </r>
  <r>
    <x v="4"/>
    <x v="7"/>
    <x v="7"/>
    <x v="0"/>
    <s v="Need improvement"/>
    <s v="Normal Course Load"/>
    <s v="Likely to Fail"/>
    <n v="5.0583064752417233"/>
    <s v="Complete"/>
    <s v="E"/>
    <x v="1"/>
    <s v="Not eligible"/>
  </r>
  <r>
    <x v="1"/>
    <x v="8"/>
    <x v="8"/>
    <x v="2"/>
    <s v="Need improvement"/>
    <s v="Normal Course Load"/>
    <s v="Normal"/>
    <n v="4.6140589569160992"/>
    <s v="Complete"/>
    <s v="D"/>
    <x v="0"/>
    <s v="Not eligible"/>
  </r>
  <r>
    <x v="0"/>
    <x v="9"/>
    <x v="9"/>
    <x v="3"/>
    <s v="Need improvement"/>
    <s v="Normal Course Load"/>
    <s v="Normal"/>
    <n v="4.9995140126356707"/>
    <s v="Complete"/>
    <s v="C"/>
    <x v="0"/>
    <s v="Not eligible"/>
  </r>
  <r>
    <x v="0"/>
    <x v="10"/>
    <x v="10"/>
    <x v="4"/>
    <s v="Need improvement"/>
    <s v="Normal Course Load"/>
    <s v="Normal"/>
    <n v="5.7168502651978788"/>
    <s v="Complete"/>
    <s v="B"/>
    <x v="2"/>
    <s v="Not eligible"/>
  </r>
  <r>
    <x v="5"/>
    <x v="11"/>
    <x v="11"/>
    <x v="0"/>
    <s v="Need improvement"/>
    <s v="Normal Course Load"/>
    <s v="Likely to Fail"/>
    <n v="28.680851063829788"/>
    <s v="Complete"/>
    <s v="E"/>
    <x v="1"/>
    <s v="Not eligible"/>
  </r>
  <r>
    <x v="5"/>
    <x v="12"/>
    <x v="12"/>
    <x v="2"/>
    <s v="Need improvement"/>
    <s v="Normal Course Load"/>
    <s v="Normal"/>
    <n v="5.765291607396871"/>
    <s v="Complete"/>
    <s v="D"/>
    <x v="0"/>
    <s v="Not eligible"/>
  </r>
  <r>
    <x v="0"/>
    <x v="13"/>
    <x v="13"/>
    <x v="0"/>
    <s v="Need improvement"/>
    <s v="Normal Course Load"/>
    <s v="Likely to Fail"/>
    <n v="4.1347683668694435"/>
    <s v="Complete"/>
    <s v="E"/>
    <x v="0"/>
    <s v="Not eligible"/>
  </r>
  <r>
    <x v="0"/>
    <x v="14"/>
    <x v="14"/>
    <x v="0"/>
    <s v="Need improvement"/>
    <s v="Normal Course Load"/>
    <s v="Likely to Fail"/>
    <n v="3.9191884456671255"/>
    <s v="Complete"/>
    <s v="E"/>
    <x v="1"/>
    <s v="Not eligible"/>
  </r>
  <r>
    <x v="1"/>
    <x v="15"/>
    <x v="15"/>
    <x v="0"/>
    <s v="Need improvement"/>
    <s v="Normal Course Load"/>
    <s v="Likely to Fail"/>
    <n v="4.5694835680751176"/>
    <s v="Complete"/>
    <s v="E"/>
    <x v="0"/>
    <s v="Not eligible"/>
  </r>
  <r>
    <x v="4"/>
    <x v="16"/>
    <x v="16"/>
    <x v="3"/>
    <s v="Need improvement"/>
    <s v="Normal Course Load"/>
    <s v="Normal"/>
    <n v="5.3414932680538554"/>
    <s v="Complete"/>
    <s v="C"/>
    <x v="0"/>
    <s v="Not eligible"/>
  </r>
  <r>
    <x v="3"/>
    <x v="17"/>
    <x v="17"/>
    <x v="3"/>
    <s v="Need improvement"/>
    <s v="High Course Load"/>
    <s v="Normal"/>
    <n v="6.3305921052631584"/>
    <s v="Complete"/>
    <s v="C"/>
    <x v="0"/>
    <s v="Not eligible"/>
  </r>
  <r>
    <x v="2"/>
    <x v="18"/>
    <x v="18"/>
    <x v="1"/>
    <s v="Well Performed"/>
    <s v="Normal Course Load"/>
    <s v="Normal"/>
    <n v="6.6121125664634928"/>
    <s v="Complete"/>
    <s v="A"/>
    <x v="2"/>
    <s v="Eligble"/>
  </r>
  <r>
    <x v="3"/>
    <x v="19"/>
    <x v="19"/>
    <x v="2"/>
    <s v="Need improvement"/>
    <s v="Normal Course Load"/>
    <s v="Normal"/>
    <n v="6.3195876288659791"/>
    <s v="Complete"/>
    <s v="D"/>
    <x v="1"/>
    <s v="Not eligible"/>
  </r>
  <r>
    <x v="1"/>
    <x v="20"/>
    <x v="20"/>
    <x v="2"/>
    <s v="Need improvement"/>
    <s v="Normal Course Load"/>
    <s v="Normal"/>
    <n v="4.6636382843862245"/>
    <s v="Complete"/>
    <s v="D"/>
    <x v="0"/>
    <s v="Not eligible"/>
  </r>
  <r>
    <x v="2"/>
    <x v="21"/>
    <x v="21"/>
    <x v="3"/>
    <s v="Need improvement"/>
    <s v="Normal Course Load"/>
    <s v="Normal"/>
    <n v="5.8666340189356836"/>
    <s v="Complete"/>
    <s v="C"/>
    <x v="0"/>
    <s v="Not eligible"/>
  </r>
  <r>
    <x v="4"/>
    <x v="22"/>
    <x v="22"/>
    <x v="0"/>
    <s v="Need improvement"/>
    <s v="Normal Course Load"/>
    <s v="Likely to Fail"/>
    <n v="5.952705997074597"/>
    <s v="Complete"/>
    <s v="E"/>
    <x v="1"/>
    <s v="Not eligible"/>
  </r>
  <r>
    <x v="5"/>
    <x v="23"/>
    <x v="23"/>
    <x v="2"/>
    <s v="Need improvement"/>
    <s v="Normal Course Load"/>
    <s v="Normal"/>
    <n v="5.7524102564102559"/>
    <s v="Complete"/>
    <s v="D"/>
    <x v="0"/>
    <s v="Not eligible"/>
  </r>
  <r>
    <x v="1"/>
    <x v="24"/>
    <x v="24"/>
    <x v="0"/>
    <s v="Need improvement"/>
    <s v="Normal Course Load"/>
    <s v="Likely to Fail"/>
    <n v="4.5438789546079779"/>
    <s v="Complete"/>
    <s v="E"/>
    <x v="1"/>
    <s v="Not eligible"/>
  </r>
  <r>
    <x v="0"/>
    <x v="25"/>
    <x v="25"/>
    <x v="0"/>
    <s v="Need improvement"/>
    <s v="Normal Course Load"/>
    <s v="Likely to Fail"/>
    <n v="4.7071783937455578"/>
    <s v="Complete"/>
    <s v="E"/>
    <x v="1"/>
    <s v="Not eligible"/>
  </r>
  <r>
    <x v="5"/>
    <x v="26"/>
    <x v="26"/>
    <x v="0"/>
    <s v="Need improvement"/>
    <s v="Normal Course Load"/>
    <s v="Likely to Fail"/>
    <n v="24.895669291338582"/>
    <s v="Complete"/>
    <s v="E"/>
    <x v="1"/>
    <s v="Not eligible"/>
  </r>
  <r>
    <x v="3"/>
    <x v="27"/>
    <x v="27"/>
    <x v="2"/>
    <s v="Need improvement"/>
    <s v="Normal Course Load"/>
    <s v="Normal"/>
    <n v="6.0603015075376883"/>
    <s v="Complete"/>
    <s v="D"/>
    <x v="0"/>
    <s v="Not eligible"/>
  </r>
  <r>
    <x v="4"/>
    <x v="28"/>
    <x v="28"/>
    <x v="0"/>
    <s v="Need improvement"/>
    <s v="Normal Course Load"/>
    <s v="Likely to Fail"/>
    <n v="59.82692307692308"/>
    <s v="Complete"/>
    <s v="E"/>
    <x v="1"/>
    <s v="Not eligible"/>
  </r>
  <r>
    <x v="1"/>
    <x v="29"/>
    <x v="29"/>
    <x v="0"/>
    <s v="Need improvement"/>
    <s v="Normal Course Load"/>
    <s v="Likely to Fail"/>
    <n v="6.8029253271747496"/>
    <s v="Complete"/>
    <s v="E"/>
    <x v="1"/>
    <s v="Not eligible"/>
  </r>
  <r>
    <x v="3"/>
    <x v="30"/>
    <x v="30"/>
    <x v="2"/>
    <s v="Need improvement"/>
    <s v="Normal Course Load"/>
    <s v="Normal"/>
    <n v="6.2556935817805384"/>
    <s v="Complete"/>
    <s v="D"/>
    <x v="1"/>
    <s v="Not eligible"/>
  </r>
  <r>
    <x v="0"/>
    <x v="31"/>
    <x v="31"/>
    <x v="0"/>
    <s v="Need improvement"/>
    <s v="Normal Course Load"/>
    <s v="Likely to Fail"/>
    <n v="4.2121684867394693"/>
    <s v="Complete"/>
    <s v="E"/>
    <x v="1"/>
    <s v="Not eligible"/>
  </r>
  <r>
    <x v="3"/>
    <x v="32"/>
    <x v="32"/>
    <x v="0"/>
    <s v="Need improvement"/>
    <s v="Normal Course Load"/>
    <s v="Likely to Fail"/>
    <n v="16.13519313304721"/>
    <s v="Complete"/>
    <s v="E"/>
    <x v="1"/>
    <s v="Not eligible"/>
  </r>
  <r>
    <x v="2"/>
    <x v="33"/>
    <x v="33"/>
    <x v="3"/>
    <s v="Need improvement"/>
    <s v="Normal Course Load"/>
    <s v="Normal"/>
    <n v="6.0608128601759175"/>
    <s v="Complete"/>
    <s v="C"/>
    <x v="0"/>
    <s v="Not eligible"/>
  </r>
  <r>
    <x v="0"/>
    <x v="34"/>
    <x v="34"/>
    <x v="0"/>
    <s v="Need improvement"/>
    <s v="Normal Course Load"/>
    <s v="Likely to Fail"/>
    <n v="4.205486162135684"/>
    <s v="Complete"/>
    <s v="E"/>
    <x v="0"/>
    <s v="Not eligible"/>
  </r>
  <r>
    <x v="0"/>
    <x v="35"/>
    <x v="35"/>
    <x v="4"/>
    <s v="Need improvement"/>
    <s v="Normal Course Load"/>
    <s v="Normal"/>
    <n v="5.8303062441999209"/>
    <s v="Complete"/>
    <s v="B"/>
    <x v="2"/>
    <s v="Not eligible"/>
  </r>
  <r>
    <x v="1"/>
    <x v="36"/>
    <x v="36"/>
    <x v="0"/>
    <s v="Need improvement"/>
    <s v="Normal Course Load"/>
    <s v="Likely to Fail"/>
    <n v="4.4231287929871881"/>
    <s v="Complete"/>
    <s v="E"/>
    <x v="1"/>
    <s v="Not eligible"/>
  </r>
  <r>
    <x v="2"/>
    <x v="37"/>
    <x v="37"/>
    <x v="4"/>
    <s v="Need improvement"/>
    <s v="Normal Course Load"/>
    <s v="Normal"/>
    <n v="6.3782781820678291"/>
    <s v="Complete"/>
    <s v="B"/>
    <x v="2"/>
    <s v="Not eligible"/>
  </r>
  <r>
    <x v="5"/>
    <x v="38"/>
    <x v="38"/>
    <x v="4"/>
    <s v="Need improvement"/>
    <s v="High Course Load"/>
    <s v="Normal"/>
    <n v="6.3306291137302919"/>
    <s v="Complete"/>
    <s v="B"/>
    <x v="0"/>
    <s v="Not eligible"/>
  </r>
  <r>
    <x v="2"/>
    <x v="39"/>
    <x v="39"/>
    <x v="1"/>
    <s v="Well Performed"/>
    <s v="Normal Course Load"/>
    <s v="Normal"/>
    <n v="6.5777491961414789"/>
    <s v="Complete"/>
    <s v="A"/>
    <x v="2"/>
    <s v="Eligble"/>
  </r>
  <r>
    <x v="1"/>
    <x v="40"/>
    <x v="40"/>
    <x v="0"/>
    <s v="Need improvement"/>
    <s v="Normal Course Load"/>
    <s v="Likely to Fail"/>
    <n v="52.4"/>
    <s v="Complete"/>
    <s v="E"/>
    <x v="1"/>
    <s v="Not eligible"/>
  </r>
  <r>
    <x v="2"/>
    <x v="41"/>
    <x v="41"/>
    <x v="0"/>
    <s v="Need improvement"/>
    <s v="Normal Course Load"/>
    <s v="Likely to Fail"/>
    <n v="5.7098765432098766"/>
    <s v="Complete"/>
    <s v="E"/>
    <x v="1"/>
    <s v="Not eligible"/>
  </r>
  <r>
    <x v="2"/>
    <x v="42"/>
    <x v="42"/>
    <x v="0"/>
    <s v="Need improvement"/>
    <s v="Normal Course Load"/>
    <s v="Likely to Fail"/>
    <n v="5.5057087162350316"/>
    <s v="Complete"/>
    <s v="E"/>
    <x v="1"/>
    <s v="Not eligible"/>
  </r>
  <r>
    <x v="4"/>
    <x v="43"/>
    <x v="43"/>
    <x v="0"/>
    <s v="Need improvement"/>
    <s v="Normal Course Load"/>
    <s v="Likely to Fail"/>
    <n v="6.6981374438021843"/>
    <s v="Complete"/>
    <s v="E"/>
    <x v="1"/>
    <s v="Not eligible"/>
  </r>
  <r>
    <x v="1"/>
    <x v="44"/>
    <x v="44"/>
    <x v="0"/>
    <s v="Need improvement"/>
    <s v="Normal Course Load"/>
    <s v="Likely to Fail"/>
    <n v="4.9856704196519965"/>
    <s v="Complete"/>
    <s v="E"/>
    <x v="1"/>
    <s v="Not eligible"/>
  </r>
  <r>
    <x v="0"/>
    <x v="45"/>
    <x v="45"/>
    <x v="0"/>
    <s v="Need improvement"/>
    <s v="Normal Course Load"/>
    <s v="Likely to Fail"/>
    <n v="4.3299369238233867"/>
    <s v="Complete"/>
    <s v="E"/>
    <x v="1"/>
    <s v="Not eligible"/>
  </r>
  <r>
    <x v="1"/>
    <x v="46"/>
    <x v="46"/>
    <x v="0"/>
    <s v="Need improvement"/>
    <s v="Normal Course Load"/>
    <s v="Likely to Fail"/>
    <n v="4.3989992099025539"/>
    <s v="Complete"/>
    <s v="E"/>
    <x v="1"/>
    <s v="Not eligible"/>
  </r>
  <r>
    <x v="1"/>
    <x v="47"/>
    <x v="47"/>
    <x v="2"/>
    <s v="Need improvement"/>
    <s v="Normal Course Load"/>
    <s v="Normal"/>
    <n v="4.7501569365976151"/>
    <s v="Complete"/>
    <s v="D"/>
    <x v="0"/>
    <s v="Not eligible"/>
  </r>
  <r>
    <x v="0"/>
    <x v="48"/>
    <x v="48"/>
    <x v="2"/>
    <s v="Need improvement"/>
    <s v="Normal Course Load"/>
    <s v="Normal"/>
    <n v="4.7705412599822541"/>
    <s v="Complete"/>
    <s v="D"/>
    <x v="0"/>
    <s v="Not eligible"/>
  </r>
  <r>
    <x v="4"/>
    <x v="49"/>
    <x v="49"/>
    <x v="0"/>
    <s v="Need improvement"/>
    <s v="Normal Course Load"/>
    <s v="Likely to Fail"/>
    <n v="4.8826986966521853"/>
    <s v="Complete"/>
    <s v="E"/>
    <x v="1"/>
    <s v="Not eligible"/>
  </r>
  <r>
    <x v="2"/>
    <x v="50"/>
    <x v="50"/>
    <x v="4"/>
    <s v="Need improvement"/>
    <s v="Normal Course Load"/>
    <s v="Normal"/>
    <n v="6.0572877815903317"/>
    <s v="Complete"/>
    <s v="B"/>
    <x v="0"/>
    <s v="Not eligible"/>
  </r>
  <r>
    <x v="2"/>
    <x v="51"/>
    <x v="51"/>
    <x v="2"/>
    <s v="Need improvement"/>
    <s v="Normal Course Load"/>
    <s v="Normal"/>
    <n v="5.3714285714285719"/>
    <s v="Complete"/>
    <s v="D"/>
    <x v="0"/>
    <s v="Not eligible"/>
  </r>
  <r>
    <x v="1"/>
    <x v="52"/>
    <x v="52"/>
    <x v="0"/>
    <s v="Need improvement"/>
    <s v="Normal Course Load"/>
    <s v="Likely to Fail"/>
    <n v="10.236057068741895"/>
    <s v="Complete"/>
    <s v="E"/>
    <x v="1"/>
    <s v="Not eligible"/>
  </r>
  <r>
    <x v="5"/>
    <x v="53"/>
    <x v="53"/>
    <x v="3"/>
    <s v="Need improvement"/>
    <s v="High Course Load"/>
    <s v="Normal"/>
    <n v="6.0593486526698621"/>
    <s v="Complete"/>
    <s v="C"/>
    <x v="0"/>
    <s v="Not eligible"/>
  </r>
  <r>
    <x v="3"/>
    <x v="54"/>
    <x v="54"/>
    <x v="1"/>
    <s v="Well Performed"/>
    <s v="High Course Load"/>
    <s v="Normal"/>
    <n v="7.0027664339349229"/>
    <s v="Complete"/>
    <s v="A"/>
    <x v="2"/>
    <s v="Eligble"/>
  </r>
  <r>
    <x v="5"/>
    <x v="55"/>
    <x v="55"/>
    <x v="0"/>
    <s v="Need improvement"/>
    <s v="Normal Course Load"/>
    <s v="Likely to Fail"/>
    <n v="6.2608994164092007"/>
    <s v="Complete"/>
    <s v="E"/>
    <x v="1"/>
    <s v="Not eligible"/>
  </r>
  <r>
    <x v="3"/>
    <x v="56"/>
    <x v="56"/>
    <x v="1"/>
    <s v="Well Performed"/>
    <s v="High Course Load"/>
    <s v="Normal"/>
    <n v="6.9832482659337787"/>
    <s v="Complete"/>
    <s v="A"/>
    <x v="2"/>
    <s v="Eligble"/>
  </r>
  <r>
    <x v="5"/>
    <x v="57"/>
    <x v="57"/>
    <x v="1"/>
    <s v="Well Performed"/>
    <s v="High Course Load"/>
    <s v="Normal"/>
    <n v="6.7437573539024704"/>
    <s v="Complete"/>
    <s v="A"/>
    <x v="2"/>
    <s v="Eligble"/>
  </r>
  <r>
    <x v="0"/>
    <x v="58"/>
    <x v="58"/>
    <x v="3"/>
    <s v="Need improvement"/>
    <s v="Normal Course Load"/>
    <s v="Normal"/>
    <n v="5.0396902226524682"/>
    <s v="Complete"/>
    <s v="C"/>
    <x v="0"/>
    <s v="Not eligible"/>
  </r>
  <r>
    <x v="3"/>
    <x v="59"/>
    <x v="59"/>
    <x v="1"/>
    <s v="Well Performed"/>
    <s v="High Course Load"/>
    <s v="Normal"/>
    <n v="6.8750669523299415"/>
    <s v="Complete"/>
    <s v="A"/>
    <x v="2"/>
    <s v="Eligble"/>
  </r>
  <r>
    <x v="2"/>
    <x v="60"/>
    <x v="60"/>
    <x v="0"/>
    <s v="Need improvement"/>
    <s v="Normal Course Load"/>
    <s v="Likely to Fail"/>
    <n v="27.98404255319149"/>
    <s v="Complete"/>
    <s v="E"/>
    <x v="1"/>
    <s v="Not eligible"/>
  </r>
  <r>
    <x v="1"/>
    <x v="61"/>
    <x v="61"/>
    <x v="0"/>
    <s v="Need improvement"/>
    <s v="Normal Course Load"/>
    <s v="Likely to Fail"/>
    <n v="4.4479081214109923"/>
    <s v="Complete"/>
    <s v="E"/>
    <x v="1"/>
    <s v="Not eligible"/>
  </r>
  <r>
    <x v="2"/>
    <x v="62"/>
    <x v="62"/>
    <x v="0"/>
    <s v="Need improvement"/>
    <s v="Normal Course Load"/>
    <s v="Likely to Fail"/>
    <n v="5.4326123128119805"/>
    <s v="Complete"/>
    <s v="E"/>
    <x v="1"/>
    <s v="Not eligible"/>
  </r>
  <r>
    <x v="0"/>
    <x v="63"/>
    <x v="63"/>
    <x v="2"/>
    <s v="Need improvement"/>
    <s v="Normal Course Load"/>
    <s v="Normal"/>
    <n v="4.3908400082152399"/>
    <s v="Complete"/>
    <s v="D"/>
    <x v="0"/>
    <s v="Not eligible"/>
  </r>
  <r>
    <x v="5"/>
    <x v="64"/>
    <x v="64"/>
    <x v="0"/>
    <s v="Need improvement"/>
    <s v="Normal Course Load"/>
    <s v="Likely to Fail"/>
    <n v="96.853846153846149"/>
    <s v="Complete"/>
    <s v="E"/>
    <x v="1"/>
    <s v="Not eligible"/>
  </r>
  <r>
    <x v="2"/>
    <x v="65"/>
    <x v="65"/>
    <x v="0"/>
    <s v="Need improvement"/>
    <s v="Normal Course Load"/>
    <s v="Likely to Fail"/>
    <n v="6.3314659197012135"/>
    <s v="Complete"/>
    <s v="E"/>
    <x v="1"/>
    <s v="Not eligible"/>
  </r>
  <r>
    <x v="1"/>
    <x v="66"/>
    <x v="66"/>
    <x v="2"/>
    <s v="Need improvement"/>
    <s v="Normal Course Load"/>
    <s v="Normal"/>
    <n v="5.0372738900054816"/>
    <s v="Complete"/>
    <s v="D"/>
    <x v="0"/>
    <s v="Not eligible"/>
  </r>
  <r>
    <x v="0"/>
    <x v="67"/>
    <x v="67"/>
    <x v="0"/>
    <s v="Need improvement"/>
    <s v="Normal Course Load"/>
    <s v="Likely to Fail"/>
    <n v="11.245454545454544"/>
    <s v="Complete"/>
    <s v="E"/>
    <x v="1"/>
    <s v="Not eligible"/>
  </r>
  <r>
    <x v="1"/>
    <x v="68"/>
    <x v="68"/>
    <x v="0"/>
    <s v="Need improvement"/>
    <s v="Normal Course Load"/>
    <s v="Likely to Fail"/>
    <n v="6.3942652329749103"/>
    <s v="Complete"/>
    <s v="E"/>
    <x v="1"/>
    <s v="Not eligible"/>
  </r>
  <r>
    <x v="2"/>
    <x v="69"/>
    <x v="69"/>
    <x v="2"/>
    <s v="Need improvement"/>
    <s v="Normal Course Load"/>
    <s v="Normal"/>
    <n v="5.4204660587639308"/>
    <s v="Complete"/>
    <s v="D"/>
    <x v="1"/>
    <s v="Not eligible"/>
  </r>
  <r>
    <x v="1"/>
    <x v="70"/>
    <x v="70"/>
    <x v="0"/>
    <s v="Need improvement"/>
    <s v="Normal Course Load"/>
    <s v="Likely to Fail"/>
    <n v="4.4448608137044969"/>
    <s v="Complete"/>
    <s v="E"/>
    <x v="1"/>
    <s v="Not eligible"/>
  </r>
  <r>
    <x v="4"/>
    <x v="71"/>
    <x v="71"/>
    <x v="0"/>
    <s v="Need improvement"/>
    <s v="Normal Course Load"/>
    <s v="Likely to Fail"/>
    <n v="5.328038125496426"/>
    <s v="Complete"/>
    <s v="E"/>
    <x v="1"/>
    <s v="Not eligible"/>
  </r>
  <r>
    <x v="0"/>
    <x v="72"/>
    <x v="72"/>
    <x v="2"/>
    <s v="Need improvement"/>
    <s v="Normal Course Load"/>
    <s v="Normal"/>
    <n v="4.4027627886898335"/>
    <s v="Complete"/>
    <s v="D"/>
    <x v="0"/>
    <s v="Not eligible"/>
  </r>
  <r>
    <x v="0"/>
    <x v="73"/>
    <x v="73"/>
    <x v="0"/>
    <s v="Need improvement"/>
    <s v="Normal Course Load"/>
    <s v="Likely to Fail"/>
    <n v="4.305709023941068"/>
    <s v="Complete"/>
    <s v="E"/>
    <x v="1"/>
    <s v="Not eligible"/>
  </r>
  <r>
    <x v="1"/>
    <x v="74"/>
    <x v="74"/>
    <x v="3"/>
    <s v="Need improvement"/>
    <s v="Normal Course Load"/>
    <s v="Normal"/>
    <n v="5.7451826287029046"/>
    <s v="Complete"/>
    <s v="C"/>
    <x v="0"/>
    <s v="Not eligible"/>
  </r>
  <r>
    <x v="0"/>
    <x v="75"/>
    <x v="75"/>
    <x v="0"/>
    <s v="Need improvement"/>
    <s v="Normal Course Load"/>
    <s v="Likely to Fail"/>
    <n v="7.7422166874221663"/>
    <s v="Complete"/>
    <s v="E"/>
    <x v="1"/>
    <s v="Not eligible"/>
  </r>
  <r>
    <x v="4"/>
    <x v="76"/>
    <x v="76"/>
    <x v="3"/>
    <s v="Need improvement"/>
    <s v="Normal Course Load"/>
    <s v="Normal"/>
    <n v="5.7604640225740722"/>
    <s v="Complete"/>
    <s v="C"/>
    <x v="0"/>
    <s v="Not eligible"/>
  </r>
  <r>
    <x v="3"/>
    <x v="77"/>
    <x v="77"/>
    <x v="3"/>
    <s v="Need improvement"/>
    <s v="Normal Course Load"/>
    <s v="Normal"/>
    <n v="6.3956558061821216"/>
    <s v="Complete"/>
    <s v="C"/>
    <x v="0"/>
    <s v="Not eligible"/>
  </r>
  <r>
    <x v="5"/>
    <x v="78"/>
    <x v="78"/>
    <x v="4"/>
    <s v="Need improvement"/>
    <s v="High Course Load"/>
    <s v="Normal"/>
    <n v="6.6493088176083743"/>
    <s v="Complete"/>
    <s v="B"/>
    <x v="2"/>
    <s v="Not eligible"/>
  </r>
  <r>
    <x v="0"/>
    <x v="79"/>
    <x v="79"/>
    <x v="0"/>
    <s v="Need improvement"/>
    <s v="Normal Course Load"/>
    <s v="Likely to Fail"/>
    <n v="7.8869565217391306"/>
    <s v="Complete"/>
    <s v="E"/>
    <x v="1"/>
    <s v="Not eligible"/>
  </r>
  <r>
    <x v="5"/>
    <x v="80"/>
    <x v="80"/>
    <x v="1"/>
    <s v="Well Performed"/>
    <s v="High Course Load"/>
    <s v="Normal"/>
    <n v="6.8268191529470901"/>
    <s v="Complete"/>
    <s v="A"/>
    <x v="2"/>
    <s v="Eligble"/>
  </r>
  <r>
    <x v="3"/>
    <x v="81"/>
    <x v="81"/>
    <x v="0"/>
    <s v="Need improvement"/>
    <s v="Normal Course Load"/>
    <s v="Likely to Fail"/>
    <n v="7.827144120247568"/>
    <s v="Complete"/>
    <s v="E"/>
    <x v="1"/>
    <s v="Not eligible"/>
  </r>
  <r>
    <x v="1"/>
    <x v="82"/>
    <x v="82"/>
    <x v="4"/>
    <s v="Need improvement"/>
    <s v="Normal Course Load"/>
    <s v="Normal"/>
    <n v="5.9512820512820506"/>
    <s v="Complete"/>
    <s v="B"/>
    <x v="2"/>
    <s v="Not eligible"/>
  </r>
  <r>
    <x v="4"/>
    <x v="83"/>
    <x v="83"/>
    <x v="0"/>
    <s v="Need improvement"/>
    <s v="Normal Course Load"/>
    <s v="Likely to Fail"/>
    <n v="5.0378479824835791"/>
    <s v="Complete"/>
    <s v="E"/>
    <x v="1"/>
    <s v="Not eligible"/>
  </r>
  <r>
    <x v="3"/>
    <x v="84"/>
    <x v="84"/>
    <x v="0"/>
    <s v="Need improvement"/>
    <s v="Normal Course Load"/>
    <s v="Likely to Fail"/>
    <n v="8.3052472250252265"/>
    <s v="Complete"/>
    <s v="E"/>
    <x v="1"/>
    <s v="Not eligible"/>
  </r>
  <r>
    <x v="3"/>
    <x v="85"/>
    <x v="85"/>
    <x v="3"/>
    <s v="Need improvement"/>
    <s v="High Course Load"/>
    <s v="Normal"/>
    <n v="6.4436381228834065"/>
    <s v="Complete"/>
    <s v="C"/>
    <x v="0"/>
    <s v="Not eligible"/>
  </r>
  <r>
    <x v="5"/>
    <x v="86"/>
    <x v="86"/>
    <x v="2"/>
    <s v="Need improvement"/>
    <s v="Normal Course Load"/>
    <s v="Normal"/>
    <n v="5.6919104991394152"/>
    <s v="Complete"/>
    <s v="D"/>
    <x v="0"/>
    <s v="Not eligible"/>
  </r>
  <r>
    <x v="0"/>
    <x v="87"/>
    <x v="87"/>
    <x v="0"/>
    <s v="Need improvement"/>
    <s v="Normal Course Load"/>
    <s v="Likely to Fail"/>
    <n v="5.8596321393998068"/>
    <s v="Complete"/>
    <s v="E"/>
    <x v="1"/>
    <s v="Not eligible"/>
  </r>
  <r>
    <x v="4"/>
    <x v="88"/>
    <x v="88"/>
    <x v="0"/>
    <s v="Need improvement"/>
    <s v="Normal Course Load"/>
    <s v="Likely to Fail"/>
    <n v="6.2412645590682203"/>
    <s v="Complete"/>
    <s v="E"/>
    <x v="1"/>
    <s v="Not eligible"/>
  </r>
  <r>
    <x v="5"/>
    <x v="89"/>
    <x v="89"/>
    <x v="4"/>
    <s v="Need improvement"/>
    <s v="High Course Load"/>
    <s v="Normal"/>
    <n v="6.2772898368883308"/>
    <s v="Complete"/>
    <s v="B"/>
    <x v="0"/>
    <s v="Not eligible"/>
  </r>
  <r>
    <x v="5"/>
    <x v="90"/>
    <x v="90"/>
    <x v="2"/>
    <s v="Need improvement"/>
    <s v="Normal Course Load"/>
    <s v="Normal"/>
    <n v="5.8330942132950732"/>
    <s v="Complete"/>
    <s v="D"/>
    <x v="0"/>
    <s v="Not eligible"/>
  </r>
  <r>
    <x v="3"/>
    <x v="91"/>
    <x v="91"/>
    <x v="0"/>
    <s v="Need improvement"/>
    <s v="Normal Course Load"/>
    <s v="Likely to Fail"/>
    <n v="7.1663003663003666"/>
    <s v="Complete"/>
    <s v="E"/>
    <x v="1"/>
    <s v="Not eligible"/>
  </r>
  <r>
    <x v="1"/>
    <x v="92"/>
    <x v="92"/>
    <x v="2"/>
    <s v="Need improvement"/>
    <s v="Normal Course Load"/>
    <s v="Normal"/>
    <n v="4.7575094489755321"/>
    <s v="Complete"/>
    <s v="D"/>
    <x v="0"/>
    <s v="Not eligible"/>
  </r>
  <r>
    <x v="3"/>
    <x v="93"/>
    <x v="93"/>
    <x v="4"/>
    <s v="Need improvement"/>
    <s v="High Course Load"/>
    <s v="Normal"/>
    <n v="6.5563282336578581"/>
    <s v="Complete"/>
    <s v="B"/>
    <x v="0"/>
    <s v="Not eligible"/>
  </r>
  <r>
    <x v="3"/>
    <x v="94"/>
    <x v="94"/>
    <x v="2"/>
    <s v="Need improvement"/>
    <s v="Normal Course Load"/>
    <s v="Normal"/>
    <n v="6.2390916050012759"/>
    <s v="Complete"/>
    <s v="D"/>
    <x v="1"/>
    <s v="Not eligible"/>
  </r>
  <r>
    <x v="2"/>
    <x v="95"/>
    <x v="95"/>
    <x v="0"/>
    <s v="Need improvement"/>
    <s v="Normal Course Load"/>
    <s v="Likely to Fail"/>
    <n v="5.371524852569503"/>
    <s v="Complete"/>
    <s v="E"/>
    <x v="1"/>
    <s v="Not eligible"/>
  </r>
  <r>
    <x v="0"/>
    <x v="96"/>
    <x v="96"/>
    <x v="0"/>
    <s v="Need improvement"/>
    <s v="Normal Course Load"/>
    <s v="Likely to Fail"/>
    <n v="18.634551495016613"/>
    <s v="Complete"/>
    <s v="E"/>
    <x v="1"/>
    <s v="Not eligible"/>
  </r>
  <r>
    <x v="1"/>
    <x v="97"/>
    <x v="97"/>
    <x v="4"/>
    <s v="Need improvement"/>
    <s v="Normal Course Load"/>
    <s v="Normal"/>
    <n v="5.785843920145191"/>
    <s v="Complete"/>
    <s v="B"/>
    <x v="2"/>
    <s v="Not eligible"/>
  </r>
  <r>
    <x v="5"/>
    <x v="98"/>
    <x v="98"/>
    <x v="0"/>
    <s v="Need improvement"/>
    <s v="Normal Course Load"/>
    <s v="Likely to Fail"/>
    <n v="38.922330097087375"/>
    <s v="Complete"/>
    <s v="E"/>
    <x v="1"/>
    <s v="Not eligible"/>
  </r>
  <r>
    <x v="0"/>
    <x v="99"/>
    <x v="99"/>
    <x v="3"/>
    <s v="Need improvement"/>
    <s v="Normal Course Load"/>
    <s v="Normal"/>
    <n v="5.1076558800315706"/>
    <s v="Complete"/>
    <s v="C"/>
    <x v="0"/>
    <s v="Not eligible"/>
  </r>
  <r>
    <x v="6"/>
    <x v="100"/>
    <x v="100"/>
    <x v="5"/>
    <m/>
    <m/>
    <m/>
    <s v="Invalid"/>
    <m/>
    <m/>
    <x v="3"/>
    <m/>
  </r>
  <r>
    <x v="6"/>
    <x v="100"/>
    <x v="100"/>
    <x v="5"/>
    <m/>
    <m/>
    <m/>
    <s v="Invalid"/>
    <m/>
    <m/>
    <x v="3"/>
    <m/>
  </r>
  <r>
    <x v="6"/>
    <x v="100"/>
    <x v="100"/>
    <x v="5"/>
    <m/>
    <m/>
    <m/>
    <s v="Invalid"/>
    <m/>
    <m/>
    <x v="3"/>
    <m/>
  </r>
  <r>
    <x v="6"/>
    <x v="100"/>
    <x v="100"/>
    <x v="5"/>
    <m/>
    <m/>
    <m/>
    <s v="Invalid"/>
    <m/>
    <m/>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n v="3"/>
    <x v="0"/>
    <n v="19.202000000000002"/>
    <x v="0"/>
    <s v="Need improvement"/>
    <x v="0"/>
    <s v="Likely to Fail"/>
    <n v="4.2595385980479152"/>
    <s v="Complete"/>
    <s v="E"/>
    <s v="Medium"/>
    <s v="Not eligible"/>
  </r>
  <r>
    <n v="4"/>
    <x v="1"/>
    <n v="7.734"/>
    <x v="0"/>
    <s v="Need improvement"/>
    <x v="0"/>
    <s v="Likely to Fail"/>
    <n v="80.5625"/>
    <s v="Complete"/>
    <s v="E"/>
    <s v="Low"/>
    <s v="Not eligible"/>
  </r>
  <r>
    <n v="4"/>
    <x v="2"/>
    <n v="13.811"/>
    <x v="0"/>
    <s v="Need improvement"/>
    <x v="0"/>
    <s v="Likely to Fail"/>
    <n v="4.4082349186083629"/>
    <s v="Complete"/>
    <s v="E"/>
    <s v="Low"/>
    <s v="Not eligible"/>
  </r>
  <r>
    <n v="6"/>
    <x v="3"/>
    <n v="53.018000000000001"/>
    <x v="1"/>
    <s v="Well Performed"/>
    <x v="0"/>
    <s v="Normal"/>
    <n v="6.7035023391073461"/>
    <s v="Complete"/>
    <s v="A"/>
    <s v="High"/>
    <s v="Eligble"/>
  </r>
  <r>
    <n v="8"/>
    <x v="4"/>
    <n v="55.298999999999999"/>
    <x v="1"/>
    <s v="Well Performed"/>
    <x v="1"/>
    <s v="Normal"/>
    <n v="7.0796312892075282"/>
    <s v="Complete"/>
    <s v="A"/>
    <s v="High"/>
    <s v="Eligble"/>
  </r>
  <r>
    <n v="6"/>
    <x v="5"/>
    <n v="17.821999999999999"/>
    <x v="0"/>
    <s v="Need improvement"/>
    <x v="0"/>
    <s v="Likely to Fail"/>
    <n v="5.550295857988166"/>
    <s v="Complete"/>
    <s v="E"/>
    <s v="Low"/>
    <s v="Not eligible"/>
  </r>
  <r>
    <n v="3"/>
    <x v="6"/>
    <n v="29.888999999999999"/>
    <x v="2"/>
    <s v="Need improvement"/>
    <x v="0"/>
    <s v="Normal"/>
    <n v="4.9297377535873332"/>
    <s v="Complete"/>
    <s v="D"/>
    <s v="Medium"/>
    <s v="Not eligible"/>
  </r>
  <r>
    <n v="5"/>
    <x v="7"/>
    <n v="17.263999999999999"/>
    <x v="0"/>
    <s v="Need improvement"/>
    <x v="0"/>
    <s v="Likely to Fail"/>
    <n v="5.0583064752417233"/>
    <s v="Complete"/>
    <s v="E"/>
    <s v="Low"/>
    <s v="Not eligible"/>
  </r>
  <r>
    <n v="4"/>
    <x v="8"/>
    <n v="20.347999999999999"/>
    <x v="2"/>
    <s v="Need improvement"/>
    <x v="0"/>
    <s v="Normal"/>
    <n v="4.6140589569160992"/>
    <s v="Complete"/>
    <s v="D"/>
    <s v="Medium"/>
    <s v="Not eligible"/>
  </r>
  <r>
    <n v="3"/>
    <x v="9"/>
    <n v="30.861999999999998"/>
    <x v="3"/>
    <s v="Need improvement"/>
    <x v="0"/>
    <s v="Normal"/>
    <n v="4.9995140126356707"/>
    <s v="Complete"/>
    <s v="C"/>
    <s v="Medium"/>
    <s v="Not eligible"/>
  </r>
  <r>
    <n v="3"/>
    <x v="10"/>
    <n v="42.036000000000001"/>
    <x v="4"/>
    <s v="Need improvement"/>
    <x v="0"/>
    <s v="Normal"/>
    <n v="5.7168502651978788"/>
    <s v="Complete"/>
    <s v="B"/>
    <s v="High"/>
    <s v="Not eligible"/>
  </r>
  <r>
    <n v="7"/>
    <x v="11"/>
    <n v="12.132"/>
    <x v="0"/>
    <s v="Need improvement"/>
    <x v="0"/>
    <s v="Likely to Fail"/>
    <n v="28.680851063829788"/>
    <s v="Complete"/>
    <s v="E"/>
    <s v="Low"/>
    <s v="Not eligible"/>
  </r>
  <r>
    <n v="7"/>
    <x v="12"/>
    <n v="24.318000000000001"/>
    <x v="2"/>
    <s v="Need improvement"/>
    <x v="0"/>
    <s v="Normal"/>
    <n v="5.765291607396871"/>
    <s v="Complete"/>
    <s v="D"/>
    <s v="Medium"/>
    <s v="Not eligible"/>
  </r>
  <r>
    <n v="3"/>
    <x v="13"/>
    <n v="17.672000000000001"/>
    <x v="0"/>
    <s v="Need improvement"/>
    <x v="0"/>
    <s v="Likely to Fail"/>
    <n v="4.1347683668694435"/>
    <s v="Complete"/>
    <s v="E"/>
    <s v="Medium"/>
    <s v="Not eligible"/>
  </r>
  <r>
    <n v="3"/>
    <x v="14"/>
    <n v="11.397"/>
    <x v="0"/>
    <s v="Need improvement"/>
    <x v="0"/>
    <s v="Likely to Fail"/>
    <n v="3.9191884456671255"/>
    <s v="Complete"/>
    <s v="E"/>
    <s v="Low"/>
    <s v="Not eligible"/>
  </r>
  <r>
    <n v="4"/>
    <x v="15"/>
    <n v="19.466000000000001"/>
    <x v="0"/>
    <s v="Need improvement"/>
    <x v="0"/>
    <s v="Likely to Fail"/>
    <n v="4.5694835680751176"/>
    <s v="Complete"/>
    <s v="E"/>
    <s v="Medium"/>
    <s v="Not eligible"/>
  </r>
  <r>
    <n v="5"/>
    <x v="16"/>
    <n v="30.547999999999998"/>
    <x v="3"/>
    <s v="Need improvement"/>
    <x v="0"/>
    <s v="Normal"/>
    <n v="5.3414932680538554"/>
    <s v="Complete"/>
    <s v="C"/>
    <s v="Medium"/>
    <s v="Not eligible"/>
  </r>
  <r>
    <n v="8"/>
    <x v="17"/>
    <n v="38.49"/>
    <x v="3"/>
    <s v="Need improvement"/>
    <x v="1"/>
    <s v="Normal"/>
    <n v="6.3305921052631584"/>
    <s v="Complete"/>
    <s v="C"/>
    <s v="Medium"/>
    <s v="Not eligible"/>
  </r>
  <r>
    <n v="6"/>
    <x v="18"/>
    <n v="50.985999999999997"/>
    <x v="1"/>
    <s v="Well Performed"/>
    <x v="0"/>
    <s v="Normal"/>
    <n v="6.6121125664634928"/>
    <s v="Complete"/>
    <s v="A"/>
    <s v="High"/>
    <s v="Eligble"/>
  </r>
  <r>
    <n v="8"/>
    <x v="19"/>
    <n v="25.132999999999999"/>
    <x v="2"/>
    <s v="Need improvement"/>
    <x v="0"/>
    <s v="Normal"/>
    <n v="6.3195876288659791"/>
    <s v="Complete"/>
    <s v="D"/>
    <s v="Low"/>
    <s v="Not eligible"/>
  </r>
  <r>
    <n v="4"/>
    <x v="20"/>
    <n v="22.073"/>
    <x v="2"/>
    <s v="Need improvement"/>
    <x v="0"/>
    <s v="Normal"/>
    <n v="4.6636382843862245"/>
    <s v="Complete"/>
    <s v="D"/>
    <s v="Medium"/>
    <s v="Not eligible"/>
  </r>
  <r>
    <n v="6"/>
    <x v="21"/>
    <n v="35.939"/>
    <x v="3"/>
    <s v="Need improvement"/>
    <x v="0"/>
    <s v="Normal"/>
    <n v="5.8666340189356836"/>
    <s v="Complete"/>
    <s v="C"/>
    <s v="Medium"/>
    <s v="Not eligible"/>
  </r>
  <r>
    <n v="5"/>
    <x v="22"/>
    <n v="12.209"/>
    <x v="0"/>
    <s v="Need improvement"/>
    <x v="0"/>
    <s v="Likely to Fail"/>
    <n v="5.952705997074597"/>
    <s v="Complete"/>
    <s v="E"/>
    <s v="Low"/>
    <s v="Not eligible"/>
  </r>
  <r>
    <n v="7"/>
    <x v="23"/>
    <n v="28.042999999999999"/>
    <x v="2"/>
    <s v="Need improvement"/>
    <x v="0"/>
    <s v="Normal"/>
    <n v="5.7524102564102559"/>
    <s v="Complete"/>
    <s v="D"/>
    <s v="Medium"/>
    <s v="Not eligible"/>
  </r>
  <r>
    <n v="4"/>
    <x v="24"/>
    <n v="16.516999999999999"/>
    <x v="0"/>
    <s v="Need improvement"/>
    <x v="0"/>
    <s v="Likely to Fail"/>
    <n v="4.5438789546079779"/>
    <s v="Complete"/>
    <s v="E"/>
    <s v="Low"/>
    <s v="Not eligible"/>
  </r>
  <r>
    <n v="3"/>
    <x v="25"/>
    <n v="6.6230000000000002"/>
    <x v="0"/>
    <s v="Need improvement"/>
    <x v="0"/>
    <s v="Likely to Fail"/>
    <n v="4.7071783937455578"/>
    <s v="Complete"/>
    <s v="E"/>
    <s v="Low"/>
    <s v="Not eligible"/>
  </r>
  <r>
    <n v="7"/>
    <x v="26"/>
    <n v="12.647"/>
    <x v="0"/>
    <s v="Need improvement"/>
    <x v="0"/>
    <s v="Likely to Fail"/>
    <n v="24.895669291338582"/>
    <s v="Complete"/>
    <s v="E"/>
    <s v="Low"/>
    <s v="Not eligible"/>
  </r>
  <r>
    <n v="8"/>
    <x v="27"/>
    <n v="26.532"/>
    <x v="2"/>
    <s v="Need improvement"/>
    <x v="0"/>
    <s v="Normal"/>
    <n v="6.0603015075376883"/>
    <s v="Complete"/>
    <s v="D"/>
    <s v="Medium"/>
    <s v="Not eligible"/>
  </r>
  <r>
    <n v="5"/>
    <x v="28"/>
    <n v="9.3330000000000002"/>
    <x v="0"/>
    <s v="Need improvement"/>
    <x v="0"/>
    <s v="Likely to Fail"/>
    <n v="59.82692307692308"/>
    <s v="Complete"/>
    <s v="E"/>
    <s v="Low"/>
    <s v="Not eligible"/>
  </r>
  <r>
    <n v="4"/>
    <x v="29"/>
    <n v="8.8369999999999997"/>
    <x v="0"/>
    <s v="Need improvement"/>
    <x v="0"/>
    <s v="Likely to Fail"/>
    <n v="6.8029253271747496"/>
    <s v="Complete"/>
    <s v="E"/>
    <s v="Low"/>
    <s v="Not eligible"/>
  </r>
  <r>
    <n v="8"/>
    <x v="30"/>
    <n v="24.172000000000001"/>
    <x v="2"/>
    <s v="Need improvement"/>
    <x v="0"/>
    <s v="Normal"/>
    <n v="6.2556935817805384"/>
    <s v="Complete"/>
    <s v="D"/>
    <s v="Low"/>
    <s v="Not eligible"/>
  </r>
  <r>
    <n v="3"/>
    <x v="31"/>
    <n v="8.1"/>
    <x v="0"/>
    <s v="Need improvement"/>
    <x v="0"/>
    <s v="Likely to Fail"/>
    <n v="4.2121684867394693"/>
    <s v="Complete"/>
    <s v="E"/>
    <s v="Low"/>
    <s v="Not eligible"/>
  </r>
  <r>
    <n v="8"/>
    <x v="32"/>
    <n v="15.038"/>
    <x v="0"/>
    <s v="Need improvement"/>
    <x v="0"/>
    <s v="Likely to Fail"/>
    <n v="16.13519313304721"/>
    <s v="Complete"/>
    <s v="E"/>
    <s v="Low"/>
    <s v="Not eligible"/>
  </r>
  <r>
    <n v="6"/>
    <x v="33"/>
    <n v="39.965000000000003"/>
    <x v="3"/>
    <s v="Need improvement"/>
    <x v="0"/>
    <s v="Normal"/>
    <n v="6.0608128601759175"/>
    <s v="Complete"/>
    <s v="C"/>
    <s v="Medium"/>
    <s v="Not eligible"/>
  </r>
  <r>
    <n v="3"/>
    <x v="34"/>
    <n v="17.170999999999999"/>
    <x v="0"/>
    <s v="Need improvement"/>
    <x v="0"/>
    <s v="Likely to Fail"/>
    <n v="4.205486162135684"/>
    <s v="Complete"/>
    <s v="E"/>
    <s v="Medium"/>
    <s v="Not eligible"/>
  </r>
  <r>
    <n v="3"/>
    <x v="35"/>
    <n v="43.978000000000002"/>
    <x v="4"/>
    <s v="Need improvement"/>
    <x v="0"/>
    <s v="Normal"/>
    <n v="5.8303062441999209"/>
    <s v="Complete"/>
    <s v="B"/>
    <s v="High"/>
    <s v="Not eligible"/>
  </r>
  <r>
    <n v="4"/>
    <x v="36"/>
    <n v="13.119"/>
    <x v="0"/>
    <s v="Need improvement"/>
    <x v="0"/>
    <s v="Likely to Fail"/>
    <n v="4.4231287929871881"/>
    <s v="Complete"/>
    <s v="E"/>
    <s v="Low"/>
    <s v="Not eligible"/>
  </r>
  <r>
    <n v="6"/>
    <x v="37"/>
    <n v="46.453000000000003"/>
    <x v="4"/>
    <s v="Need improvement"/>
    <x v="0"/>
    <s v="Normal"/>
    <n v="6.3782781820678291"/>
    <s v="Complete"/>
    <s v="B"/>
    <s v="High"/>
    <s v="Not eligible"/>
  </r>
  <r>
    <n v="7"/>
    <x v="38"/>
    <n v="41.357999999999997"/>
    <x v="4"/>
    <s v="Need improvement"/>
    <x v="1"/>
    <s v="Normal"/>
    <n v="6.3306291137302919"/>
    <s v="Complete"/>
    <s v="B"/>
    <s v="Medium"/>
    <s v="Not eligible"/>
  </r>
  <r>
    <n v="6"/>
    <x v="39"/>
    <n v="51.142000000000003"/>
    <x v="1"/>
    <s v="Well Performed"/>
    <x v="0"/>
    <s v="Normal"/>
    <n v="6.5777491961414789"/>
    <s v="Complete"/>
    <s v="A"/>
    <s v="High"/>
    <s v="Eligble"/>
  </r>
  <r>
    <n v="4"/>
    <x v="40"/>
    <n v="7.3360000000000003"/>
    <x v="0"/>
    <s v="Need improvement"/>
    <x v="0"/>
    <s v="Likely to Fail"/>
    <n v="52.4"/>
    <s v="Complete"/>
    <s v="E"/>
    <s v="Low"/>
    <s v="Not eligible"/>
  </r>
  <r>
    <n v="6"/>
    <x v="41"/>
    <n v="15.725"/>
    <x v="0"/>
    <s v="Need improvement"/>
    <x v="0"/>
    <s v="Likely to Fail"/>
    <n v="5.7098765432098766"/>
    <s v="Complete"/>
    <s v="E"/>
    <s v="Low"/>
    <s v="Not eligible"/>
  </r>
  <r>
    <n v="6"/>
    <x v="42"/>
    <n v="19.771000000000001"/>
    <x v="0"/>
    <s v="Need improvement"/>
    <x v="0"/>
    <s v="Likely to Fail"/>
    <n v="5.5057087162350316"/>
    <s v="Complete"/>
    <s v="E"/>
    <s v="Low"/>
    <s v="Not eligible"/>
  </r>
  <r>
    <n v="5"/>
    <x v="43"/>
    <n v="10.429"/>
    <x v="0"/>
    <s v="Need improvement"/>
    <x v="0"/>
    <s v="Likely to Fail"/>
    <n v="6.6981374438021843"/>
    <s v="Complete"/>
    <s v="E"/>
    <s v="Low"/>
    <s v="Not eligible"/>
  </r>
  <r>
    <n v="4"/>
    <x v="44"/>
    <n v="9.7420000000000009"/>
    <x v="0"/>
    <s v="Need improvement"/>
    <x v="0"/>
    <s v="Likely to Fail"/>
    <n v="4.9856704196519965"/>
    <s v="Complete"/>
    <s v="E"/>
    <s v="Low"/>
    <s v="Not eligible"/>
  </r>
  <r>
    <n v="3"/>
    <x v="45"/>
    <n v="8.9239999999999995"/>
    <x v="0"/>
    <s v="Need improvement"/>
    <x v="0"/>
    <s v="Likely to Fail"/>
    <n v="4.3299369238233867"/>
    <s v="Complete"/>
    <s v="E"/>
    <s v="Low"/>
    <s v="Not eligible"/>
  </r>
  <r>
    <n v="4"/>
    <x v="46"/>
    <n v="16.702999999999999"/>
    <x v="0"/>
    <s v="Need improvement"/>
    <x v="0"/>
    <s v="Likely to Fail"/>
    <n v="4.3989992099025539"/>
    <s v="Complete"/>
    <s v="E"/>
    <s v="Low"/>
    <s v="Not eligible"/>
  </r>
  <r>
    <n v="4"/>
    <x v="47"/>
    <n v="22.701000000000001"/>
    <x v="2"/>
    <s v="Need improvement"/>
    <x v="0"/>
    <s v="Normal"/>
    <n v="4.7501569365976151"/>
    <s v="Complete"/>
    <s v="D"/>
    <s v="Medium"/>
    <s v="Not eligible"/>
  </r>
  <r>
    <n v="3"/>
    <x v="48"/>
    <n v="26.882000000000001"/>
    <x v="2"/>
    <s v="Need improvement"/>
    <x v="0"/>
    <s v="Normal"/>
    <n v="4.7705412599822541"/>
    <s v="Complete"/>
    <s v="D"/>
    <s v="Medium"/>
    <s v="Not eligible"/>
  </r>
  <r>
    <n v="5"/>
    <x v="49"/>
    <n v="19.106000000000002"/>
    <x v="0"/>
    <s v="Need improvement"/>
    <x v="0"/>
    <s v="Likely to Fail"/>
    <n v="4.8826986966521853"/>
    <s v="Complete"/>
    <s v="E"/>
    <s v="Low"/>
    <s v="Not eligible"/>
  </r>
  <r>
    <n v="6"/>
    <x v="50"/>
    <n v="40.601999999999997"/>
    <x v="4"/>
    <s v="Need improvement"/>
    <x v="0"/>
    <s v="Normal"/>
    <n v="6.0572877815903317"/>
    <s v="Complete"/>
    <s v="B"/>
    <s v="Medium"/>
    <s v="Not eligible"/>
  </r>
  <r>
    <n v="6"/>
    <x v="51"/>
    <n v="22.184000000000001"/>
    <x v="2"/>
    <s v="Need improvement"/>
    <x v="0"/>
    <s v="Normal"/>
    <n v="5.3714285714285719"/>
    <s v="Complete"/>
    <s v="D"/>
    <s v="Medium"/>
    <s v="Not eligible"/>
  </r>
  <r>
    <n v="4"/>
    <x v="52"/>
    <n v="7.8920000000000003"/>
    <x v="0"/>
    <s v="Need improvement"/>
    <x v="0"/>
    <s v="Likely to Fail"/>
    <n v="10.236057068741895"/>
    <s v="Complete"/>
    <s v="E"/>
    <s v="Low"/>
    <s v="Not eligible"/>
  </r>
  <r>
    <n v="7"/>
    <x v="53"/>
    <n v="36.652999999999999"/>
    <x v="3"/>
    <s v="Need improvement"/>
    <x v="1"/>
    <s v="Normal"/>
    <n v="6.0593486526698621"/>
    <s v="Complete"/>
    <s v="C"/>
    <s v="Medium"/>
    <s v="Not eligible"/>
  </r>
  <r>
    <n v="8"/>
    <x v="54"/>
    <n v="53.158000000000001"/>
    <x v="1"/>
    <s v="Well Performed"/>
    <x v="1"/>
    <s v="Normal"/>
    <n v="7.0027664339349229"/>
    <s v="Complete"/>
    <s v="A"/>
    <s v="High"/>
    <s v="Eligble"/>
  </r>
  <r>
    <n v="7"/>
    <x v="55"/>
    <n v="18.238"/>
    <x v="0"/>
    <s v="Need improvement"/>
    <x v="0"/>
    <s v="Likely to Fail"/>
    <n v="6.2608994164092007"/>
    <s v="Complete"/>
    <s v="E"/>
    <s v="Low"/>
    <s v="Not eligible"/>
  </r>
  <r>
    <n v="8"/>
    <x v="56"/>
    <n v="53.359000000000002"/>
    <x v="1"/>
    <s v="Well Performed"/>
    <x v="1"/>
    <s v="Normal"/>
    <n v="6.9832482659337787"/>
    <s v="Complete"/>
    <s v="A"/>
    <s v="High"/>
    <s v="Eligble"/>
  </r>
  <r>
    <n v="7"/>
    <x v="57"/>
    <n v="51.582999999999998"/>
    <x v="1"/>
    <s v="Well Performed"/>
    <x v="1"/>
    <s v="Normal"/>
    <n v="6.7437573539024704"/>
    <s v="Complete"/>
    <s v="A"/>
    <s v="High"/>
    <s v="Eligble"/>
  </r>
  <r>
    <n v="3"/>
    <x v="58"/>
    <n v="31.236000000000001"/>
    <x v="3"/>
    <s v="Need improvement"/>
    <x v="0"/>
    <s v="Normal"/>
    <n v="5.0396902226524682"/>
    <s v="Complete"/>
    <s v="C"/>
    <s v="Medium"/>
    <s v="Not eligible"/>
  </r>
  <r>
    <n v="8"/>
    <x v="59"/>
    <n v="51.343000000000004"/>
    <x v="1"/>
    <s v="Well Performed"/>
    <x v="1"/>
    <s v="Normal"/>
    <n v="6.8750669523299415"/>
    <s v="Complete"/>
    <s v="A"/>
    <s v="High"/>
    <s v="Eligble"/>
  </r>
  <r>
    <n v="6"/>
    <x v="60"/>
    <n v="10.522"/>
    <x v="0"/>
    <s v="Need improvement"/>
    <x v="0"/>
    <s v="Likely to Fail"/>
    <n v="27.98404255319149"/>
    <s v="Complete"/>
    <s v="E"/>
    <s v="Low"/>
    <s v="Not eligible"/>
  </r>
  <r>
    <n v="4"/>
    <x v="61"/>
    <n v="10.843999999999999"/>
    <x v="0"/>
    <s v="Need improvement"/>
    <x v="0"/>
    <s v="Likely to Fail"/>
    <n v="4.4479081214109923"/>
    <s v="Complete"/>
    <s v="E"/>
    <s v="Low"/>
    <s v="Not eligible"/>
  </r>
  <r>
    <n v="6"/>
    <x v="62"/>
    <n v="19.59"/>
    <x v="0"/>
    <s v="Need improvement"/>
    <x v="0"/>
    <s v="Likely to Fail"/>
    <n v="5.4326123128119805"/>
    <s v="Complete"/>
    <s v="E"/>
    <s v="Low"/>
    <s v="Not eligible"/>
  </r>
  <r>
    <n v="3"/>
    <x v="63"/>
    <n v="21.379000000000001"/>
    <x v="2"/>
    <s v="Need improvement"/>
    <x v="0"/>
    <s v="Normal"/>
    <n v="4.3908400082152399"/>
    <s v="Complete"/>
    <s v="D"/>
    <s v="Medium"/>
    <s v="Not eligible"/>
  </r>
  <r>
    <n v="7"/>
    <x v="64"/>
    <n v="12.590999999999999"/>
    <x v="0"/>
    <s v="Need improvement"/>
    <x v="0"/>
    <s v="Likely to Fail"/>
    <n v="96.853846153846149"/>
    <s v="Complete"/>
    <s v="E"/>
    <s v="Low"/>
    <s v="Not eligible"/>
  </r>
  <r>
    <n v="6"/>
    <x v="65"/>
    <n v="13.561999999999999"/>
    <x v="0"/>
    <s v="Need improvement"/>
    <x v="0"/>
    <s v="Likely to Fail"/>
    <n v="6.3314659197012135"/>
    <s v="Complete"/>
    <s v="E"/>
    <s v="Low"/>
    <s v="Not eligible"/>
  </r>
  <r>
    <n v="4"/>
    <x v="66"/>
    <n v="27.568999999999999"/>
    <x v="2"/>
    <s v="Need improvement"/>
    <x v="0"/>
    <s v="Normal"/>
    <n v="5.0372738900054816"/>
    <s v="Complete"/>
    <s v="D"/>
    <s v="Medium"/>
    <s v="Not eligible"/>
  </r>
  <r>
    <n v="3"/>
    <x v="67"/>
    <n v="6.1849999999999996"/>
    <x v="0"/>
    <s v="Need improvement"/>
    <x v="0"/>
    <s v="Likely to Fail"/>
    <n v="11.245454545454544"/>
    <s v="Complete"/>
    <s v="E"/>
    <s v="Low"/>
    <s v="Not eligible"/>
  </r>
  <r>
    <n v="4"/>
    <x v="68"/>
    <n v="8.92"/>
    <x v="0"/>
    <s v="Need improvement"/>
    <x v="0"/>
    <s v="Likely to Fail"/>
    <n v="6.3942652329749103"/>
    <s v="Complete"/>
    <s v="E"/>
    <s v="Low"/>
    <s v="Not eligible"/>
  </r>
  <r>
    <n v="6"/>
    <x v="69"/>
    <n v="21.4"/>
    <x v="2"/>
    <s v="Need improvement"/>
    <x v="0"/>
    <s v="Normal"/>
    <n v="5.4204660587639308"/>
    <s v="Complete"/>
    <s v="D"/>
    <s v="Low"/>
    <s v="Not eligible"/>
  </r>
  <r>
    <n v="4"/>
    <x v="70"/>
    <n v="16.606000000000002"/>
    <x v="0"/>
    <s v="Need improvement"/>
    <x v="0"/>
    <s v="Likely to Fail"/>
    <n v="4.4448608137044969"/>
    <s v="Complete"/>
    <s v="E"/>
    <s v="Low"/>
    <s v="Not eligible"/>
  </r>
  <r>
    <n v="5"/>
    <x v="71"/>
    <n v="13.416"/>
    <x v="0"/>
    <s v="Need improvement"/>
    <x v="0"/>
    <s v="Likely to Fail"/>
    <n v="5.328038125496426"/>
    <s v="Complete"/>
    <s v="E"/>
    <s v="Low"/>
    <s v="Not eligible"/>
  </r>
  <r>
    <n v="3"/>
    <x v="72"/>
    <n v="20.398"/>
    <x v="2"/>
    <s v="Need improvement"/>
    <x v="0"/>
    <s v="Normal"/>
    <n v="4.4027627886898335"/>
    <s v="Complete"/>
    <s v="D"/>
    <s v="Medium"/>
    <s v="Not eligible"/>
  </r>
  <r>
    <n v="3"/>
    <x v="73"/>
    <n v="7.0140000000000002"/>
    <x v="0"/>
    <s v="Need improvement"/>
    <x v="0"/>
    <s v="Likely to Fail"/>
    <n v="4.305709023941068"/>
    <s v="Complete"/>
    <s v="E"/>
    <s v="Low"/>
    <s v="Not eligible"/>
  </r>
  <r>
    <n v="4"/>
    <x v="74"/>
    <n v="39.951999999999998"/>
    <x v="3"/>
    <s v="Need improvement"/>
    <x v="0"/>
    <s v="Normal"/>
    <n v="5.7451826287029046"/>
    <s v="Complete"/>
    <s v="C"/>
    <s v="Medium"/>
    <s v="Not eligible"/>
  </r>
  <r>
    <n v="3"/>
    <x v="75"/>
    <n v="6.2169999999999996"/>
    <x v="0"/>
    <s v="Need improvement"/>
    <x v="0"/>
    <s v="Likely to Fail"/>
    <n v="7.7422166874221663"/>
    <s v="Complete"/>
    <s v="E"/>
    <s v="Low"/>
    <s v="Not eligible"/>
  </r>
  <r>
    <n v="5"/>
    <x v="76"/>
    <n v="36.746000000000002"/>
    <x v="3"/>
    <s v="Need improvement"/>
    <x v="0"/>
    <s v="Normal"/>
    <n v="5.7604640225740722"/>
    <s v="Complete"/>
    <s v="C"/>
    <s v="Medium"/>
    <s v="Not eligible"/>
  </r>
  <r>
    <n v="8"/>
    <x v="77"/>
    <n v="38.277999999999999"/>
    <x v="3"/>
    <s v="Need improvement"/>
    <x v="0"/>
    <s v="Normal"/>
    <n v="6.3956558061821216"/>
    <s v="Complete"/>
    <s v="C"/>
    <s v="Medium"/>
    <s v="Not eligible"/>
  </r>
  <r>
    <n v="7"/>
    <x v="78"/>
    <n v="49.543999999999997"/>
    <x v="4"/>
    <s v="Need improvement"/>
    <x v="1"/>
    <s v="Normal"/>
    <n v="6.6493088176083743"/>
    <s v="Complete"/>
    <s v="B"/>
    <s v="High"/>
    <s v="Not eligible"/>
  </r>
  <r>
    <n v="3"/>
    <x v="79"/>
    <n v="6.3490000000000002"/>
    <x v="0"/>
    <s v="Need improvement"/>
    <x v="0"/>
    <s v="Likely to Fail"/>
    <n v="7.8869565217391306"/>
    <s v="Complete"/>
    <s v="E"/>
    <s v="Low"/>
    <s v="Not eligible"/>
  </r>
  <r>
    <n v="7"/>
    <x v="80"/>
    <n v="54.320999999999998"/>
    <x v="1"/>
    <s v="Well Performed"/>
    <x v="1"/>
    <s v="Normal"/>
    <n v="6.8268191529470901"/>
    <s v="Complete"/>
    <s v="A"/>
    <s v="High"/>
    <s v="Eligble"/>
  </r>
  <r>
    <n v="8"/>
    <x v="81"/>
    <n v="17.704999999999998"/>
    <x v="0"/>
    <s v="Need improvement"/>
    <x v="0"/>
    <s v="Likely to Fail"/>
    <n v="7.827144120247568"/>
    <s v="Complete"/>
    <s v="E"/>
    <s v="Low"/>
    <s v="Not eligible"/>
  </r>
  <r>
    <n v="4"/>
    <x v="82"/>
    <n v="44.098999999999997"/>
    <x v="4"/>
    <s v="Need improvement"/>
    <x v="0"/>
    <s v="Normal"/>
    <n v="5.9512820512820506"/>
    <s v="Complete"/>
    <s v="B"/>
    <s v="High"/>
    <s v="Not eligible"/>
  </r>
  <r>
    <n v="5"/>
    <x v="83"/>
    <n v="16.106000000000002"/>
    <x v="0"/>
    <s v="Need improvement"/>
    <x v="0"/>
    <s v="Likely to Fail"/>
    <n v="5.0378479824835791"/>
    <s v="Complete"/>
    <s v="E"/>
    <s v="Low"/>
    <s v="Not eligible"/>
  </r>
  <r>
    <n v="8"/>
    <x v="84"/>
    <n v="16.460999999999999"/>
    <x v="0"/>
    <s v="Need improvement"/>
    <x v="0"/>
    <s v="Likely to Fail"/>
    <n v="8.3052472250252265"/>
    <s v="Complete"/>
    <s v="E"/>
    <s v="Low"/>
    <s v="Not eligible"/>
  </r>
  <r>
    <n v="8"/>
    <x v="85"/>
    <n v="39.957000000000001"/>
    <x v="3"/>
    <s v="Need improvement"/>
    <x v="1"/>
    <s v="Normal"/>
    <n v="6.4436381228834065"/>
    <s v="Complete"/>
    <s v="C"/>
    <s v="Medium"/>
    <s v="Not eligible"/>
  </r>
  <r>
    <n v="7"/>
    <x v="86"/>
    <n v="23.149000000000001"/>
    <x v="2"/>
    <s v="Need improvement"/>
    <x v="0"/>
    <s v="Normal"/>
    <n v="5.6919104991394152"/>
    <s v="Complete"/>
    <s v="D"/>
    <s v="Medium"/>
    <s v="Not eligible"/>
  </r>
  <r>
    <n v="3"/>
    <x v="87"/>
    <n v="6.0529999999999999"/>
    <x v="0"/>
    <s v="Need improvement"/>
    <x v="0"/>
    <s v="Likely to Fail"/>
    <n v="5.8596321393998068"/>
    <s v="Complete"/>
    <s v="E"/>
    <s v="Low"/>
    <s v="Not eligible"/>
  </r>
  <r>
    <n v="5"/>
    <x v="88"/>
    <n v="11.253"/>
    <x v="0"/>
    <s v="Need improvement"/>
    <x v="0"/>
    <s v="Likely to Fail"/>
    <n v="6.2412645590682203"/>
    <s v="Complete"/>
    <s v="E"/>
    <s v="Low"/>
    <s v="Not eligible"/>
  </r>
  <r>
    <n v="7"/>
    <x v="89"/>
    <n v="40.024000000000001"/>
    <x v="4"/>
    <s v="Need improvement"/>
    <x v="1"/>
    <s v="Normal"/>
    <n v="6.2772898368883308"/>
    <s v="Complete"/>
    <s v="B"/>
    <s v="Medium"/>
    <s v="Not eligible"/>
  </r>
  <r>
    <n v="7"/>
    <x v="90"/>
    <n v="24.393999999999998"/>
    <x v="2"/>
    <s v="Need improvement"/>
    <x v="0"/>
    <s v="Normal"/>
    <n v="5.8330942132950732"/>
    <s v="Complete"/>
    <s v="D"/>
    <s v="Medium"/>
    <s v="Not eligible"/>
  </r>
  <r>
    <n v="8"/>
    <x v="91"/>
    <n v="19.564"/>
    <x v="0"/>
    <s v="Need improvement"/>
    <x v="0"/>
    <s v="Likely to Fail"/>
    <n v="7.1663003663003666"/>
    <s v="Complete"/>
    <s v="E"/>
    <s v="Low"/>
    <s v="Not eligible"/>
  </r>
  <r>
    <n v="4"/>
    <x v="92"/>
    <n v="23.916"/>
    <x v="2"/>
    <s v="Need improvement"/>
    <x v="0"/>
    <s v="Normal"/>
    <n v="4.7575094489755321"/>
    <s v="Complete"/>
    <s v="D"/>
    <s v="Medium"/>
    <s v="Not eligible"/>
  </r>
  <r>
    <n v="8"/>
    <x v="93"/>
    <n v="42.426000000000002"/>
    <x v="4"/>
    <s v="Need improvement"/>
    <x v="1"/>
    <s v="Normal"/>
    <n v="6.5563282336578581"/>
    <s v="Complete"/>
    <s v="B"/>
    <s v="Medium"/>
    <s v="Not eligible"/>
  </r>
  <r>
    <n v="8"/>
    <x v="94"/>
    <n v="24.451000000000001"/>
    <x v="2"/>
    <s v="Need improvement"/>
    <x v="0"/>
    <s v="Normal"/>
    <n v="6.2390916050012759"/>
    <s v="Complete"/>
    <s v="D"/>
    <s v="Low"/>
    <s v="Not eligible"/>
  </r>
  <r>
    <n v="6"/>
    <x v="95"/>
    <n v="19.128"/>
    <x v="0"/>
    <s v="Need improvement"/>
    <x v="0"/>
    <s v="Likely to Fail"/>
    <n v="5.371524852569503"/>
    <s v="Complete"/>
    <s v="E"/>
    <s v="Low"/>
    <s v="Not eligible"/>
  </r>
  <r>
    <n v="3"/>
    <x v="96"/>
    <n v="5.609"/>
    <x v="0"/>
    <s v="Need improvement"/>
    <x v="0"/>
    <s v="Likely to Fail"/>
    <n v="18.634551495016613"/>
    <s v="Complete"/>
    <s v="E"/>
    <s v="Low"/>
    <s v="Not eligible"/>
  </r>
  <r>
    <n v="4"/>
    <x v="97"/>
    <n v="41.444000000000003"/>
    <x v="4"/>
    <s v="Need improvement"/>
    <x v="0"/>
    <s v="Normal"/>
    <n v="5.785843920145191"/>
    <s v="Complete"/>
    <s v="B"/>
    <s v="High"/>
    <s v="Not eligible"/>
  </r>
  <r>
    <n v="7"/>
    <x v="98"/>
    <n v="12.026999999999999"/>
    <x v="0"/>
    <s v="Need improvement"/>
    <x v="0"/>
    <s v="Likely to Fail"/>
    <n v="38.922330097087375"/>
    <s v="Complete"/>
    <s v="E"/>
    <s v="Low"/>
    <s v="Not eligible"/>
  </r>
  <r>
    <n v="3"/>
    <x v="99"/>
    <n v="32.356999999999999"/>
    <x v="3"/>
    <s v="Need improvement"/>
    <x v="0"/>
    <s v="Normal"/>
    <n v="5.1076558800315706"/>
    <s v="Complete"/>
    <s v="C"/>
    <s v="Medium"/>
    <s v="Not eligible"/>
  </r>
  <r>
    <m/>
    <x v="100"/>
    <m/>
    <x v="5"/>
    <m/>
    <x v="2"/>
    <m/>
    <s v="Invalid"/>
    <m/>
    <m/>
    <m/>
    <m/>
  </r>
  <r>
    <m/>
    <x v="100"/>
    <m/>
    <x v="5"/>
    <m/>
    <x v="2"/>
    <m/>
    <s v="Invalid"/>
    <m/>
    <m/>
    <m/>
    <m/>
  </r>
  <r>
    <m/>
    <x v="100"/>
    <m/>
    <x v="5"/>
    <m/>
    <x v="2"/>
    <m/>
    <s v="Invalid"/>
    <m/>
    <m/>
    <m/>
    <m/>
  </r>
  <r>
    <m/>
    <x v="100"/>
    <m/>
    <x v="5"/>
    <m/>
    <x v="2"/>
    <m/>
    <s v="Invalid"/>
    <m/>
    <m/>
    <m/>
    <m/>
  </r>
  <r>
    <m/>
    <x v="100"/>
    <m/>
    <x v="5"/>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C30AB7-CA41-4D5B-ACB0-95FECF9AC909}"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2">
    <pivotField showAll="0"/>
    <pivotField dataField="1" showAll="0"/>
    <pivotField showAll="0"/>
    <pivotField axis="axisRow" showAll="0">
      <items count="7">
        <item x="1"/>
        <item x="4"/>
        <item x="3"/>
        <item x="2"/>
        <item x="0"/>
        <item h="1" x="5"/>
        <item t="default"/>
      </items>
    </pivotField>
    <pivotField showAll="0"/>
    <pivotField showAll="0">
      <items count="4">
        <item x="1"/>
        <item x="0"/>
        <item x="2"/>
        <item t="default"/>
      </items>
    </pivotField>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Average of time_study" fld="1" subtotal="average" baseField="3" baseItem="0" numFmtId="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237C8E-CF7B-43CC-85FB-56A85FF55FF1}"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2">
    <pivotField showAll="0"/>
    <pivotField showAll="0">
      <items count="102">
        <item h="1" x="1"/>
        <item h="1" x="64"/>
        <item h="1" x="40"/>
        <item h="1" x="28"/>
        <item h="1" x="96"/>
        <item h="1" x="98"/>
        <item h="1" x="60"/>
        <item h="1" x="11"/>
        <item h="1" x="26"/>
        <item h="1" x="67"/>
        <item h="1" x="52"/>
        <item h="1" x="75"/>
        <item h="1" x="79"/>
        <item h="1" x="32"/>
        <item h="1" x="87"/>
        <item h="1" x="29"/>
        <item h="1" x="68"/>
        <item h="1" x="25"/>
        <item h="1" x="43"/>
        <item h="1" x="73"/>
        <item h="1" x="88"/>
        <item h="1" x="31"/>
        <item h="1" x="44"/>
        <item h="1" x="84"/>
        <item h="1" x="22"/>
        <item h="1" x="45"/>
        <item x="65"/>
        <item h="1" x="81"/>
        <item h="1" x="61"/>
        <item h="1" x="71"/>
        <item h="1" x="91"/>
        <item h="1" x="41"/>
        <item h="1" x="14"/>
        <item h="1" x="55"/>
        <item h="1" x="36"/>
        <item h="1" x="2"/>
        <item h="1" x="83"/>
        <item h="1" x="5"/>
        <item h="1" x="7"/>
        <item h="1" x="95"/>
        <item h="1" x="42"/>
        <item h="1" x="62"/>
        <item h="1" x="24"/>
        <item h="1" x="70"/>
        <item h="1" x="46"/>
        <item h="1" x="30"/>
        <item h="1" x="49"/>
        <item h="1" x="94"/>
        <item h="1" x="69"/>
        <item h="1" x="19"/>
        <item h="1" x="86"/>
        <item h="1" x="34"/>
        <item h="1" x="51"/>
        <item h="1" x="90"/>
        <item h="1" x="12"/>
        <item h="1" x="15"/>
        <item h="1" x="13"/>
        <item h="1" x="27"/>
        <item h="1" x="8"/>
        <item h="1" x="0"/>
        <item h="1" x="72"/>
        <item h="1" x="20"/>
        <item h="1" x="47"/>
        <item h="1" x="63"/>
        <item h="1" x="23"/>
        <item h="1" x="92"/>
        <item h="1" x="66"/>
        <item h="1" x="48"/>
        <item h="1" x="16"/>
        <item h="1" x="77"/>
        <item h="1" x="53"/>
        <item h="1" x="6"/>
        <item h="1" x="17"/>
        <item h="1" x="21"/>
        <item h="1" x="9"/>
        <item h="1" x="58"/>
        <item h="1" x="85"/>
        <item h="1" x="99"/>
        <item h="1" x="89"/>
        <item h="1" x="76"/>
        <item h="1" x="93"/>
        <item h="1" x="38"/>
        <item h="1" x="33"/>
        <item h="1" x="50"/>
        <item h="1" x="74"/>
        <item h="1" x="97"/>
        <item h="1" x="37"/>
        <item h="1" x="10"/>
        <item h="1" x="82"/>
        <item h="1" x="78"/>
        <item h="1" x="59"/>
        <item h="1" x="35"/>
        <item h="1" x="54"/>
        <item h="1" x="56"/>
        <item h="1" x="57"/>
        <item h="1" x="18"/>
        <item h="1" x="39"/>
        <item h="1" x="4"/>
        <item h="1" x="3"/>
        <item h="1" x="80"/>
        <item h="1" x="100"/>
        <item t="default"/>
      </items>
    </pivotField>
    <pivotField showAll="0"/>
    <pivotField axis="axisRow" dataField="1" showAll="0">
      <items count="7">
        <item x="1"/>
        <item x="4"/>
        <item x="3"/>
        <item x="2"/>
        <item x="0"/>
        <item h="1" x="5"/>
        <item t="default"/>
      </items>
    </pivotField>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Grade" fld="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4A99D8-1171-4C98-96D0-8FB70B1444EC}"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2">
    <pivotField axis="axisRow" showAll="0">
      <items count="8">
        <item x="0"/>
        <item x="1"/>
        <item x="4"/>
        <item x="2"/>
        <item x="5"/>
        <item x="3"/>
        <item h="1" x="6"/>
        <item t="default"/>
      </items>
    </pivotField>
    <pivotField showAll="0"/>
    <pivotField dataField="1" showAll="0">
      <items count="102">
        <item x="96"/>
        <item x="87"/>
        <item x="67"/>
        <item x="75"/>
        <item x="79"/>
        <item x="25"/>
        <item x="73"/>
        <item x="40"/>
        <item x="1"/>
        <item x="52"/>
        <item x="31"/>
        <item x="29"/>
        <item x="68"/>
        <item x="45"/>
        <item x="28"/>
        <item x="44"/>
        <item x="43"/>
        <item x="60"/>
        <item x="61"/>
        <item x="88"/>
        <item x="14"/>
        <item x="98"/>
        <item x="11"/>
        <item x="22"/>
        <item x="64"/>
        <item x="26"/>
        <item x="36"/>
        <item x="71"/>
        <item x="65"/>
        <item x="2"/>
        <item x="32"/>
        <item x="41"/>
        <item x="83"/>
        <item x="84"/>
        <item x="24"/>
        <item x="70"/>
        <item x="46"/>
        <item x="34"/>
        <item x="7"/>
        <item x="13"/>
        <item x="81"/>
        <item x="5"/>
        <item x="55"/>
        <item x="49"/>
        <item x="95"/>
        <item x="0"/>
        <item x="15"/>
        <item x="91"/>
        <item x="62"/>
        <item x="42"/>
        <item x="8"/>
        <item x="72"/>
        <item x="63"/>
        <item x="69"/>
        <item x="20"/>
        <item x="51"/>
        <item x="47"/>
        <item x="86"/>
        <item x="92"/>
        <item x="30"/>
        <item x="12"/>
        <item x="90"/>
        <item x="94"/>
        <item x="19"/>
        <item x="27"/>
        <item x="48"/>
        <item x="66"/>
        <item x="23"/>
        <item x="6"/>
        <item x="16"/>
        <item x="9"/>
        <item x="58"/>
        <item x="99"/>
        <item x="21"/>
        <item x="53"/>
        <item x="76"/>
        <item x="77"/>
        <item x="17"/>
        <item x="74"/>
        <item x="85"/>
        <item x="33"/>
        <item x="89"/>
        <item x="50"/>
        <item x="38"/>
        <item x="97"/>
        <item x="10"/>
        <item x="93"/>
        <item x="35"/>
        <item x="82"/>
        <item x="37"/>
        <item x="78"/>
        <item x="18"/>
        <item x="39"/>
        <item x="59"/>
        <item x="57"/>
        <item x="3"/>
        <item x="54"/>
        <item x="56"/>
        <item x="80"/>
        <item x="4"/>
        <item x="100"/>
        <item t="default"/>
      </items>
    </pivotField>
    <pivotField showAll="0"/>
    <pivotField showAll="0"/>
    <pivotField showAll="0"/>
    <pivotField showAll="0"/>
    <pivotField showAll="0"/>
    <pivotField showAll="0"/>
    <pivotField showAll="0"/>
    <pivotField showAll="0">
      <items count="5">
        <item x="2"/>
        <item x="1"/>
        <item x="0"/>
        <item x="3"/>
        <item t="default"/>
      </items>
    </pivotField>
    <pivotField showAll="0"/>
  </pivotFields>
  <rowFields count="1">
    <field x="0"/>
  </rowFields>
  <rowItems count="7">
    <i>
      <x/>
    </i>
    <i>
      <x v="1"/>
    </i>
    <i>
      <x v="2"/>
    </i>
    <i>
      <x v="3"/>
    </i>
    <i>
      <x v="4"/>
    </i>
    <i>
      <x v="5"/>
    </i>
    <i t="grand">
      <x/>
    </i>
  </rowItems>
  <colItems count="1">
    <i/>
  </colItems>
  <dataFields count="1">
    <dataField name="Average of Marks" fld="2" subtotal="average" baseField="0" baseItem="0" numFmtId="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_load" xr10:uid="{235E7420-9FDA-48CF-820C-161C6895650E}" sourceName="Course load">
  <pivotTables>
    <pivotTable tabId="8" name="PivotTable2"/>
  </pivotTables>
  <data>
    <tabular pivotCacheId="815314326">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ort_level" xr10:uid="{F080494E-8C07-4BE4-9015-10AB6081D42E}" sourceName="Effort level">
  <pivotTables>
    <pivotTable tabId="3" name="PivotTable2"/>
  </pivotTables>
  <data>
    <tabular pivotCacheId="1307077632">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rse load" xr10:uid="{76C2DA7A-74BA-497A-A6E8-3468AD2939AD}" cache="Slicer_Course_load" caption="Course load"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ffort level" xr10:uid="{8FDD6222-BA3C-4856-AE75-0E075AB39314}" cache="Slicer_Effort_level" caption="Effort level" rowHeight="273050"/>
</slicers>
</file>

<file path=xl/theme/theme1.xml><?xml version="1.0" encoding="utf-8"?>
<a:theme xmlns:a="http://schemas.openxmlformats.org/drawingml/2006/main" name="Slic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692D-B189-4737-B8AD-9138DAE8DC64}">
  <sheetPr>
    <tabColor theme="2" tint="-0.249977111117893"/>
  </sheetPr>
  <dimension ref="A1:N105"/>
  <sheetViews>
    <sheetView showGridLines="0" workbookViewId="0">
      <pane ySplit="1" topLeftCell="A2" activePane="bottomLeft" state="frozen"/>
      <selection activeCell="B1" sqref="B1"/>
      <selection pane="bottomLeft" activeCell="I16" sqref="I16"/>
    </sheetView>
  </sheetViews>
  <sheetFormatPr defaultRowHeight="16.5" x14ac:dyDescent="0.3"/>
  <cols>
    <col min="1" max="1" width="7.125" customWidth="1"/>
    <col min="2" max="2" width="12" customWidth="1"/>
    <col min="3" max="3" width="6.875" customWidth="1"/>
    <col min="4" max="4" width="6.75" customWidth="1"/>
    <col min="5" max="5" width="19.75" customWidth="1"/>
    <col min="6" max="6" width="20" customWidth="1"/>
    <col min="7" max="7" width="12.5" customWidth="1"/>
    <col min="8" max="8" width="7.625" customWidth="1"/>
    <col min="9" max="9" width="19" customWidth="1"/>
    <col min="10" max="10" width="12.25" customWidth="1"/>
    <col min="11" max="11" width="10.5" customWidth="1"/>
    <col min="12" max="12" width="11.375" customWidth="1"/>
  </cols>
  <sheetData>
    <row r="1" spans="1:14" s="1" customFormat="1" x14ac:dyDescent="0.3">
      <c r="A1" s="1" t="s">
        <v>0</v>
      </c>
      <c r="B1" s="1" t="s">
        <v>1</v>
      </c>
      <c r="C1" s="1" t="s">
        <v>2</v>
      </c>
      <c r="D1" s="1" t="s">
        <v>13</v>
      </c>
      <c r="E1" s="1" t="s">
        <v>3</v>
      </c>
      <c r="F1" s="1" t="s">
        <v>4</v>
      </c>
      <c r="G1" s="1" t="s">
        <v>5</v>
      </c>
      <c r="H1" s="1" t="s">
        <v>14</v>
      </c>
      <c r="I1" s="1" t="s">
        <v>6</v>
      </c>
      <c r="J1" s="1" t="s">
        <v>7</v>
      </c>
      <c r="K1" s="1" t="s">
        <v>8</v>
      </c>
      <c r="L1" s="1" t="s">
        <v>9</v>
      </c>
    </row>
    <row r="2" spans="1:14" x14ac:dyDescent="0.3">
      <c r="A2">
        <v>3</v>
      </c>
      <c r="B2">
        <v>4.508</v>
      </c>
      <c r="C2">
        <v>19.202000000000002</v>
      </c>
      <c r="D2" t="str">
        <f>IF(C2&gt;50,"A",IF(C2&gt;40,"B",IF(C2&gt;30,"C",IF(C2&gt;20,"D","E"))))</f>
        <v>E</v>
      </c>
      <c r="E2" t="str">
        <f>IF(AND(C2&gt;50,B2&gt;7),"Well Performed","Need improvement")</f>
        <v>Need improvement</v>
      </c>
      <c r="F2" t="str">
        <f>IF(AND(A2&gt;6,B2&gt;6),"High Course Load","Normal Course Load")</f>
        <v>Normal Course Load</v>
      </c>
      <c r="G2" t="str">
        <f>IF(OR(C2&lt;20,B2&lt;2),"Likely to Fail","Normal")</f>
        <v>Likely to Fail</v>
      </c>
      <c r="H2">
        <f>IFERROR(C2/B2,"Invalid")</f>
        <v>4.2595385980479152</v>
      </c>
      <c r="I2" t="str">
        <f>IF(OR(A2=" ",B2=" ",C2=" "),"Incomplete","Complete")</f>
        <v>Complete</v>
      </c>
      <c r="J2" t="str" cm="1">
        <f t="array" ref="J2">_xlfn.IFS(C2&gt;=50,"A",C2&gt;=40,"B",C2&gt;=30,"C",C2&gt;=20,"D",TRUE,"E")</f>
        <v>E</v>
      </c>
      <c r="K2" t="str" cm="1">
        <f t="array" ref="K2">_xlfn.IFS(B2&gt;=7,"High",B2&gt;=4,"Medium",B2&lt;4,"Low")</f>
        <v>Medium</v>
      </c>
      <c r="L2" t="str">
        <f>IF(AND(C2&gt;=50,B2&gt;=7,A2&gt;=4),"Eligble","Not eligible")</f>
        <v>Not eligible</v>
      </c>
      <c r="M2" s="6" t="s">
        <v>22</v>
      </c>
      <c r="N2" s="6"/>
    </row>
    <row r="3" spans="1:14" x14ac:dyDescent="0.3">
      <c r="A3">
        <v>4</v>
      </c>
      <c r="B3">
        <v>9.6000000000000002E-2</v>
      </c>
      <c r="C3">
        <v>7.734</v>
      </c>
      <c r="D3" t="str">
        <f t="shared" ref="D3:D66" si="0">IF(C3&gt;50,"A",IF(C3&gt;40,"B",IF(C3&gt;30,"C",IF(C3&gt;20,"D","E"))))</f>
        <v>E</v>
      </c>
      <c r="E3" t="str">
        <f t="shared" ref="E3:E66" si="1">IF(AND(C3&gt;50,B3&gt;7),"Well Performed","Need improvement")</f>
        <v>Need improvement</v>
      </c>
      <c r="F3" t="str">
        <f t="shared" ref="F3:F66" si="2">IF(AND(A3&gt;6,B3&gt;6),"High Course Load","Normal Course Load")</f>
        <v>Normal Course Load</v>
      </c>
      <c r="G3" t="str">
        <f t="shared" ref="G3:G66" si="3">IF(OR(C3&lt;20,B3&lt;2),"Likely to Fail","Normal")</f>
        <v>Likely to Fail</v>
      </c>
      <c r="H3">
        <f t="shared" ref="H3:H66" si="4">IFERROR(C3/B3,"Invalid")</f>
        <v>80.5625</v>
      </c>
      <c r="I3" t="str">
        <f t="shared" ref="I3:I66" si="5">IF(OR(A3=" ",B3=" ",C3=" "),"Incomplete","Complete")</f>
        <v>Complete</v>
      </c>
      <c r="J3" t="str" cm="1">
        <f t="array" ref="J3">_xlfn.IFS(C3&gt;=50,"A",C3&gt;=40,"B",C3&gt;=30,"C",C3&gt;=20,"D",TRUE,"E")</f>
        <v>E</v>
      </c>
      <c r="K3" t="str" cm="1">
        <f t="array" ref="K3">_xlfn.IFS(B3&gt;=7,"High",B3&gt;=4,"Medium",B3&lt;4,"Low")</f>
        <v>Low</v>
      </c>
      <c r="L3" t="str">
        <f t="shared" ref="L3:L66" si="6">IF(AND(C3&gt;=50,B3&gt;=7,A3&gt;=4),"Eligble","Not eligible")</f>
        <v>Not eligible</v>
      </c>
      <c r="M3" s="6">
        <f>MAX(A2:A101)</f>
        <v>8</v>
      </c>
      <c r="N3" s="6"/>
    </row>
    <row r="4" spans="1:14" x14ac:dyDescent="0.3">
      <c r="A4">
        <v>4</v>
      </c>
      <c r="B4">
        <v>3.133</v>
      </c>
      <c r="C4">
        <v>13.811</v>
      </c>
      <c r="D4" t="str">
        <f t="shared" si="0"/>
        <v>E</v>
      </c>
      <c r="E4" t="str">
        <f t="shared" si="1"/>
        <v>Need improvement</v>
      </c>
      <c r="F4" t="str">
        <f t="shared" si="2"/>
        <v>Normal Course Load</v>
      </c>
      <c r="G4" t="str">
        <f t="shared" si="3"/>
        <v>Likely to Fail</v>
      </c>
      <c r="H4">
        <f t="shared" si="4"/>
        <v>4.4082349186083629</v>
      </c>
      <c r="I4" t="str">
        <f t="shared" si="5"/>
        <v>Complete</v>
      </c>
      <c r="J4" t="str" cm="1">
        <f t="array" ref="J4">_xlfn.IFS(C4&gt;=50,"A",C4&gt;=40,"B",C4&gt;=30,"C",C4&gt;=20,"D",TRUE,"E")</f>
        <v>E</v>
      </c>
      <c r="K4" t="str" cm="1">
        <f t="array" ref="K4">_xlfn.IFS(B4&gt;=7,"High",B4&gt;=4,"Medium",B4&lt;4,"Low")</f>
        <v>Low</v>
      </c>
      <c r="L4" t="str">
        <f t="shared" si="6"/>
        <v>Not eligible</v>
      </c>
    </row>
    <row r="5" spans="1:14" x14ac:dyDescent="0.3">
      <c r="A5">
        <v>6</v>
      </c>
      <c r="B5">
        <v>7.9089999999999998</v>
      </c>
      <c r="C5">
        <v>53.018000000000001</v>
      </c>
      <c r="D5" t="str">
        <f t="shared" si="0"/>
        <v>A</v>
      </c>
      <c r="E5" t="str">
        <f t="shared" si="1"/>
        <v>Well Performed</v>
      </c>
      <c r="F5" t="str">
        <f t="shared" si="2"/>
        <v>Normal Course Load</v>
      </c>
      <c r="G5" t="str">
        <f t="shared" si="3"/>
        <v>Normal</v>
      </c>
      <c r="H5">
        <f t="shared" si="4"/>
        <v>6.7035023391073461</v>
      </c>
      <c r="I5" t="str">
        <f t="shared" si="5"/>
        <v>Complete</v>
      </c>
      <c r="J5" t="str" cm="1">
        <f t="array" ref="J5">_xlfn.IFS(C5&gt;=50,"A",C5&gt;=40,"B",C5&gt;=30,"C",C5&gt;=20,"D",TRUE,"E")</f>
        <v>A</v>
      </c>
      <c r="K5" t="str" cm="1">
        <f t="array" ref="K5">_xlfn.IFS(B5&gt;=7,"High",B5&gt;=4,"Medium",B5&lt;4,"Low")</f>
        <v>High</v>
      </c>
      <c r="L5" t="str">
        <f t="shared" si="6"/>
        <v>Eligble</v>
      </c>
      <c r="M5" s="6" t="s">
        <v>23</v>
      </c>
      <c r="N5" s="6"/>
    </row>
    <row r="6" spans="1:14" x14ac:dyDescent="0.3">
      <c r="A6">
        <v>8</v>
      </c>
      <c r="B6">
        <v>7.8109999999999999</v>
      </c>
      <c r="C6">
        <v>55.298999999999999</v>
      </c>
      <c r="D6" t="str">
        <f t="shared" si="0"/>
        <v>A</v>
      </c>
      <c r="E6" t="str">
        <f t="shared" si="1"/>
        <v>Well Performed</v>
      </c>
      <c r="F6" t="str">
        <f t="shared" si="2"/>
        <v>High Course Load</v>
      </c>
      <c r="G6" t="str">
        <f t="shared" si="3"/>
        <v>Normal</v>
      </c>
      <c r="H6">
        <f t="shared" si="4"/>
        <v>7.0796312892075282</v>
      </c>
      <c r="I6" t="str">
        <f t="shared" si="5"/>
        <v>Complete</v>
      </c>
      <c r="J6" t="str" cm="1">
        <f t="array" ref="J6">_xlfn.IFS(C6&gt;=50,"A",C6&gt;=40,"B",C6&gt;=30,"C",C6&gt;=20,"D",TRUE,"E")</f>
        <v>A</v>
      </c>
      <c r="K6" t="str" cm="1">
        <f t="array" ref="K6">_xlfn.IFS(B6&gt;=7,"High",B6&gt;=4,"Medium",B6&lt;4,"Low")</f>
        <v>High</v>
      </c>
      <c r="L6" t="str">
        <f t="shared" si="6"/>
        <v>Eligble</v>
      </c>
      <c r="M6" s="6">
        <f>MIN(B2:B101)</f>
        <v>9.6000000000000002E-2</v>
      </c>
      <c r="N6" s="6"/>
    </row>
    <row r="7" spans="1:14" x14ac:dyDescent="0.3">
      <c r="A7">
        <v>6</v>
      </c>
      <c r="B7">
        <v>3.2109999999999999</v>
      </c>
      <c r="C7">
        <v>17.821999999999999</v>
      </c>
      <c r="D7" t="str">
        <f t="shared" si="0"/>
        <v>E</v>
      </c>
      <c r="E7" t="str">
        <f t="shared" si="1"/>
        <v>Need improvement</v>
      </c>
      <c r="F7" t="str">
        <f t="shared" si="2"/>
        <v>Normal Course Load</v>
      </c>
      <c r="G7" t="str">
        <f t="shared" si="3"/>
        <v>Likely to Fail</v>
      </c>
      <c r="H7">
        <f t="shared" si="4"/>
        <v>5.550295857988166</v>
      </c>
      <c r="I7" t="str">
        <f t="shared" si="5"/>
        <v>Complete</v>
      </c>
      <c r="J7" t="str" cm="1">
        <f t="array" ref="J7">_xlfn.IFS(C7&gt;=50,"A",C7&gt;=40,"B",C7&gt;=30,"C",C7&gt;=20,"D",TRUE,"E")</f>
        <v>E</v>
      </c>
      <c r="K7" t="str" cm="1">
        <f t="array" ref="K7">_xlfn.IFS(B7&gt;=7,"High",B7&gt;=4,"Medium",B7&lt;4,"Low")</f>
        <v>Low</v>
      </c>
      <c r="L7" t="str">
        <f t="shared" si="6"/>
        <v>Not eligible</v>
      </c>
    </row>
    <row r="8" spans="1:14" x14ac:dyDescent="0.3">
      <c r="A8">
        <v>3</v>
      </c>
      <c r="B8">
        <v>6.0629999999999997</v>
      </c>
      <c r="C8">
        <v>29.888999999999999</v>
      </c>
      <c r="D8" t="str">
        <f t="shared" si="0"/>
        <v>D</v>
      </c>
      <c r="E8" t="str">
        <f t="shared" si="1"/>
        <v>Need improvement</v>
      </c>
      <c r="F8" t="str">
        <f t="shared" si="2"/>
        <v>Normal Course Load</v>
      </c>
      <c r="G8" t="str">
        <f t="shared" si="3"/>
        <v>Normal</v>
      </c>
      <c r="H8">
        <f t="shared" si="4"/>
        <v>4.9297377535873332</v>
      </c>
      <c r="I8" t="str">
        <f t="shared" si="5"/>
        <v>Complete</v>
      </c>
      <c r="J8" t="str" cm="1">
        <f t="array" ref="J8">_xlfn.IFS(C8&gt;=50,"A",C8&gt;=40,"B",C8&gt;=30,"C",C8&gt;=20,"D",TRUE,"E")</f>
        <v>D</v>
      </c>
      <c r="K8" t="str" cm="1">
        <f t="array" ref="K8">_xlfn.IFS(B8&gt;=7,"High",B8&gt;=4,"Medium",B8&lt;4,"Low")</f>
        <v>Medium</v>
      </c>
      <c r="L8" t="str">
        <f t="shared" si="6"/>
        <v>Not eligible</v>
      </c>
    </row>
    <row r="9" spans="1:14" x14ac:dyDescent="0.3">
      <c r="A9">
        <v>5</v>
      </c>
      <c r="B9">
        <v>3.4129999999999998</v>
      </c>
      <c r="C9">
        <v>17.263999999999999</v>
      </c>
      <c r="D9" t="str">
        <f t="shared" si="0"/>
        <v>E</v>
      </c>
      <c r="E9" t="str">
        <f t="shared" si="1"/>
        <v>Need improvement</v>
      </c>
      <c r="F9" t="str">
        <f t="shared" si="2"/>
        <v>Normal Course Load</v>
      </c>
      <c r="G9" t="str">
        <f t="shared" si="3"/>
        <v>Likely to Fail</v>
      </c>
      <c r="H9">
        <f t="shared" si="4"/>
        <v>5.0583064752417233</v>
      </c>
      <c r="I9" t="str">
        <f t="shared" si="5"/>
        <v>Complete</v>
      </c>
      <c r="J9" t="str" cm="1">
        <f t="array" ref="J9">_xlfn.IFS(C9&gt;=50,"A",C9&gt;=40,"B",C9&gt;=30,"C",C9&gt;=20,"D",TRUE,"E")</f>
        <v>E</v>
      </c>
      <c r="K9" t="str" cm="1">
        <f t="array" ref="K9">_xlfn.IFS(B9&gt;=7,"High",B9&gt;=4,"Medium",B9&lt;4,"Low")</f>
        <v>Low</v>
      </c>
      <c r="L9" t="str">
        <f t="shared" si="6"/>
        <v>Not eligible</v>
      </c>
      <c r="M9" s="6" t="s">
        <v>12</v>
      </c>
      <c r="N9" s="6"/>
    </row>
    <row r="10" spans="1:14" x14ac:dyDescent="0.3">
      <c r="A10">
        <v>4</v>
      </c>
      <c r="B10">
        <v>4.41</v>
      </c>
      <c r="C10">
        <v>20.347999999999999</v>
      </c>
      <c r="D10" t="str">
        <f t="shared" si="0"/>
        <v>D</v>
      </c>
      <c r="E10" t="str">
        <f t="shared" si="1"/>
        <v>Need improvement</v>
      </c>
      <c r="F10" t="str">
        <f t="shared" si="2"/>
        <v>Normal Course Load</v>
      </c>
      <c r="G10" t="str">
        <f t="shared" si="3"/>
        <v>Normal</v>
      </c>
      <c r="H10">
        <f t="shared" si="4"/>
        <v>4.6140589569160992</v>
      </c>
      <c r="I10" t="str">
        <f t="shared" si="5"/>
        <v>Complete</v>
      </c>
      <c r="J10" t="str" cm="1">
        <f t="array" ref="J10">_xlfn.IFS(C10&gt;=50,"A",C10&gt;=40,"B",C10&gt;=30,"C",C10&gt;=20,"D",TRUE,"E")</f>
        <v>D</v>
      </c>
      <c r="K10" t="str" cm="1">
        <f t="array" ref="K10">_xlfn.IFS(B10&gt;=7,"High",B10&gt;=4,"Medium",B10&lt;4,"Low")</f>
        <v>Medium</v>
      </c>
      <c r="L10" t="str">
        <f t="shared" si="6"/>
        <v>Not eligible</v>
      </c>
      <c r="M10" s="7">
        <f>AVERAGE(C2:C101)</f>
        <v>24.417689999999993</v>
      </c>
      <c r="N10" s="6"/>
    </row>
    <row r="11" spans="1:14" x14ac:dyDescent="0.3">
      <c r="A11">
        <v>3</v>
      </c>
      <c r="B11">
        <v>6.173</v>
      </c>
      <c r="C11">
        <v>30.861999999999998</v>
      </c>
      <c r="D11" t="str">
        <f t="shared" si="0"/>
        <v>C</v>
      </c>
      <c r="E11" t="str">
        <f t="shared" si="1"/>
        <v>Need improvement</v>
      </c>
      <c r="F11" t="str">
        <f t="shared" si="2"/>
        <v>Normal Course Load</v>
      </c>
      <c r="G11" t="str">
        <f t="shared" si="3"/>
        <v>Normal</v>
      </c>
      <c r="H11">
        <f t="shared" si="4"/>
        <v>4.9995140126356707</v>
      </c>
      <c r="I11" t="str">
        <f t="shared" si="5"/>
        <v>Complete</v>
      </c>
      <c r="J11" t="str" cm="1">
        <f t="array" ref="J11">_xlfn.IFS(C11&gt;=50,"A",C11&gt;=40,"B",C11&gt;=30,"C",C11&gt;=20,"D",TRUE,"E")</f>
        <v>C</v>
      </c>
      <c r="K11" t="str" cm="1">
        <f t="array" ref="K11">_xlfn.IFS(B11&gt;=7,"High",B11&gt;=4,"Medium",B11&lt;4,"Low")</f>
        <v>Medium</v>
      </c>
      <c r="L11" t="str">
        <f t="shared" si="6"/>
        <v>Not eligible</v>
      </c>
    </row>
    <row r="12" spans="1:14" x14ac:dyDescent="0.3">
      <c r="A12">
        <v>3</v>
      </c>
      <c r="B12">
        <v>7.3529999999999998</v>
      </c>
      <c r="C12">
        <v>42.036000000000001</v>
      </c>
      <c r="D12" t="str">
        <f t="shared" si="0"/>
        <v>B</v>
      </c>
      <c r="E12" t="str">
        <f t="shared" si="1"/>
        <v>Need improvement</v>
      </c>
      <c r="F12" t="str">
        <f t="shared" si="2"/>
        <v>Normal Course Load</v>
      </c>
      <c r="G12" t="str">
        <f t="shared" si="3"/>
        <v>Normal</v>
      </c>
      <c r="H12">
        <f t="shared" si="4"/>
        <v>5.7168502651978788</v>
      </c>
      <c r="I12" t="str">
        <f t="shared" si="5"/>
        <v>Complete</v>
      </c>
      <c r="J12" t="str" cm="1">
        <f t="array" ref="J12">_xlfn.IFS(C12&gt;=50,"A",C12&gt;=40,"B",C12&gt;=30,"C",C12&gt;=20,"D",TRUE,"E")</f>
        <v>B</v>
      </c>
      <c r="K12" t="str" cm="1">
        <f t="array" ref="K12">_xlfn.IFS(B12&gt;=7,"High",B12&gt;=4,"Medium",B12&lt;4,"Low")</f>
        <v>High</v>
      </c>
      <c r="L12" t="str">
        <f t="shared" si="6"/>
        <v>Not eligible</v>
      </c>
    </row>
    <row r="13" spans="1:14" x14ac:dyDescent="0.3">
      <c r="A13">
        <v>7</v>
      </c>
      <c r="B13">
        <v>0.42299999999999999</v>
      </c>
      <c r="C13">
        <v>12.132</v>
      </c>
      <c r="D13" t="str">
        <f t="shared" si="0"/>
        <v>E</v>
      </c>
      <c r="E13" t="str">
        <f t="shared" si="1"/>
        <v>Need improvement</v>
      </c>
      <c r="F13" t="str">
        <f t="shared" si="2"/>
        <v>Normal Course Load</v>
      </c>
      <c r="G13" t="str">
        <f t="shared" si="3"/>
        <v>Likely to Fail</v>
      </c>
      <c r="H13">
        <f t="shared" si="4"/>
        <v>28.680851063829788</v>
      </c>
      <c r="I13" t="str">
        <f t="shared" si="5"/>
        <v>Complete</v>
      </c>
      <c r="J13" t="str" cm="1">
        <f t="array" ref="J13">_xlfn.IFS(C13&gt;=50,"A",C13&gt;=40,"B",C13&gt;=30,"C",C13&gt;=20,"D",TRUE,"E")</f>
        <v>E</v>
      </c>
      <c r="K13" t="str" cm="1">
        <f t="array" ref="K13">_xlfn.IFS(B13&gt;=7,"High",B13&gt;=4,"Medium",B13&lt;4,"Low")</f>
        <v>Low</v>
      </c>
      <c r="L13" t="str">
        <f t="shared" si="6"/>
        <v>Not eligible</v>
      </c>
    </row>
    <row r="14" spans="1:14" x14ac:dyDescent="0.3">
      <c r="A14">
        <v>7</v>
      </c>
      <c r="B14">
        <v>4.218</v>
      </c>
      <c r="C14">
        <v>24.318000000000001</v>
      </c>
      <c r="D14" t="str">
        <f t="shared" si="0"/>
        <v>D</v>
      </c>
      <c r="E14" t="str">
        <f t="shared" si="1"/>
        <v>Need improvement</v>
      </c>
      <c r="F14" t="str">
        <f t="shared" si="2"/>
        <v>Normal Course Load</v>
      </c>
      <c r="G14" t="str">
        <f t="shared" si="3"/>
        <v>Normal</v>
      </c>
      <c r="H14">
        <f t="shared" si="4"/>
        <v>5.765291607396871</v>
      </c>
      <c r="I14" t="str">
        <f t="shared" si="5"/>
        <v>Complete</v>
      </c>
      <c r="J14" t="str" cm="1">
        <f t="array" ref="J14">_xlfn.IFS(C14&gt;=50,"A",C14&gt;=40,"B",C14&gt;=30,"C",C14&gt;=20,"D",TRUE,"E")</f>
        <v>D</v>
      </c>
      <c r="K14" t="str" cm="1">
        <f t="array" ref="K14">_xlfn.IFS(B14&gt;=7,"High",B14&gt;=4,"Medium",B14&lt;4,"Low")</f>
        <v>Medium</v>
      </c>
      <c r="L14" t="str">
        <f t="shared" si="6"/>
        <v>Not eligible</v>
      </c>
    </row>
    <row r="15" spans="1:14" x14ac:dyDescent="0.3">
      <c r="A15">
        <v>3</v>
      </c>
      <c r="B15">
        <v>4.274</v>
      </c>
      <c r="C15">
        <v>17.672000000000001</v>
      </c>
      <c r="D15" t="str">
        <f t="shared" si="0"/>
        <v>E</v>
      </c>
      <c r="E15" t="str">
        <f t="shared" si="1"/>
        <v>Need improvement</v>
      </c>
      <c r="F15" t="str">
        <f t="shared" si="2"/>
        <v>Normal Course Load</v>
      </c>
      <c r="G15" t="str">
        <f t="shared" si="3"/>
        <v>Likely to Fail</v>
      </c>
      <c r="H15">
        <f t="shared" si="4"/>
        <v>4.1347683668694435</v>
      </c>
      <c r="I15" t="str">
        <f t="shared" si="5"/>
        <v>Complete</v>
      </c>
      <c r="J15" t="str" cm="1">
        <f t="array" ref="J15">_xlfn.IFS(C15&gt;=50,"A",C15&gt;=40,"B",C15&gt;=30,"C",C15&gt;=20,"D",TRUE,"E")</f>
        <v>E</v>
      </c>
      <c r="K15" t="str" cm="1">
        <f t="array" ref="K15">_xlfn.IFS(B15&gt;=7,"High",B15&gt;=4,"Medium",B15&lt;4,"Low")</f>
        <v>Medium</v>
      </c>
      <c r="L15" t="str">
        <f t="shared" si="6"/>
        <v>Not eligible</v>
      </c>
    </row>
    <row r="16" spans="1:14" x14ac:dyDescent="0.3">
      <c r="A16">
        <v>3</v>
      </c>
      <c r="B16">
        <v>2.9079999999999999</v>
      </c>
      <c r="C16">
        <v>11.397</v>
      </c>
      <c r="D16" t="str">
        <f t="shared" si="0"/>
        <v>E</v>
      </c>
      <c r="E16" t="str">
        <f t="shared" si="1"/>
        <v>Need improvement</v>
      </c>
      <c r="F16" t="str">
        <f t="shared" si="2"/>
        <v>Normal Course Load</v>
      </c>
      <c r="G16" t="str">
        <f t="shared" si="3"/>
        <v>Likely to Fail</v>
      </c>
      <c r="H16">
        <f t="shared" si="4"/>
        <v>3.9191884456671255</v>
      </c>
      <c r="I16" t="str">
        <f t="shared" si="5"/>
        <v>Complete</v>
      </c>
      <c r="J16" t="str" cm="1">
        <f t="array" ref="J16">_xlfn.IFS(C16&gt;=50,"A",C16&gt;=40,"B",C16&gt;=30,"C",C16&gt;=20,"D",TRUE,"E")</f>
        <v>E</v>
      </c>
      <c r="K16" t="str" cm="1">
        <f t="array" ref="K16">_xlfn.IFS(B16&gt;=7,"High",B16&gt;=4,"Medium",B16&lt;4,"Low")</f>
        <v>Low</v>
      </c>
      <c r="L16" t="str">
        <f t="shared" si="6"/>
        <v>Not eligible</v>
      </c>
    </row>
    <row r="17" spans="1:12" x14ac:dyDescent="0.3">
      <c r="A17">
        <v>4</v>
      </c>
      <c r="B17">
        <v>4.26</v>
      </c>
      <c r="C17">
        <v>19.466000000000001</v>
      </c>
      <c r="D17" t="str">
        <f t="shared" si="0"/>
        <v>E</v>
      </c>
      <c r="E17" t="str">
        <f t="shared" si="1"/>
        <v>Need improvement</v>
      </c>
      <c r="F17" t="str">
        <f t="shared" si="2"/>
        <v>Normal Course Load</v>
      </c>
      <c r="G17" t="str">
        <f t="shared" si="3"/>
        <v>Likely to Fail</v>
      </c>
      <c r="H17">
        <f t="shared" si="4"/>
        <v>4.5694835680751176</v>
      </c>
      <c r="I17" t="str">
        <f t="shared" si="5"/>
        <v>Complete</v>
      </c>
      <c r="J17" t="str" cm="1">
        <f t="array" ref="J17">_xlfn.IFS(C17&gt;=50,"A",C17&gt;=40,"B",C17&gt;=30,"C",C17&gt;=20,"D",TRUE,"E")</f>
        <v>E</v>
      </c>
      <c r="K17" t="str" cm="1">
        <f t="array" ref="K17">_xlfn.IFS(B17&gt;=7,"High",B17&gt;=4,"Medium",B17&lt;4,"Low")</f>
        <v>Medium</v>
      </c>
      <c r="L17" t="str">
        <f t="shared" si="6"/>
        <v>Not eligible</v>
      </c>
    </row>
    <row r="18" spans="1:12" x14ac:dyDescent="0.3">
      <c r="A18">
        <v>5</v>
      </c>
      <c r="B18">
        <v>5.7190000000000003</v>
      </c>
      <c r="C18">
        <v>30.547999999999998</v>
      </c>
      <c r="D18" t="str">
        <f t="shared" si="0"/>
        <v>C</v>
      </c>
      <c r="E18" t="str">
        <f t="shared" si="1"/>
        <v>Need improvement</v>
      </c>
      <c r="F18" t="str">
        <f t="shared" si="2"/>
        <v>Normal Course Load</v>
      </c>
      <c r="G18" t="str">
        <f t="shared" si="3"/>
        <v>Normal</v>
      </c>
      <c r="H18">
        <f t="shared" si="4"/>
        <v>5.3414932680538554</v>
      </c>
      <c r="I18" t="str">
        <f t="shared" si="5"/>
        <v>Complete</v>
      </c>
      <c r="J18" t="str" cm="1">
        <f t="array" ref="J18">_xlfn.IFS(C18&gt;=50,"A",C18&gt;=40,"B",C18&gt;=30,"C",C18&gt;=20,"D",TRUE,"E")</f>
        <v>C</v>
      </c>
      <c r="K18" t="str" cm="1">
        <f t="array" ref="K18">_xlfn.IFS(B18&gt;=7,"High",B18&gt;=4,"Medium",B18&lt;4,"Low")</f>
        <v>Medium</v>
      </c>
      <c r="L18" t="str">
        <f t="shared" si="6"/>
        <v>Not eligible</v>
      </c>
    </row>
    <row r="19" spans="1:12" x14ac:dyDescent="0.3">
      <c r="A19">
        <v>8</v>
      </c>
      <c r="B19">
        <v>6.08</v>
      </c>
      <c r="C19">
        <v>38.49</v>
      </c>
      <c r="D19" t="str">
        <f t="shared" si="0"/>
        <v>C</v>
      </c>
      <c r="E19" t="str">
        <f t="shared" si="1"/>
        <v>Need improvement</v>
      </c>
      <c r="F19" t="str">
        <f t="shared" si="2"/>
        <v>High Course Load</v>
      </c>
      <c r="G19" t="str">
        <f t="shared" si="3"/>
        <v>Normal</v>
      </c>
      <c r="H19">
        <f t="shared" si="4"/>
        <v>6.3305921052631584</v>
      </c>
      <c r="I19" t="str">
        <f t="shared" si="5"/>
        <v>Complete</v>
      </c>
      <c r="J19" t="str" cm="1">
        <f t="array" ref="J19">_xlfn.IFS(C19&gt;=50,"A",C19&gt;=40,"B",C19&gt;=30,"C",C19&gt;=20,"D",TRUE,"E")</f>
        <v>C</v>
      </c>
      <c r="K19" t="str" cm="1">
        <f t="array" ref="K19">_xlfn.IFS(B19&gt;=7,"High",B19&gt;=4,"Medium",B19&lt;4,"Low")</f>
        <v>Medium</v>
      </c>
      <c r="L19" t="str">
        <f t="shared" si="6"/>
        <v>Not eligible</v>
      </c>
    </row>
    <row r="20" spans="1:12" x14ac:dyDescent="0.3">
      <c r="A20">
        <v>6</v>
      </c>
      <c r="B20">
        <v>7.7110000000000003</v>
      </c>
      <c r="C20">
        <v>50.985999999999997</v>
      </c>
      <c r="D20" t="str">
        <f t="shared" si="0"/>
        <v>A</v>
      </c>
      <c r="E20" t="str">
        <f t="shared" si="1"/>
        <v>Well Performed</v>
      </c>
      <c r="F20" t="str">
        <f t="shared" si="2"/>
        <v>Normal Course Load</v>
      </c>
      <c r="G20" t="str">
        <f t="shared" si="3"/>
        <v>Normal</v>
      </c>
      <c r="H20">
        <f t="shared" si="4"/>
        <v>6.6121125664634928</v>
      </c>
      <c r="I20" t="str">
        <f t="shared" si="5"/>
        <v>Complete</v>
      </c>
      <c r="J20" t="str" cm="1">
        <f t="array" ref="J20">_xlfn.IFS(C20&gt;=50,"A",C20&gt;=40,"B",C20&gt;=30,"C",C20&gt;=20,"D",TRUE,"E")</f>
        <v>A</v>
      </c>
      <c r="K20" t="str" cm="1">
        <f t="array" ref="K20">_xlfn.IFS(B20&gt;=7,"High",B20&gt;=4,"Medium",B20&lt;4,"Low")</f>
        <v>High</v>
      </c>
      <c r="L20" t="str">
        <f t="shared" si="6"/>
        <v>Eligble</v>
      </c>
    </row>
    <row r="21" spans="1:12" x14ac:dyDescent="0.3">
      <c r="A21">
        <v>8</v>
      </c>
      <c r="B21">
        <v>3.9769999999999999</v>
      </c>
      <c r="C21">
        <v>25.132999999999999</v>
      </c>
      <c r="D21" t="str">
        <f t="shared" si="0"/>
        <v>D</v>
      </c>
      <c r="E21" t="str">
        <f t="shared" si="1"/>
        <v>Need improvement</v>
      </c>
      <c r="F21" t="str">
        <f t="shared" si="2"/>
        <v>Normal Course Load</v>
      </c>
      <c r="G21" t="str">
        <f t="shared" si="3"/>
        <v>Normal</v>
      </c>
      <c r="H21">
        <f t="shared" si="4"/>
        <v>6.3195876288659791</v>
      </c>
      <c r="I21" t="str">
        <f t="shared" si="5"/>
        <v>Complete</v>
      </c>
      <c r="J21" t="str" cm="1">
        <f t="array" ref="J21">_xlfn.IFS(C21&gt;=50,"A",C21&gt;=40,"B",C21&gt;=30,"C",C21&gt;=20,"D",TRUE,"E")</f>
        <v>D</v>
      </c>
      <c r="K21" t="str" cm="1">
        <f t="array" ref="K21">_xlfn.IFS(B21&gt;=7,"High",B21&gt;=4,"Medium",B21&lt;4,"Low")</f>
        <v>Low</v>
      </c>
      <c r="L21" t="str">
        <f t="shared" si="6"/>
        <v>Not eligible</v>
      </c>
    </row>
    <row r="22" spans="1:12" x14ac:dyDescent="0.3">
      <c r="A22">
        <v>4</v>
      </c>
      <c r="B22">
        <v>4.7329999999999997</v>
      </c>
      <c r="C22">
        <v>22.073</v>
      </c>
      <c r="D22" t="str">
        <f t="shared" si="0"/>
        <v>D</v>
      </c>
      <c r="E22" t="str">
        <f t="shared" si="1"/>
        <v>Need improvement</v>
      </c>
      <c r="F22" t="str">
        <f t="shared" si="2"/>
        <v>Normal Course Load</v>
      </c>
      <c r="G22" t="str">
        <f t="shared" si="3"/>
        <v>Normal</v>
      </c>
      <c r="H22">
        <f t="shared" si="4"/>
        <v>4.6636382843862245</v>
      </c>
      <c r="I22" t="str">
        <f t="shared" si="5"/>
        <v>Complete</v>
      </c>
      <c r="J22" t="str" cm="1">
        <f t="array" ref="J22">_xlfn.IFS(C22&gt;=50,"A",C22&gt;=40,"B",C22&gt;=30,"C",C22&gt;=20,"D",TRUE,"E")</f>
        <v>D</v>
      </c>
      <c r="K22" t="str" cm="1">
        <f t="array" ref="K22">_xlfn.IFS(B22&gt;=7,"High",B22&gt;=4,"Medium",B22&lt;4,"Low")</f>
        <v>Medium</v>
      </c>
      <c r="L22" t="str">
        <f t="shared" si="6"/>
        <v>Not eligible</v>
      </c>
    </row>
    <row r="23" spans="1:12" x14ac:dyDescent="0.3">
      <c r="A23">
        <v>6</v>
      </c>
      <c r="B23">
        <v>6.1260000000000003</v>
      </c>
      <c r="C23">
        <v>35.939</v>
      </c>
      <c r="D23" t="str">
        <f t="shared" si="0"/>
        <v>C</v>
      </c>
      <c r="E23" t="str">
        <f t="shared" si="1"/>
        <v>Need improvement</v>
      </c>
      <c r="F23" t="str">
        <f t="shared" si="2"/>
        <v>Normal Course Load</v>
      </c>
      <c r="G23" t="str">
        <f t="shared" si="3"/>
        <v>Normal</v>
      </c>
      <c r="H23">
        <f t="shared" si="4"/>
        <v>5.8666340189356836</v>
      </c>
      <c r="I23" t="str">
        <f t="shared" si="5"/>
        <v>Complete</v>
      </c>
      <c r="J23" t="str" cm="1">
        <f t="array" ref="J23">_xlfn.IFS(C23&gt;=50,"A",C23&gt;=40,"B",C23&gt;=30,"C",C23&gt;=20,"D",TRUE,"E")</f>
        <v>C</v>
      </c>
      <c r="K23" t="str" cm="1">
        <f t="array" ref="K23">_xlfn.IFS(B23&gt;=7,"High",B23&gt;=4,"Medium",B23&lt;4,"Low")</f>
        <v>Medium</v>
      </c>
      <c r="L23" t="str">
        <f t="shared" si="6"/>
        <v>Not eligible</v>
      </c>
    </row>
    <row r="24" spans="1:12" x14ac:dyDescent="0.3">
      <c r="A24">
        <v>5</v>
      </c>
      <c r="B24">
        <v>2.0510000000000002</v>
      </c>
      <c r="C24">
        <v>12.209</v>
      </c>
      <c r="D24" t="str">
        <f t="shared" si="0"/>
        <v>E</v>
      </c>
      <c r="E24" t="str">
        <f t="shared" si="1"/>
        <v>Need improvement</v>
      </c>
      <c r="F24" t="str">
        <f t="shared" si="2"/>
        <v>Normal Course Load</v>
      </c>
      <c r="G24" t="str">
        <f t="shared" si="3"/>
        <v>Likely to Fail</v>
      </c>
      <c r="H24">
        <f t="shared" si="4"/>
        <v>5.952705997074597</v>
      </c>
      <c r="I24" t="str">
        <f t="shared" si="5"/>
        <v>Complete</v>
      </c>
      <c r="J24" t="str" cm="1">
        <f t="array" ref="J24">_xlfn.IFS(C24&gt;=50,"A",C24&gt;=40,"B",C24&gt;=30,"C",C24&gt;=20,"D",TRUE,"E")</f>
        <v>E</v>
      </c>
      <c r="K24" t="str" cm="1">
        <f t="array" ref="K24">_xlfn.IFS(B24&gt;=7,"High",B24&gt;=4,"Medium",B24&lt;4,"Low")</f>
        <v>Low</v>
      </c>
      <c r="L24" t="str">
        <f t="shared" si="6"/>
        <v>Not eligible</v>
      </c>
    </row>
    <row r="25" spans="1:12" x14ac:dyDescent="0.3">
      <c r="A25">
        <v>7</v>
      </c>
      <c r="B25">
        <v>4.875</v>
      </c>
      <c r="C25">
        <v>28.042999999999999</v>
      </c>
      <c r="D25" t="str">
        <f t="shared" si="0"/>
        <v>D</v>
      </c>
      <c r="E25" t="str">
        <f t="shared" si="1"/>
        <v>Need improvement</v>
      </c>
      <c r="F25" t="str">
        <f t="shared" si="2"/>
        <v>Normal Course Load</v>
      </c>
      <c r="G25" t="str">
        <f t="shared" si="3"/>
        <v>Normal</v>
      </c>
      <c r="H25">
        <f t="shared" si="4"/>
        <v>5.7524102564102559</v>
      </c>
      <c r="I25" t="str">
        <f t="shared" si="5"/>
        <v>Complete</v>
      </c>
      <c r="J25" t="str" cm="1">
        <f t="array" ref="J25">_xlfn.IFS(C25&gt;=50,"A",C25&gt;=40,"B",C25&gt;=30,"C",C25&gt;=20,"D",TRUE,"E")</f>
        <v>D</v>
      </c>
      <c r="K25" t="str" cm="1">
        <f t="array" ref="K25">_xlfn.IFS(B25&gt;=7,"High",B25&gt;=4,"Medium",B25&lt;4,"Low")</f>
        <v>Medium</v>
      </c>
      <c r="L25" t="str">
        <f t="shared" si="6"/>
        <v>Not eligible</v>
      </c>
    </row>
    <row r="26" spans="1:12" x14ac:dyDescent="0.3">
      <c r="A26">
        <v>4</v>
      </c>
      <c r="B26">
        <v>3.6349999999999998</v>
      </c>
      <c r="C26">
        <v>16.516999999999999</v>
      </c>
      <c r="D26" t="str">
        <f t="shared" si="0"/>
        <v>E</v>
      </c>
      <c r="E26" t="str">
        <f t="shared" si="1"/>
        <v>Need improvement</v>
      </c>
      <c r="F26" t="str">
        <f t="shared" si="2"/>
        <v>Normal Course Load</v>
      </c>
      <c r="G26" t="str">
        <f t="shared" si="3"/>
        <v>Likely to Fail</v>
      </c>
      <c r="H26">
        <f t="shared" si="4"/>
        <v>4.5438789546079779</v>
      </c>
      <c r="I26" t="str">
        <f t="shared" si="5"/>
        <v>Complete</v>
      </c>
      <c r="J26" t="str" cm="1">
        <f t="array" ref="J26">_xlfn.IFS(C26&gt;=50,"A",C26&gt;=40,"B",C26&gt;=30,"C",C26&gt;=20,"D",TRUE,"E")</f>
        <v>E</v>
      </c>
      <c r="K26" t="str" cm="1">
        <f t="array" ref="K26">_xlfn.IFS(B26&gt;=7,"High",B26&gt;=4,"Medium",B26&lt;4,"Low")</f>
        <v>Low</v>
      </c>
      <c r="L26" t="str">
        <f t="shared" si="6"/>
        <v>Not eligible</v>
      </c>
    </row>
    <row r="27" spans="1:12" x14ac:dyDescent="0.3">
      <c r="A27">
        <v>3</v>
      </c>
      <c r="B27">
        <v>1.407</v>
      </c>
      <c r="C27">
        <v>6.6230000000000002</v>
      </c>
      <c r="D27" t="str">
        <f t="shared" si="0"/>
        <v>E</v>
      </c>
      <c r="E27" t="str">
        <f t="shared" si="1"/>
        <v>Need improvement</v>
      </c>
      <c r="F27" t="str">
        <f t="shared" si="2"/>
        <v>Normal Course Load</v>
      </c>
      <c r="G27" t="str">
        <f t="shared" si="3"/>
        <v>Likely to Fail</v>
      </c>
      <c r="H27">
        <f t="shared" si="4"/>
        <v>4.7071783937455578</v>
      </c>
      <c r="I27" t="str">
        <f t="shared" si="5"/>
        <v>Complete</v>
      </c>
      <c r="J27" t="str" cm="1">
        <f t="array" ref="J27">_xlfn.IFS(C27&gt;=50,"A",C27&gt;=40,"B",C27&gt;=30,"C",C27&gt;=20,"D",TRUE,"E")</f>
        <v>E</v>
      </c>
      <c r="K27" t="str" cm="1">
        <f t="array" ref="K27">_xlfn.IFS(B27&gt;=7,"High",B27&gt;=4,"Medium",B27&lt;4,"Low")</f>
        <v>Low</v>
      </c>
      <c r="L27" t="str">
        <f t="shared" si="6"/>
        <v>Not eligible</v>
      </c>
    </row>
    <row r="28" spans="1:12" x14ac:dyDescent="0.3">
      <c r="A28">
        <v>7</v>
      </c>
      <c r="B28">
        <v>0.50800000000000001</v>
      </c>
      <c r="C28">
        <v>12.647</v>
      </c>
      <c r="D28" t="str">
        <f t="shared" si="0"/>
        <v>E</v>
      </c>
      <c r="E28" t="str">
        <f t="shared" si="1"/>
        <v>Need improvement</v>
      </c>
      <c r="F28" t="str">
        <f t="shared" si="2"/>
        <v>Normal Course Load</v>
      </c>
      <c r="G28" t="str">
        <f t="shared" si="3"/>
        <v>Likely to Fail</v>
      </c>
      <c r="H28">
        <f t="shared" si="4"/>
        <v>24.895669291338582</v>
      </c>
      <c r="I28" t="str">
        <f t="shared" si="5"/>
        <v>Complete</v>
      </c>
      <c r="J28" t="str" cm="1">
        <f t="array" ref="J28">_xlfn.IFS(C28&gt;=50,"A",C28&gt;=40,"B",C28&gt;=30,"C",C28&gt;=20,"D",TRUE,"E")</f>
        <v>E</v>
      </c>
      <c r="K28" t="str" cm="1">
        <f t="array" ref="K28">_xlfn.IFS(B28&gt;=7,"High",B28&gt;=4,"Medium",B28&lt;4,"Low")</f>
        <v>Low</v>
      </c>
      <c r="L28" t="str">
        <f t="shared" si="6"/>
        <v>Not eligible</v>
      </c>
    </row>
    <row r="29" spans="1:12" x14ac:dyDescent="0.3">
      <c r="A29">
        <v>8</v>
      </c>
      <c r="B29">
        <v>4.3780000000000001</v>
      </c>
      <c r="C29">
        <v>26.532</v>
      </c>
      <c r="D29" t="str">
        <f t="shared" si="0"/>
        <v>D</v>
      </c>
      <c r="E29" t="str">
        <f t="shared" si="1"/>
        <v>Need improvement</v>
      </c>
      <c r="F29" t="str">
        <f t="shared" si="2"/>
        <v>Normal Course Load</v>
      </c>
      <c r="G29" t="str">
        <f t="shared" si="3"/>
        <v>Normal</v>
      </c>
      <c r="H29">
        <f t="shared" si="4"/>
        <v>6.0603015075376883</v>
      </c>
      <c r="I29" t="str">
        <f t="shared" si="5"/>
        <v>Complete</v>
      </c>
      <c r="J29" t="str" cm="1">
        <f t="array" ref="J29">_xlfn.IFS(C29&gt;=50,"A",C29&gt;=40,"B",C29&gt;=30,"C",C29&gt;=20,"D",TRUE,"E")</f>
        <v>D</v>
      </c>
      <c r="K29" t="str" cm="1">
        <f t="array" ref="K29">_xlfn.IFS(B29&gt;=7,"High",B29&gt;=4,"Medium",B29&lt;4,"Low")</f>
        <v>Medium</v>
      </c>
      <c r="L29" t="str">
        <f t="shared" si="6"/>
        <v>Not eligible</v>
      </c>
    </row>
    <row r="30" spans="1:12" x14ac:dyDescent="0.3">
      <c r="A30">
        <v>5</v>
      </c>
      <c r="B30">
        <v>0.156</v>
      </c>
      <c r="C30">
        <v>9.3330000000000002</v>
      </c>
      <c r="D30" t="str">
        <f t="shared" si="0"/>
        <v>E</v>
      </c>
      <c r="E30" t="str">
        <f t="shared" si="1"/>
        <v>Need improvement</v>
      </c>
      <c r="F30" t="str">
        <f t="shared" si="2"/>
        <v>Normal Course Load</v>
      </c>
      <c r="G30" t="str">
        <f t="shared" si="3"/>
        <v>Likely to Fail</v>
      </c>
      <c r="H30">
        <f t="shared" si="4"/>
        <v>59.82692307692308</v>
      </c>
      <c r="I30" t="str">
        <f t="shared" si="5"/>
        <v>Complete</v>
      </c>
      <c r="J30" t="str" cm="1">
        <f t="array" ref="J30">_xlfn.IFS(C30&gt;=50,"A",C30&gt;=40,"B",C30&gt;=30,"C",C30&gt;=20,"D",TRUE,"E")</f>
        <v>E</v>
      </c>
      <c r="K30" t="str" cm="1">
        <f t="array" ref="K30">_xlfn.IFS(B30&gt;=7,"High",B30&gt;=4,"Medium",B30&lt;4,"Low")</f>
        <v>Low</v>
      </c>
      <c r="L30" t="str">
        <f t="shared" si="6"/>
        <v>Not eligible</v>
      </c>
    </row>
    <row r="31" spans="1:12" x14ac:dyDescent="0.3">
      <c r="A31">
        <v>4</v>
      </c>
      <c r="B31">
        <v>1.2989999999999999</v>
      </c>
      <c r="C31">
        <v>8.8369999999999997</v>
      </c>
      <c r="D31" t="str">
        <f t="shared" si="0"/>
        <v>E</v>
      </c>
      <c r="E31" t="str">
        <f t="shared" si="1"/>
        <v>Need improvement</v>
      </c>
      <c r="F31" t="str">
        <f t="shared" si="2"/>
        <v>Normal Course Load</v>
      </c>
      <c r="G31" t="str">
        <f t="shared" si="3"/>
        <v>Likely to Fail</v>
      </c>
      <c r="H31">
        <f t="shared" si="4"/>
        <v>6.8029253271747496</v>
      </c>
      <c r="I31" t="str">
        <f t="shared" si="5"/>
        <v>Complete</v>
      </c>
      <c r="J31" t="str" cm="1">
        <f t="array" ref="J31">_xlfn.IFS(C31&gt;=50,"A",C31&gt;=40,"B",C31&gt;=30,"C",C31&gt;=20,"D",TRUE,"E")</f>
        <v>E</v>
      </c>
      <c r="K31" t="str" cm="1">
        <f t="array" ref="K31">_xlfn.IFS(B31&gt;=7,"High",B31&gt;=4,"Medium",B31&lt;4,"Low")</f>
        <v>Low</v>
      </c>
      <c r="L31" t="str">
        <f t="shared" si="6"/>
        <v>Not eligible</v>
      </c>
    </row>
    <row r="32" spans="1:12" x14ac:dyDescent="0.3">
      <c r="A32">
        <v>8</v>
      </c>
      <c r="B32">
        <v>3.8639999999999999</v>
      </c>
      <c r="C32">
        <v>24.172000000000001</v>
      </c>
      <c r="D32" t="str">
        <f t="shared" si="0"/>
        <v>D</v>
      </c>
      <c r="E32" t="str">
        <f t="shared" si="1"/>
        <v>Need improvement</v>
      </c>
      <c r="F32" t="str">
        <f t="shared" si="2"/>
        <v>Normal Course Load</v>
      </c>
      <c r="G32" t="str">
        <f t="shared" si="3"/>
        <v>Normal</v>
      </c>
      <c r="H32">
        <f t="shared" si="4"/>
        <v>6.2556935817805384</v>
      </c>
      <c r="I32" t="str">
        <f t="shared" si="5"/>
        <v>Complete</v>
      </c>
      <c r="J32" t="str" cm="1">
        <f t="array" ref="J32">_xlfn.IFS(C32&gt;=50,"A",C32&gt;=40,"B",C32&gt;=30,"C",C32&gt;=20,"D",TRUE,"E")</f>
        <v>D</v>
      </c>
      <c r="K32" t="str" cm="1">
        <f t="array" ref="K32">_xlfn.IFS(B32&gt;=7,"High",B32&gt;=4,"Medium",B32&lt;4,"Low")</f>
        <v>Low</v>
      </c>
      <c r="L32" t="str">
        <f t="shared" si="6"/>
        <v>Not eligible</v>
      </c>
    </row>
    <row r="33" spans="1:12" x14ac:dyDescent="0.3">
      <c r="A33">
        <v>3</v>
      </c>
      <c r="B33">
        <v>1.923</v>
      </c>
      <c r="C33">
        <v>8.1</v>
      </c>
      <c r="D33" t="str">
        <f t="shared" si="0"/>
        <v>E</v>
      </c>
      <c r="E33" t="str">
        <f t="shared" si="1"/>
        <v>Need improvement</v>
      </c>
      <c r="F33" t="str">
        <f t="shared" si="2"/>
        <v>Normal Course Load</v>
      </c>
      <c r="G33" t="str">
        <f t="shared" si="3"/>
        <v>Likely to Fail</v>
      </c>
      <c r="H33">
        <f t="shared" si="4"/>
        <v>4.2121684867394693</v>
      </c>
      <c r="I33" t="str">
        <f t="shared" si="5"/>
        <v>Complete</v>
      </c>
      <c r="J33" t="str" cm="1">
        <f t="array" ref="J33">_xlfn.IFS(C33&gt;=50,"A",C33&gt;=40,"B",C33&gt;=30,"C",C33&gt;=20,"D",TRUE,"E")</f>
        <v>E</v>
      </c>
      <c r="K33" t="str" cm="1">
        <f t="array" ref="K33">_xlfn.IFS(B33&gt;=7,"High",B33&gt;=4,"Medium",B33&lt;4,"Low")</f>
        <v>Low</v>
      </c>
      <c r="L33" t="str">
        <f t="shared" si="6"/>
        <v>Not eligible</v>
      </c>
    </row>
    <row r="34" spans="1:12" x14ac:dyDescent="0.3">
      <c r="A34">
        <v>8</v>
      </c>
      <c r="B34">
        <v>0.93200000000000005</v>
      </c>
      <c r="C34">
        <v>15.038</v>
      </c>
      <c r="D34" t="str">
        <f t="shared" si="0"/>
        <v>E</v>
      </c>
      <c r="E34" t="str">
        <f t="shared" si="1"/>
        <v>Need improvement</v>
      </c>
      <c r="F34" t="str">
        <f t="shared" si="2"/>
        <v>Normal Course Load</v>
      </c>
      <c r="G34" t="str">
        <f t="shared" si="3"/>
        <v>Likely to Fail</v>
      </c>
      <c r="H34">
        <f t="shared" si="4"/>
        <v>16.13519313304721</v>
      </c>
      <c r="I34" t="str">
        <f t="shared" si="5"/>
        <v>Complete</v>
      </c>
      <c r="J34" t="str" cm="1">
        <f t="array" ref="J34">_xlfn.IFS(C34&gt;=50,"A",C34&gt;=40,"B",C34&gt;=30,"C",C34&gt;=20,"D",TRUE,"E")</f>
        <v>E</v>
      </c>
      <c r="K34" t="str" cm="1">
        <f t="array" ref="K34">_xlfn.IFS(B34&gt;=7,"High",B34&gt;=4,"Medium",B34&lt;4,"Low")</f>
        <v>Low</v>
      </c>
      <c r="L34" t="str">
        <f t="shared" si="6"/>
        <v>Not eligible</v>
      </c>
    </row>
    <row r="35" spans="1:12" x14ac:dyDescent="0.3">
      <c r="A35">
        <v>6</v>
      </c>
      <c r="B35">
        <v>6.5940000000000003</v>
      </c>
      <c r="C35">
        <v>39.965000000000003</v>
      </c>
      <c r="D35" t="str">
        <f t="shared" si="0"/>
        <v>C</v>
      </c>
      <c r="E35" t="str">
        <f t="shared" si="1"/>
        <v>Need improvement</v>
      </c>
      <c r="F35" t="str">
        <f t="shared" si="2"/>
        <v>Normal Course Load</v>
      </c>
      <c r="G35" t="str">
        <f t="shared" si="3"/>
        <v>Normal</v>
      </c>
      <c r="H35">
        <f t="shared" si="4"/>
        <v>6.0608128601759175</v>
      </c>
      <c r="I35" t="str">
        <f t="shared" si="5"/>
        <v>Complete</v>
      </c>
      <c r="J35" t="str" cm="1">
        <f t="array" ref="J35">_xlfn.IFS(C35&gt;=50,"A",C35&gt;=40,"B",C35&gt;=30,"C",C35&gt;=20,"D",TRUE,"E")</f>
        <v>C</v>
      </c>
      <c r="K35" t="str" cm="1">
        <f t="array" ref="K35">_xlfn.IFS(B35&gt;=7,"High",B35&gt;=4,"Medium",B35&lt;4,"Low")</f>
        <v>Medium</v>
      </c>
      <c r="L35" t="str">
        <f t="shared" si="6"/>
        <v>Not eligible</v>
      </c>
    </row>
    <row r="36" spans="1:12" x14ac:dyDescent="0.3">
      <c r="A36">
        <v>3</v>
      </c>
      <c r="B36">
        <v>4.0830000000000002</v>
      </c>
      <c r="C36">
        <v>17.170999999999999</v>
      </c>
      <c r="D36" t="str">
        <f t="shared" si="0"/>
        <v>E</v>
      </c>
      <c r="E36" t="str">
        <f t="shared" si="1"/>
        <v>Need improvement</v>
      </c>
      <c r="F36" t="str">
        <f t="shared" si="2"/>
        <v>Normal Course Load</v>
      </c>
      <c r="G36" t="str">
        <f t="shared" si="3"/>
        <v>Likely to Fail</v>
      </c>
      <c r="H36">
        <f t="shared" si="4"/>
        <v>4.205486162135684</v>
      </c>
      <c r="I36" t="str">
        <f t="shared" si="5"/>
        <v>Complete</v>
      </c>
      <c r="J36" t="str" cm="1">
        <f t="array" ref="J36">_xlfn.IFS(C36&gt;=50,"A",C36&gt;=40,"B",C36&gt;=30,"C",C36&gt;=20,"D",TRUE,"E")</f>
        <v>E</v>
      </c>
      <c r="K36" t="str" cm="1">
        <f t="array" ref="K36">_xlfn.IFS(B36&gt;=7,"High",B36&gt;=4,"Medium",B36&lt;4,"Low")</f>
        <v>Medium</v>
      </c>
      <c r="L36" t="str">
        <f t="shared" si="6"/>
        <v>Not eligible</v>
      </c>
    </row>
    <row r="37" spans="1:12" x14ac:dyDescent="0.3">
      <c r="A37">
        <v>3</v>
      </c>
      <c r="B37">
        <v>7.5430000000000001</v>
      </c>
      <c r="C37">
        <v>43.978000000000002</v>
      </c>
      <c r="D37" t="str">
        <f t="shared" si="0"/>
        <v>B</v>
      </c>
      <c r="E37" t="str">
        <f t="shared" si="1"/>
        <v>Need improvement</v>
      </c>
      <c r="F37" t="str">
        <f t="shared" si="2"/>
        <v>Normal Course Load</v>
      </c>
      <c r="G37" t="str">
        <f t="shared" si="3"/>
        <v>Normal</v>
      </c>
      <c r="H37">
        <f t="shared" si="4"/>
        <v>5.8303062441999209</v>
      </c>
      <c r="I37" t="str">
        <f t="shared" si="5"/>
        <v>Complete</v>
      </c>
      <c r="J37" t="str" cm="1">
        <f t="array" ref="J37">_xlfn.IFS(C37&gt;=50,"A",C37&gt;=40,"B",C37&gt;=30,"C",C37&gt;=20,"D",TRUE,"E")</f>
        <v>B</v>
      </c>
      <c r="K37" t="str" cm="1">
        <f t="array" ref="K37">_xlfn.IFS(B37&gt;=7,"High",B37&gt;=4,"Medium",B37&lt;4,"Low")</f>
        <v>High</v>
      </c>
      <c r="L37" t="str">
        <f t="shared" si="6"/>
        <v>Not eligible</v>
      </c>
    </row>
    <row r="38" spans="1:12" x14ac:dyDescent="0.3">
      <c r="A38">
        <v>4</v>
      </c>
      <c r="B38">
        <v>2.9660000000000002</v>
      </c>
      <c r="C38">
        <v>13.119</v>
      </c>
      <c r="D38" t="str">
        <f t="shared" si="0"/>
        <v>E</v>
      </c>
      <c r="E38" t="str">
        <f t="shared" si="1"/>
        <v>Need improvement</v>
      </c>
      <c r="F38" t="str">
        <f t="shared" si="2"/>
        <v>Normal Course Load</v>
      </c>
      <c r="G38" t="str">
        <f t="shared" si="3"/>
        <v>Likely to Fail</v>
      </c>
      <c r="H38">
        <f t="shared" si="4"/>
        <v>4.4231287929871881</v>
      </c>
      <c r="I38" t="str">
        <f t="shared" si="5"/>
        <v>Complete</v>
      </c>
      <c r="J38" t="str" cm="1">
        <f t="array" ref="J38">_xlfn.IFS(C38&gt;=50,"A",C38&gt;=40,"B",C38&gt;=30,"C",C38&gt;=20,"D",TRUE,"E")</f>
        <v>E</v>
      </c>
      <c r="K38" t="str" cm="1">
        <f t="array" ref="K38">_xlfn.IFS(B38&gt;=7,"High",B38&gt;=4,"Medium",B38&lt;4,"Low")</f>
        <v>Low</v>
      </c>
      <c r="L38" t="str">
        <f t="shared" si="6"/>
        <v>Not eligible</v>
      </c>
    </row>
    <row r="39" spans="1:12" x14ac:dyDescent="0.3">
      <c r="A39">
        <v>6</v>
      </c>
      <c r="B39">
        <v>7.2830000000000004</v>
      </c>
      <c r="C39">
        <v>46.453000000000003</v>
      </c>
      <c r="D39" t="str">
        <f t="shared" si="0"/>
        <v>B</v>
      </c>
      <c r="E39" t="str">
        <f t="shared" si="1"/>
        <v>Need improvement</v>
      </c>
      <c r="F39" t="str">
        <f t="shared" si="2"/>
        <v>Normal Course Load</v>
      </c>
      <c r="G39" t="str">
        <f t="shared" si="3"/>
        <v>Normal</v>
      </c>
      <c r="H39">
        <f t="shared" si="4"/>
        <v>6.3782781820678291</v>
      </c>
      <c r="I39" t="str">
        <f t="shared" si="5"/>
        <v>Complete</v>
      </c>
      <c r="J39" t="str" cm="1">
        <f t="array" ref="J39">_xlfn.IFS(C39&gt;=50,"A",C39&gt;=40,"B",C39&gt;=30,"C",C39&gt;=20,"D",TRUE,"E")</f>
        <v>B</v>
      </c>
      <c r="K39" t="str" cm="1">
        <f t="array" ref="K39">_xlfn.IFS(B39&gt;=7,"High",B39&gt;=4,"Medium",B39&lt;4,"Low")</f>
        <v>High</v>
      </c>
      <c r="L39" t="str">
        <f t="shared" si="6"/>
        <v>Not eligible</v>
      </c>
    </row>
    <row r="40" spans="1:12" x14ac:dyDescent="0.3">
      <c r="A40">
        <v>7</v>
      </c>
      <c r="B40">
        <v>6.5330000000000004</v>
      </c>
      <c r="C40">
        <v>41.357999999999997</v>
      </c>
      <c r="D40" t="str">
        <f t="shared" si="0"/>
        <v>B</v>
      </c>
      <c r="E40" t="str">
        <f t="shared" si="1"/>
        <v>Need improvement</v>
      </c>
      <c r="F40" t="str">
        <f t="shared" si="2"/>
        <v>High Course Load</v>
      </c>
      <c r="G40" t="str">
        <f t="shared" si="3"/>
        <v>Normal</v>
      </c>
      <c r="H40">
        <f t="shared" si="4"/>
        <v>6.3306291137302919</v>
      </c>
      <c r="I40" t="str">
        <f t="shared" si="5"/>
        <v>Complete</v>
      </c>
      <c r="J40" t="str" cm="1">
        <f t="array" ref="J40">_xlfn.IFS(C40&gt;=50,"A",C40&gt;=40,"B",C40&gt;=30,"C",C40&gt;=20,"D",TRUE,"E")</f>
        <v>B</v>
      </c>
      <c r="K40" t="str" cm="1">
        <f t="array" ref="K40">_xlfn.IFS(B40&gt;=7,"High",B40&gt;=4,"Medium",B40&lt;4,"Low")</f>
        <v>Medium</v>
      </c>
      <c r="L40" t="str">
        <f t="shared" si="6"/>
        <v>Not eligible</v>
      </c>
    </row>
    <row r="41" spans="1:12" x14ac:dyDescent="0.3">
      <c r="A41">
        <v>6</v>
      </c>
      <c r="B41">
        <v>7.7750000000000004</v>
      </c>
      <c r="C41">
        <v>51.142000000000003</v>
      </c>
      <c r="D41" t="str">
        <f t="shared" si="0"/>
        <v>A</v>
      </c>
      <c r="E41" t="str">
        <f t="shared" si="1"/>
        <v>Well Performed</v>
      </c>
      <c r="F41" t="str">
        <f t="shared" si="2"/>
        <v>Normal Course Load</v>
      </c>
      <c r="G41" t="str">
        <f t="shared" si="3"/>
        <v>Normal</v>
      </c>
      <c r="H41">
        <f t="shared" si="4"/>
        <v>6.5777491961414789</v>
      </c>
      <c r="I41" t="str">
        <f t="shared" si="5"/>
        <v>Complete</v>
      </c>
      <c r="J41" t="str" cm="1">
        <f t="array" ref="J41">_xlfn.IFS(C41&gt;=50,"A",C41&gt;=40,"B",C41&gt;=30,"C",C41&gt;=20,"D",TRUE,"E")</f>
        <v>A</v>
      </c>
      <c r="K41" t="str" cm="1">
        <f t="array" ref="K41">_xlfn.IFS(B41&gt;=7,"High",B41&gt;=4,"Medium",B41&lt;4,"Low")</f>
        <v>High</v>
      </c>
      <c r="L41" t="str">
        <f t="shared" si="6"/>
        <v>Eligble</v>
      </c>
    </row>
    <row r="42" spans="1:12" x14ac:dyDescent="0.3">
      <c r="A42">
        <v>4</v>
      </c>
      <c r="B42">
        <v>0.14000000000000001</v>
      </c>
      <c r="C42">
        <v>7.3360000000000003</v>
      </c>
      <c r="D42" t="str">
        <f t="shared" si="0"/>
        <v>E</v>
      </c>
      <c r="E42" t="str">
        <f t="shared" si="1"/>
        <v>Need improvement</v>
      </c>
      <c r="F42" t="str">
        <f t="shared" si="2"/>
        <v>Normal Course Load</v>
      </c>
      <c r="G42" t="str">
        <f t="shared" si="3"/>
        <v>Likely to Fail</v>
      </c>
      <c r="H42">
        <f t="shared" si="4"/>
        <v>52.4</v>
      </c>
      <c r="I42" t="str">
        <f t="shared" si="5"/>
        <v>Complete</v>
      </c>
      <c r="J42" t="str" cm="1">
        <f t="array" ref="J42">_xlfn.IFS(C42&gt;=50,"A",C42&gt;=40,"B",C42&gt;=30,"C",C42&gt;=20,"D",TRUE,"E")</f>
        <v>E</v>
      </c>
      <c r="K42" t="str" cm="1">
        <f t="array" ref="K42">_xlfn.IFS(B42&gt;=7,"High",B42&gt;=4,"Medium",B42&lt;4,"Low")</f>
        <v>Low</v>
      </c>
      <c r="L42" t="str">
        <f t="shared" si="6"/>
        <v>Not eligible</v>
      </c>
    </row>
    <row r="43" spans="1:12" x14ac:dyDescent="0.3">
      <c r="A43">
        <v>6</v>
      </c>
      <c r="B43">
        <v>2.754</v>
      </c>
      <c r="C43">
        <v>15.725</v>
      </c>
      <c r="D43" t="str">
        <f t="shared" si="0"/>
        <v>E</v>
      </c>
      <c r="E43" t="str">
        <f t="shared" si="1"/>
        <v>Need improvement</v>
      </c>
      <c r="F43" t="str">
        <f t="shared" si="2"/>
        <v>Normal Course Load</v>
      </c>
      <c r="G43" t="str">
        <f t="shared" si="3"/>
        <v>Likely to Fail</v>
      </c>
      <c r="H43">
        <f t="shared" si="4"/>
        <v>5.7098765432098766</v>
      </c>
      <c r="I43" t="str">
        <f t="shared" si="5"/>
        <v>Complete</v>
      </c>
      <c r="J43" t="str" cm="1">
        <f t="array" ref="J43">_xlfn.IFS(C43&gt;=50,"A",C43&gt;=40,"B",C43&gt;=30,"C",C43&gt;=20,"D",TRUE,"E")</f>
        <v>E</v>
      </c>
      <c r="K43" t="str" cm="1">
        <f t="array" ref="K43">_xlfn.IFS(B43&gt;=7,"High",B43&gt;=4,"Medium",B43&lt;4,"Low")</f>
        <v>Low</v>
      </c>
      <c r="L43" t="str">
        <f t="shared" si="6"/>
        <v>Not eligible</v>
      </c>
    </row>
    <row r="44" spans="1:12" x14ac:dyDescent="0.3">
      <c r="A44">
        <v>6</v>
      </c>
      <c r="B44">
        <v>3.5910000000000002</v>
      </c>
      <c r="C44">
        <v>19.771000000000001</v>
      </c>
      <c r="D44" t="str">
        <f t="shared" si="0"/>
        <v>E</v>
      </c>
      <c r="E44" t="str">
        <f t="shared" si="1"/>
        <v>Need improvement</v>
      </c>
      <c r="F44" t="str">
        <f t="shared" si="2"/>
        <v>Normal Course Load</v>
      </c>
      <c r="G44" t="str">
        <f t="shared" si="3"/>
        <v>Likely to Fail</v>
      </c>
      <c r="H44">
        <f t="shared" si="4"/>
        <v>5.5057087162350316</v>
      </c>
      <c r="I44" t="str">
        <f t="shared" si="5"/>
        <v>Complete</v>
      </c>
      <c r="J44" t="str" cm="1">
        <f t="array" ref="J44">_xlfn.IFS(C44&gt;=50,"A",C44&gt;=40,"B",C44&gt;=30,"C",C44&gt;=20,"D",TRUE,"E")</f>
        <v>E</v>
      </c>
      <c r="K44" t="str" cm="1">
        <f t="array" ref="K44">_xlfn.IFS(B44&gt;=7,"High",B44&gt;=4,"Medium",B44&lt;4,"Low")</f>
        <v>Low</v>
      </c>
      <c r="L44" t="str">
        <f t="shared" si="6"/>
        <v>Not eligible</v>
      </c>
    </row>
    <row r="45" spans="1:12" x14ac:dyDescent="0.3">
      <c r="A45">
        <v>5</v>
      </c>
      <c r="B45">
        <v>1.5569999999999999</v>
      </c>
      <c r="C45">
        <v>10.429</v>
      </c>
      <c r="D45" t="str">
        <f t="shared" si="0"/>
        <v>E</v>
      </c>
      <c r="E45" t="str">
        <f t="shared" si="1"/>
        <v>Need improvement</v>
      </c>
      <c r="F45" t="str">
        <f t="shared" si="2"/>
        <v>Normal Course Load</v>
      </c>
      <c r="G45" t="str">
        <f t="shared" si="3"/>
        <v>Likely to Fail</v>
      </c>
      <c r="H45">
        <f t="shared" si="4"/>
        <v>6.6981374438021843</v>
      </c>
      <c r="I45" t="str">
        <f t="shared" si="5"/>
        <v>Complete</v>
      </c>
      <c r="J45" t="str" cm="1">
        <f t="array" ref="J45">_xlfn.IFS(C45&gt;=50,"A",C45&gt;=40,"B",C45&gt;=30,"C",C45&gt;=20,"D",TRUE,"E")</f>
        <v>E</v>
      </c>
      <c r="K45" t="str" cm="1">
        <f t="array" ref="K45">_xlfn.IFS(B45&gt;=7,"High",B45&gt;=4,"Medium",B45&lt;4,"Low")</f>
        <v>Low</v>
      </c>
      <c r="L45" t="str">
        <f t="shared" si="6"/>
        <v>Not eligible</v>
      </c>
    </row>
    <row r="46" spans="1:12" x14ac:dyDescent="0.3">
      <c r="A46">
        <v>4</v>
      </c>
      <c r="B46">
        <v>1.954</v>
      </c>
      <c r="C46">
        <v>9.7420000000000009</v>
      </c>
      <c r="D46" t="str">
        <f t="shared" si="0"/>
        <v>E</v>
      </c>
      <c r="E46" t="str">
        <f t="shared" si="1"/>
        <v>Need improvement</v>
      </c>
      <c r="F46" t="str">
        <f t="shared" si="2"/>
        <v>Normal Course Load</v>
      </c>
      <c r="G46" t="str">
        <f t="shared" si="3"/>
        <v>Likely to Fail</v>
      </c>
      <c r="H46">
        <f t="shared" si="4"/>
        <v>4.9856704196519965</v>
      </c>
      <c r="I46" t="str">
        <f t="shared" si="5"/>
        <v>Complete</v>
      </c>
      <c r="J46" t="str" cm="1">
        <f t="array" ref="J46">_xlfn.IFS(C46&gt;=50,"A",C46&gt;=40,"B",C46&gt;=30,"C",C46&gt;=20,"D",TRUE,"E")</f>
        <v>E</v>
      </c>
      <c r="K46" t="str" cm="1">
        <f t="array" ref="K46">_xlfn.IFS(B46&gt;=7,"High",B46&gt;=4,"Medium",B46&lt;4,"Low")</f>
        <v>Low</v>
      </c>
      <c r="L46" t="str">
        <f t="shared" si="6"/>
        <v>Not eligible</v>
      </c>
    </row>
    <row r="47" spans="1:12" x14ac:dyDescent="0.3">
      <c r="A47">
        <v>3</v>
      </c>
      <c r="B47">
        <v>2.0609999999999999</v>
      </c>
      <c r="C47">
        <v>8.9239999999999995</v>
      </c>
      <c r="D47" t="str">
        <f t="shared" si="0"/>
        <v>E</v>
      </c>
      <c r="E47" t="str">
        <f t="shared" si="1"/>
        <v>Need improvement</v>
      </c>
      <c r="F47" t="str">
        <f t="shared" si="2"/>
        <v>Normal Course Load</v>
      </c>
      <c r="G47" t="str">
        <f t="shared" si="3"/>
        <v>Likely to Fail</v>
      </c>
      <c r="H47">
        <f t="shared" si="4"/>
        <v>4.3299369238233867</v>
      </c>
      <c r="I47" t="str">
        <f t="shared" si="5"/>
        <v>Complete</v>
      </c>
      <c r="J47" t="str" cm="1">
        <f t="array" ref="J47">_xlfn.IFS(C47&gt;=50,"A",C47&gt;=40,"B",C47&gt;=30,"C",C47&gt;=20,"D",TRUE,"E")</f>
        <v>E</v>
      </c>
      <c r="K47" t="str" cm="1">
        <f t="array" ref="K47">_xlfn.IFS(B47&gt;=7,"High",B47&gt;=4,"Medium",B47&lt;4,"Low")</f>
        <v>Low</v>
      </c>
      <c r="L47" t="str">
        <f t="shared" si="6"/>
        <v>Not eligible</v>
      </c>
    </row>
    <row r="48" spans="1:12" x14ac:dyDescent="0.3">
      <c r="A48">
        <v>4</v>
      </c>
      <c r="B48">
        <v>3.7970000000000002</v>
      </c>
      <c r="C48">
        <v>16.702999999999999</v>
      </c>
      <c r="D48" t="str">
        <f t="shared" si="0"/>
        <v>E</v>
      </c>
      <c r="E48" t="str">
        <f t="shared" si="1"/>
        <v>Need improvement</v>
      </c>
      <c r="F48" t="str">
        <f t="shared" si="2"/>
        <v>Normal Course Load</v>
      </c>
      <c r="G48" t="str">
        <f t="shared" si="3"/>
        <v>Likely to Fail</v>
      </c>
      <c r="H48">
        <f t="shared" si="4"/>
        <v>4.3989992099025539</v>
      </c>
      <c r="I48" t="str">
        <f t="shared" si="5"/>
        <v>Complete</v>
      </c>
      <c r="J48" t="str" cm="1">
        <f t="array" ref="J48">_xlfn.IFS(C48&gt;=50,"A",C48&gt;=40,"B",C48&gt;=30,"C",C48&gt;=20,"D",TRUE,"E")</f>
        <v>E</v>
      </c>
      <c r="K48" t="str" cm="1">
        <f t="array" ref="K48">_xlfn.IFS(B48&gt;=7,"High",B48&gt;=4,"Medium",B48&lt;4,"Low")</f>
        <v>Low</v>
      </c>
      <c r="L48" t="str">
        <f t="shared" si="6"/>
        <v>Not eligible</v>
      </c>
    </row>
    <row r="49" spans="1:12" x14ac:dyDescent="0.3">
      <c r="A49">
        <v>4</v>
      </c>
      <c r="B49">
        <v>4.7789999999999999</v>
      </c>
      <c r="C49">
        <v>22.701000000000001</v>
      </c>
      <c r="D49" t="str">
        <f t="shared" si="0"/>
        <v>D</v>
      </c>
      <c r="E49" t="str">
        <f t="shared" si="1"/>
        <v>Need improvement</v>
      </c>
      <c r="F49" t="str">
        <f t="shared" si="2"/>
        <v>Normal Course Load</v>
      </c>
      <c r="G49" t="str">
        <f t="shared" si="3"/>
        <v>Normal</v>
      </c>
      <c r="H49">
        <f t="shared" si="4"/>
        <v>4.7501569365976151</v>
      </c>
      <c r="I49" t="str">
        <f t="shared" si="5"/>
        <v>Complete</v>
      </c>
      <c r="J49" t="str" cm="1">
        <f t="array" ref="J49">_xlfn.IFS(C49&gt;=50,"A",C49&gt;=40,"B",C49&gt;=30,"C",C49&gt;=20,"D",TRUE,"E")</f>
        <v>D</v>
      </c>
      <c r="K49" t="str" cm="1">
        <f t="array" ref="K49">_xlfn.IFS(B49&gt;=7,"High",B49&gt;=4,"Medium",B49&lt;4,"Low")</f>
        <v>Medium</v>
      </c>
      <c r="L49" t="str">
        <f t="shared" si="6"/>
        <v>Not eligible</v>
      </c>
    </row>
    <row r="50" spans="1:12" x14ac:dyDescent="0.3">
      <c r="A50">
        <v>3</v>
      </c>
      <c r="B50">
        <v>5.6349999999999998</v>
      </c>
      <c r="C50">
        <v>26.882000000000001</v>
      </c>
      <c r="D50" t="str">
        <f t="shared" si="0"/>
        <v>D</v>
      </c>
      <c r="E50" t="str">
        <f t="shared" si="1"/>
        <v>Need improvement</v>
      </c>
      <c r="F50" t="str">
        <f t="shared" si="2"/>
        <v>Normal Course Load</v>
      </c>
      <c r="G50" t="str">
        <f t="shared" si="3"/>
        <v>Normal</v>
      </c>
      <c r="H50">
        <f t="shared" si="4"/>
        <v>4.7705412599822541</v>
      </c>
      <c r="I50" t="str">
        <f t="shared" si="5"/>
        <v>Complete</v>
      </c>
      <c r="J50" t="str" cm="1">
        <f t="array" ref="J50">_xlfn.IFS(C50&gt;=50,"A",C50&gt;=40,"B",C50&gt;=30,"C",C50&gt;=20,"D",TRUE,"E")</f>
        <v>D</v>
      </c>
      <c r="K50" t="str" cm="1">
        <f t="array" ref="K50">_xlfn.IFS(B50&gt;=7,"High",B50&gt;=4,"Medium",B50&lt;4,"Low")</f>
        <v>Medium</v>
      </c>
      <c r="L50" t="str">
        <f t="shared" si="6"/>
        <v>Not eligible</v>
      </c>
    </row>
    <row r="51" spans="1:12" x14ac:dyDescent="0.3">
      <c r="A51">
        <v>5</v>
      </c>
      <c r="B51">
        <v>3.9129999999999998</v>
      </c>
      <c r="C51">
        <v>19.106000000000002</v>
      </c>
      <c r="D51" t="str">
        <f t="shared" si="0"/>
        <v>E</v>
      </c>
      <c r="E51" t="str">
        <f t="shared" si="1"/>
        <v>Need improvement</v>
      </c>
      <c r="F51" t="str">
        <f t="shared" si="2"/>
        <v>Normal Course Load</v>
      </c>
      <c r="G51" t="str">
        <f t="shared" si="3"/>
        <v>Likely to Fail</v>
      </c>
      <c r="H51">
        <f t="shared" si="4"/>
        <v>4.8826986966521853</v>
      </c>
      <c r="I51" t="str">
        <f t="shared" si="5"/>
        <v>Complete</v>
      </c>
      <c r="J51" t="str" cm="1">
        <f t="array" ref="J51">_xlfn.IFS(C51&gt;=50,"A",C51&gt;=40,"B",C51&gt;=30,"C",C51&gt;=20,"D",TRUE,"E")</f>
        <v>E</v>
      </c>
      <c r="K51" t="str" cm="1">
        <f t="array" ref="K51">_xlfn.IFS(B51&gt;=7,"High",B51&gt;=4,"Medium",B51&lt;4,"Low")</f>
        <v>Low</v>
      </c>
      <c r="L51" t="str">
        <f t="shared" si="6"/>
        <v>Not eligible</v>
      </c>
    </row>
    <row r="52" spans="1:12" x14ac:dyDescent="0.3">
      <c r="A52">
        <v>6</v>
      </c>
      <c r="B52">
        <v>6.7030000000000003</v>
      </c>
      <c r="C52">
        <v>40.601999999999997</v>
      </c>
      <c r="D52" t="str">
        <f t="shared" si="0"/>
        <v>B</v>
      </c>
      <c r="E52" t="str">
        <f t="shared" si="1"/>
        <v>Need improvement</v>
      </c>
      <c r="F52" t="str">
        <f t="shared" si="2"/>
        <v>Normal Course Load</v>
      </c>
      <c r="G52" t="str">
        <f t="shared" si="3"/>
        <v>Normal</v>
      </c>
      <c r="H52">
        <f t="shared" si="4"/>
        <v>6.0572877815903317</v>
      </c>
      <c r="I52" t="str">
        <f t="shared" si="5"/>
        <v>Complete</v>
      </c>
      <c r="J52" t="str" cm="1">
        <f t="array" ref="J52">_xlfn.IFS(C52&gt;=50,"A",C52&gt;=40,"B",C52&gt;=30,"C",C52&gt;=20,"D",TRUE,"E")</f>
        <v>B</v>
      </c>
      <c r="K52" t="str" cm="1">
        <f t="array" ref="K52">_xlfn.IFS(B52&gt;=7,"High",B52&gt;=4,"Medium",B52&lt;4,"Low")</f>
        <v>Medium</v>
      </c>
      <c r="L52" t="str">
        <f t="shared" si="6"/>
        <v>Not eligible</v>
      </c>
    </row>
    <row r="53" spans="1:12" x14ac:dyDescent="0.3">
      <c r="A53">
        <v>6</v>
      </c>
      <c r="B53">
        <v>4.13</v>
      </c>
      <c r="C53">
        <v>22.184000000000001</v>
      </c>
      <c r="D53" t="str">
        <f t="shared" si="0"/>
        <v>D</v>
      </c>
      <c r="E53" t="str">
        <f t="shared" si="1"/>
        <v>Need improvement</v>
      </c>
      <c r="F53" t="str">
        <f t="shared" si="2"/>
        <v>Normal Course Load</v>
      </c>
      <c r="G53" t="str">
        <f t="shared" si="3"/>
        <v>Normal</v>
      </c>
      <c r="H53">
        <f t="shared" si="4"/>
        <v>5.3714285714285719</v>
      </c>
      <c r="I53" t="str">
        <f t="shared" si="5"/>
        <v>Complete</v>
      </c>
      <c r="J53" t="str" cm="1">
        <f t="array" ref="J53">_xlfn.IFS(C53&gt;=50,"A",C53&gt;=40,"B",C53&gt;=30,"C",C53&gt;=20,"D",TRUE,"E")</f>
        <v>D</v>
      </c>
      <c r="K53" t="str" cm="1">
        <f t="array" ref="K53">_xlfn.IFS(B53&gt;=7,"High",B53&gt;=4,"Medium",B53&lt;4,"Low")</f>
        <v>Medium</v>
      </c>
      <c r="L53" t="str">
        <f t="shared" si="6"/>
        <v>Not eligible</v>
      </c>
    </row>
    <row r="54" spans="1:12" x14ac:dyDescent="0.3">
      <c r="A54">
        <v>4</v>
      </c>
      <c r="B54">
        <v>0.77100000000000002</v>
      </c>
      <c r="C54">
        <v>7.8920000000000003</v>
      </c>
      <c r="D54" t="str">
        <f t="shared" si="0"/>
        <v>E</v>
      </c>
      <c r="E54" t="str">
        <f t="shared" si="1"/>
        <v>Need improvement</v>
      </c>
      <c r="F54" t="str">
        <f t="shared" si="2"/>
        <v>Normal Course Load</v>
      </c>
      <c r="G54" t="str">
        <f t="shared" si="3"/>
        <v>Likely to Fail</v>
      </c>
      <c r="H54">
        <f t="shared" si="4"/>
        <v>10.236057068741895</v>
      </c>
      <c r="I54" t="str">
        <f t="shared" si="5"/>
        <v>Complete</v>
      </c>
      <c r="J54" t="str" cm="1">
        <f t="array" ref="J54">_xlfn.IFS(C54&gt;=50,"A",C54&gt;=40,"B",C54&gt;=30,"C",C54&gt;=20,"D",TRUE,"E")</f>
        <v>E</v>
      </c>
      <c r="K54" t="str" cm="1">
        <f t="array" ref="K54">_xlfn.IFS(B54&gt;=7,"High",B54&gt;=4,"Medium",B54&lt;4,"Low")</f>
        <v>Low</v>
      </c>
      <c r="L54" t="str">
        <f t="shared" si="6"/>
        <v>Not eligible</v>
      </c>
    </row>
    <row r="55" spans="1:12" x14ac:dyDescent="0.3">
      <c r="A55">
        <v>7</v>
      </c>
      <c r="B55">
        <v>6.0490000000000004</v>
      </c>
      <c r="C55">
        <v>36.652999999999999</v>
      </c>
      <c r="D55" t="str">
        <f t="shared" si="0"/>
        <v>C</v>
      </c>
      <c r="E55" t="str">
        <f t="shared" si="1"/>
        <v>Need improvement</v>
      </c>
      <c r="F55" t="str">
        <f t="shared" si="2"/>
        <v>High Course Load</v>
      </c>
      <c r="G55" t="str">
        <f t="shared" si="3"/>
        <v>Normal</v>
      </c>
      <c r="H55">
        <f t="shared" si="4"/>
        <v>6.0593486526698621</v>
      </c>
      <c r="I55" t="str">
        <f t="shared" si="5"/>
        <v>Complete</v>
      </c>
      <c r="J55" t="str" cm="1">
        <f t="array" ref="J55">_xlfn.IFS(C55&gt;=50,"A",C55&gt;=40,"B",C55&gt;=30,"C",C55&gt;=20,"D",TRUE,"E")</f>
        <v>C</v>
      </c>
      <c r="K55" t="str" cm="1">
        <f t="array" ref="K55">_xlfn.IFS(B55&gt;=7,"High",B55&gt;=4,"Medium",B55&lt;4,"Low")</f>
        <v>Medium</v>
      </c>
      <c r="L55" t="str">
        <f t="shared" si="6"/>
        <v>Not eligible</v>
      </c>
    </row>
    <row r="56" spans="1:12" x14ac:dyDescent="0.3">
      <c r="A56">
        <v>8</v>
      </c>
      <c r="B56">
        <v>7.5910000000000002</v>
      </c>
      <c r="C56">
        <v>53.158000000000001</v>
      </c>
      <c r="D56" t="str">
        <f t="shared" si="0"/>
        <v>A</v>
      </c>
      <c r="E56" t="str">
        <f>IF(AND(C56&gt;50,B56&gt;7),"Well Performed","Need improvement")</f>
        <v>Well Performed</v>
      </c>
      <c r="F56" t="str">
        <f t="shared" si="2"/>
        <v>High Course Load</v>
      </c>
      <c r="G56" t="str">
        <f t="shared" si="3"/>
        <v>Normal</v>
      </c>
      <c r="H56">
        <f t="shared" si="4"/>
        <v>7.0027664339349229</v>
      </c>
      <c r="I56" t="str">
        <f t="shared" si="5"/>
        <v>Complete</v>
      </c>
      <c r="J56" t="str" cm="1">
        <f t="array" ref="J56">_xlfn.IFS(C56&gt;=50,"A",C56&gt;=40,"B",C56&gt;=30,"C",C56&gt;=20,"D",TRUE,"E")</f>
        <v>A</v>
      </c>
      <c r="K56" t="str" cm="1">
        <f t="array" ref="K56">_xlfn.IFS(B56&gt;=7,"High",B56&gt;=4,"Medium",B56&lt;4,"Low")</f>
        <v>High</v>
      </c>
      <c r="L56" t="str">
        <f t="shared" si="6"/>
        <v>Eligble</v>
      </c>
    </row>
    <row r="57" spans="1:12" x14ac:dyDescent="0.3">
      <c r="A57">
        <v>7</v>
      </c>
      <c r="B57">
        <v>2.9129999999999998</v>
      </c>
      <c r="C57">
        <v>18.238</v>
      </c>
      <c r="D57" t="str">
        <f t="shared" si="0"/>
        <v>E</v>
      </c>
      <c r="E57" t="str">
        <f t="shared" si="1"/>
        <v>Need improvement</v>
      </c>
      <c r="F57" t="str">
        <f t="shared" si="2"/>
        <v>Normal Course Load</v>
      </c>
      <c r="G57" t="str">
        <f t="shared" si="3"/>
        <v>Likely to Fail</v>
      </c>
      <c r="H57">
        <f t="shared" si="4"/>
        <v>6.2608994164092007</v>
      </c>
      <c r="I57" t="str">
        <f t="shared" si="5"/>
        <v>Complete</v>
      </c>
      <c r="J57" t="str" cm="1">
        <f t="array" ref="J57">_xlfn.IFS(C57&gt;=50,"A",C57&gt;=40,"B",C57&gt;=30,"C",C57&gt;=20,"D",TRUE,"E")</f>
        <v>E</v>
      </c>
      <c r="K57" t="str" cm="1">
        <f t="array" ref="K57">_xlfn.IFS(B57&gt;=7,"High",B57&gt;=4,"Medium",B57&lt;4,"Low")</f>
        <v>Low</v>
      </c>
      <c r="L57" t="str">
        <f t="shared" si="6"/>
        <v>Not eligible</v>
      </c>
    </row>
    <row r="58" spans="1:12" x14ac:dyDescent="0.3">
      <c r="A58">
        <v>8</v>
      </c>
      <c r="B58">
        <v>7.641</v>
      </c>
      <c r="C58">
        <v>53.359000000000002</v>
      </c>
      <c r="D58" t="str">
        <f t="shared" si="0"/>
        <v>A</v>
      </c>
      <c r="E58" t="str">
        <f t="shared" si="1"/>
        <v>Well Performed</v>
      </c>
      <c r="F58" t="str">
        <f t="shared" si="2"/>
        <v>High Course Load</v>
      </c>
      <c r="G58" t="str">
        <f t="shared" si="3"/>
        <v>Normal</v>
      </c>
      <c r="H58">
        <f t="shared" si="4"/>
        <v>6.9832482659337787</v>
      </c>
      <c r="I58" t="str">
        <f t="shared" si="5"/>
        <v>Complete</v>
      </c>
      <c r="J58" t="str" cm="1">
        <f t="array" ref="J58">_xlfn.IFS(C58&gt;=50,"A",C58&gt;=40,"B",C58&gt;=30,"C",C58&gt;=20,"D",TRUE,"E")</f>
        <v>A</v>
      </c>
      <c r="K58" t="str" cm="1">
        <f t="array" ref="K58">_xlfn.IFS(B58&gt;=7,"High",B58&gt;=4,"Medium",B58&lt;4,"Low")</f>
        <v>High</v>
      </c>
      <c r="L58" t="str">
        <f t="shared" si="6"/>
        <v>Eligble</v>
      </c>
    </row>
    <row r="59" spans="1:12" x14ac:dyDescent="0.3">
      <c r="A59">
        <v>7</v>
      </c>
      <c r="B59">
        <v>7.649</v>
      </c>
      <c r="C59">
        <v>51.582999999999998</v>
      </c>
      <c r="D59" t="str">
        <f t="shared" si="0"/>
        <v>A</v>
      </c>
      <c r="E59" t="str">
        <f t="shared" si="1"/>
        <v>Well Performed</v>
      </c>
      <c r="F59" t="str">
        <f t="shared" si="2"/>
        <v>High Course Load</v>
      </c>
      <c r="G59" t="str">
        <f t="shared" si="3"/>
        <v>Normal</v>
      </c>
      <c r="H59">
        <f t="shared" si="4"/>
        <v>6.7437573539024704</v>
      </c>
      <c r="I59" t="str">
        <f t="shared" si="5"/>
        <v>Complete</v>
      </c>
      <c r="J59" t="str" cm="1">
        <f t="array" ref="J59">_xlfn.IFS(C59&gt;=50,"A",C59&gt;=40,"B",C59&gt;=30,"C",C59&gt;=20,"D",TRUE,"E")</f>
        <v>A</v>
      </c>
      <c r="K59" t="str" cm="1">
        <f t="array" ref="K59">_xlfn.IFS(B59&gt;=7,"High",B59&gt;=4,"Medium",B59&lt;4,"Low")</f>
        <v>High</v>
      </c>
      <c r="L59" t="str">
        <f t="shared" si="6"/>
        <v>Eligble</v>
      </c>
    </row>
    <row r="60" spans="1:12" x14ac:dyDescent="0.3">
      <c r="A60">
        <v>3</v>
      </c>
      <c r="B60">
        <v>6.1980000000000004</v>
      </c>
      <c r="C60">
        <v>31.236000000000001</v>
      </c>
      <c r="D60" t="str">
        <f t="shared" si="0"/>
        <v>C</v>
      </c>
      <c r="E60" t="str">
        <f t="shared" si="1"/>
        <v>Need improvement</v>
      </c>
      <c r="F60" t="str">
        <f t="shared" si="2"/>
        <v>Normal Course Load</v>
      </c>
      <c r="G60" t="str">
        <f t="shared" si="3"/>
        <v>Normal</v>
      </c>
      <c r="H60">
        <f t="shared" si="4"/>
        <v>5.0396902226524682</v>
      </c>
      <c r="I60" t="str">
        <f t="shared" si="5"/>
        <v>Complete</v>
      </c>
      <c r="J60" t="str" cm="1">
        <f t="array" ref="J60">_xlfn.IFS(C60&gt;=50,"A",C60&gt;=40,"B",C60&gt;=30,"C",C60&gt;=20,"D",TRUE,"E")</f>
        <v>C</v>
      </c>
      <c r="K60" t="str" cm="1">
        <f t="array" ref="K60">_xlfn.IFS(B60&gt;=7,"High",B60&gt;=4,"Medium",B60&lt;4,"Low")</f>
        <v>Medium</v>
      </c>
      <c r="L60" t="str">
        <f t="shared" si="6"/>
        <v>Not eligible</v>
      </c>
    </row>
    <row r="61" spans="1:12" x14ac:dyDescent="0.3">
      <c r="A61">
        <v>8</v>
      </c>
      <c r="B61">
        <v>7.468</v>
      </c>
      <c r="C61">
        <v>51.343000000000004</v>
      </c>
      <c r="D61" t="str">
        <f t="shared" si="0"/>
        <v>A</v>
      </c>
      <c r="E61" t="str">
        <f t="shared" si="1"/>
        <v>Well Performed</v>
      </c>
      <c r="F61" t="str">
        <f t="shared" si="2"/>
        <v>High Course Load</v>
      </c>
      <c r="G61" t="str">
        <f t="shared" si="3"/>
        <v>Normal</v>
      </c>
      <c r="H61">
        <f t="shared" si="4"/>
        <v>6.8750669523299415</v>
      </c>
      <c r="I61" t="str">
        <f t="shared" si="5"/>
        <v>Complete</v>
      </c>
      <c r="J61" t="str" cm="1">
        <f t="array" ref="J61">_xlfn.IFS(C61&gt;=50,"A",C61&gt;=40,"B",C61&gt;=30,"C",C61&gt;=20,"D",TRUE,"E")</f>
        <v>A</v>
      </c>
      <c r="K61" t="str" cm="1">
        <f t="array" ref="K61">_xlfn.IFS(B61&gt;=7,"High",B61&gt;=4,"Medium",B61&lt;4,"Low")</f>
        <v>High</v>
      </c>
      <c r="L61" t="str">
        <f t="shared" si="6"/>
        <v>Eligble</v>
      </c>
    </row>
    <row r="62" spans="1:12" x14ac:dyDescent="0.3">
      <c r="A62">
        <v>6</v>
      </c>
      <c r="B62">
        <v>0.376</v>
      </c>
      <c r="C62">
        <v>10.522</v>
      </c>
      <c r="D62" t="str">
        <f t="shared" si="0"/>
        <v>E</v>
      </c>
      <c r="E62" t="str">
        <f t="shared" si="1"/>
        <v>Need improvement</v>
      </c>
      <c r="F62" t="str">
        <f t="shared" si="2"/>
        <v>Normal Course Load</v>
      </c>
      <c r="G62" t="str">
        <f t="shared" si="3"/>
        <v>Likely to Fail</v>
      </c>
      <c r="H62">
        <f t="shared" si="4"/>
        <v>27.98404255319149</v>
      </c>
      <c r="I62" t="str">
        <f t="shared" si="5"/>
        <v>Complete</v>
      </c>
      <c r="J62" t="str" cm="1">
        <f t="array" ref="J62">_xlfn.IFS(C62&gt;=50,"A",C62&gt;=40,"B",C62&gt;=30,"C",C62&gt;=20,"D",TRUE,"E")</f>
        <v>E</v>
      </c>
      <c r="K62" t="str" cm="1">
        <f t="array" ref="K62">_xlfn.IFS(B62&gt;=7,"High",B62&gt;=4,"Medium",B62&lt;4,"Low")</f>
        <v>Low</v>
      </c>
      <c r="L62" t="str">
        <f t="shared" si="6"/>
        <v>Not eligible</v>
      </c>
    </row>
    <row r="63" spans="1:12" x14ac:dyDescent="0.3">
      <c r="A63">
        <v>4</v>
      </c>
      <c r="B63">
        <v>2.4380000000000002</v>
      </c>
      <c r="C63">
        <v>10.843999999999999</v>
      </c>
      <c r="D63" t="str">
        <f t="shared" si="0"/>
        <v>E</v>
      </c>
      <c r="E63" t="str">
        <f t="shared" si="1"/>
        <v>Need improvement</v>
      </c>
      <c r="F63" t="str">
        <f t="shared" si="2"/>
        <v>Normal Course Load</v>
      </c>
      <c r="G63" t="str">
        <f t="shared" si="3"/>
        <v>Likely to Fail</v>
      </c>
      <c r="H63">
        <f t="shared" si="4"/>
        <v>4.4479081214109923</v>
      </c>
      <c r="I63" t="str">
        <f t="shared" si="5"/>
        <v>Complete</v>
      </c>
      <c r="J63" t="str" cm="1">
        <f t="array" ref="J63">_xlfn.IFS(C63&gt;=50,"A",C63&gt;=40,"B",C63&gt;=30,"C",C63&gt;=20,"D",TRUE,"E")</f>
        <v>E</v>
      </c>
      <c r="K63" t="str" cm="1">
        <f t="array" ref="K63">_xlfn.IFS(B63&gt;=7,"High",B63&gt;=4,"Medium",B63&lt;4,"Low")</f>
        <v>Low</v>
      </c>
      <c r="L63" t="str">
        <f t="shared" si="6"/>
        <v>Not eligible</v>
      </c>
    </row>
    <row r="64" spans="1:12" x14ac:dyDescent="0.3">
      <c r="A64">
        <v>6</v>
      </c>
      <c r="B64">
        <v>3.6059999999999999</v>
      </c>
      <c r="C64">
        <v>19.59</v>
      </c>
      <c r="D64" t="str">
        <f t="shared" si="0"/>
        <v>E</v>
      </c>
      <c r="E64" t="str">
        <f t="shared" si="1"/>
        <v>Need improvement</v>
      </c>
      <c r="F64" t="str">
        <f t="shared" si="2"/>
        <v>Normal Course Load</v>
      </c>
      <c r="G64" t="str">
        <f t="shared" si="3"/>
        <v>Likely to Fail</v>
      </c>
      <c r="H64">
        <f t="shared" si="4"/>
        <v>5.4326123128119805</v>
      </c>
      <c r="I64" t="str">
        <f t="shared" si="5"/>
        <v>Complete</v>
      </c>
      <c r="J64" t="str" cm="1">
        <f t="array" ref="J64">_xlfn.IFS(C64&gt;=50,"A",C64&gt;=40,"B",C64&gt;=30,"C",C64&gt;=20,"D",TRUE,"E")</f>
        <v>E</v>
      </c>
      <c r="K64" t="str" cm="1">
        <f t="array" ref="K64">_xlfn.IFS(B64&gt;=7,"High",B64&gt;=4,"Medium",B64&lt;4,"Low")</f>
        <v>Low</v>
      </c>
      <c r="L64" t="str">
        <f t="shared" si="6"/>
        <v>Not eligible</v>
      </c>
    </row>
    <row r="65" spans="1:12" x14ac:dyDescent="0.3">
      <c r="A65">
        <v>3</v>
      </c>
      <c r="B65">
        <v>4.8689999999999998</v>
      </c>
      <c r="C65">
        <v>21.379000000000001</v>
      </c>
      <c r="D65" t="str">
        <f t="shared" si="0"/>
        <v>D</v>
      </c>
      <c r="E65" t="str">
        <f t="shared" si="1"/>
        <v>Need improvement</v>
      </c>
      <c r="F65" t="str">
        <f t="shared" si="2"/>
        <v>Normal Course Load</v>
      </c>
      <c r="G65" t="str">
        <f t="shared" si="3"/>
        <v>Normal</v>
      </c>
      <c r="H65">
        <f t="shared" si="4"/>
        <v>4.3908400082152399</v>
      </c>
      <c r="I65" t="str">
        <f t="shared" si="5"/>
        <v>Complete</v>
      </c>
      <c r="J65" t="str" cm="1">
        <f t="array" ref="J65">_xlfn.IFS(C65&gt;=50,"A",C65&gt;=40,"B",C65&gt;=30,"C",C65&gt;=20,"D",TRUE,"E")</f>
        <v>D</v>
      </c>
      <c r="K65" t="str" cm="1">
        <f t="array" ref="K65">_xlfn.IFS(B65&gt;=7,"High",B65&gt;=4,"Medium",B65&lt;4,"Low")</f>
        <v>Medium</v>
      </c>
      <c r="L65" t="str">
        <f t="shared" si="6"/>
        <v>Not eligible</v>
      </c>
    </row>
    <row r="66" spans="1:12" x14ac:dyDescent="0.3">
      <c r="A66">
        <v>7</v>
      </c>
      <c r="B66">
        <v>0.13</v>
      </c>
      <c r="C66">
        <v>12.590999999999999</v>
      </c>
      <c r="D66" t="str">
        <f t="shared" si="0"/>
        <v>E</v>
      </c>
      <c r="E66" t="str">
        <f t="shared" si="1"/>
        <v>Need improvement</v>
      </c>
      <c r="F66" t="str">
        <f t="shared" si="2"/>
        <v>Normal Course Load</v>
      </c>
      <c r="G66" t="str">
        <f t="shared" si="3"/>
        <v>Likely to Fail</v>
      </c>
      <c r="H66">
        <f t="shared" si="4"/>
        <v>96.853846153846149</v>
      </c>
      <c r="I66" t="str">
        <f t="shared" si="5"/>
        <v>Complete</v>
      </c>
      <c r="J66" t="str" cm="1">
        <f t="array" ref="J66">_xlfn.IFS(C66&gt;=50,"A",C66&gt;=40,"B",C66&gt;=30,"C",C66&gt;=20,"D",TRUE,"E")</f>
        <v>E</v>
      </c>
      <c r="K66" t="str" cm="1">
        <f t="array" ref="K66">_xlfn.IFS(B66&gt;=7,"High",B66&gt;=4,"Medium",B66&lt;4,"Low")</f>
        <v>Low</v>
      </c>
      <c r="L66" t="str">
        <f t="shared" si="6"/>
        <v>Not eligible</v>
      </c>
    </row>
    <row r="67" spans="1:12" x14ac:dyDescent="0.3">
      <c r="A67">
        <v>6</v>
      </c>
      <c r="B67">
        <v>2.1419999999999999</v>
      </c>
      <c r="C67">
        <v>13.561999999999999</v>
      </c>
      <c r="D67" t="str">
        <f t="shared" ref="D67:D101" si="7">IF(C67&gt;50,"A",IF(C67&gt;40,"B",IF(C67&gt;30,"C",IF(C67&gt;20,"D","E"))))</f>
        <v>E</v>
      </c>
      <c r="E67" t="str">
        <f t="shared" ref="E67:E101" si="8">IF(AND(C67&gt;50,B67&gt;7),"Well Performed","Need improvement")</f>
        <v>Need improvement</v>
      </c>
      <c r="F67" t="str">
        <f t="shared" ref="F67:F101" si="9">IF(AND(A67&gt;6,B67&gt;6),"High Course Load","Normal Course Load")</f>
        <v>Normal Course Load</v>
      </c>
      <c r="G67" t="str">
        <f t="shared" ref="G67:G101" si="10">IF(OR(C67&lt;20,B67&lt;2),"Likely to Fail","Normal")</f>
        <v>Likely to Fail</v>
      </c>
      <c r="H67">
        <f t="shared" ref="H67:H105" si="11">IFERROR(C67/B67,"Invalid")</f>
        <v>6.3314659197012135</v>
      </c>
      <c r="I67" t="str">
        <f t="shared" ref="I67:I101" si="12">IF(OR(A67=" ",B67=" ",C67=" "),"Incomplete","Complete")</f>
        <v>Complete</v>
      </c>
      <c r="J67" t="str" cm="1">
        <f t="array" ref="J67">_xlfn.IFS(C67&gt;=50,"A",C67&gt;=40,"B",C67&gt;=30,"C",C67&gt;=20,"D",TRUE,"E")</f>
        <v>E</v>
      </c>
      <c r="K67" t="str" cm="1">
        <f t="array" ref="K67">_xlfn.IFS(B67&gt;=7,"High",B67&gt;=4,"Medium",B67&lt;4,"Low")</f>
        <v>Low</v>
      </c>
      <c r="L67" t="str">
        <f t="shared" ref="L67:L101" si="13">IF(AND(C67&gt;=50,B67&gt;=7,A67&gt;=4),"Eligble","Not eligible")</f>
        <v>Not eligible</v>
      </c>
    </row>
    <row r="68" spans="1:12" x14ac:dyDescent="0.3">
      <c r="A68">
        <v>4</v>
      </c>
      <c r="B68">
        <v>5.4729999999999999</v>
      </c>
      <c r="C68">
        <v>27.568999999999999</v>
      </c>
      <c r="D68" t="str">
        <f t="shared" si="7"/>
        <v>D</v>
      </c>
      <c r="E68" t="str">
        <f t="shared" si="8"/>
        <v>Need improvement</v>
      </c>
      <c r="F68" t="str">
        <f t="shared" si="9"/>
        <v>Normal Course Load</v>
      </c>
      <c r="G68" t="str">
        <f t="shared" si="10"/>
        <v>Normal</v>
      </c>
      <c r="H68">
        <f t="shared" si="11"/>
        <v>5.0372738900054816</v>
      </c>
      <c r="I68" t="str">
        <f t="shared" si="12"/>
        <v>Complete</v>
      </c>
      <c r="J68" t="str" cm="1">
        <f t="array" ref="J68">_xlfn.IFS(C68&gt;=50,"A",C68&gt;=40,"B",C68&gt;=30,"C",C68&gt;=20,"D",TRUE,"E")</f>
        <v>D</v>
      </c>
      <c r="K68" t="str" cm="1">
        <f t="array" ref="K68">_xlfn.IFS(B68&gt;=7,"High",B68&gt;=4,"Medium",B68&lt;4,"Low")</f>
        <v>Medium</v>
      </c>
      <c r="L68" t="str">
        <f t="shared" si="13"/>
        <v>Not eligible</v>
      </c>
    </row>
    <row r="69" spans="1:12" x14ac:dyDescent="0.3">
      <c r="A69">
        <v>3</v>
      </c>
      <c r="B69">
        <v>0.55000000000000004</v>
      </c>
      <c r="C69">
        <v>6.1849999999999996</v>
      </c>
      <c r="D69" t="str">
        <f t="shared" si="7"/>
        <v>E</v>
      </c>
      <c r="E69" t="str">
        <f t="shared" si="8"/>
        <v>Need improvement</v>
      </c>
      <c r="F69" t="str">
        <f t="shared" si="9"/>
        <v>Normal Course Load</v>
      </c>
      <c r="G69" t="str">
        <f t="shared" si="10"/>
        <v>Likely to Fail</v>
      </c>
      <c r="H69">
        <f t="shared" si="11"/>
        <v>11.245454545454544</v>
      </c>
      <c r="I69" t="str">
        <f t="shared" si="12"/>
        <v>Complete</v>
      </c>
      <c r="J69" t="str" cm="1">
        <f t="array" ref="J69">_xlfn.IFS(C69&gt;=50,"A",C69&gt;=40,"B",C69&gt;=30,"C",C69&gt;=20,"D",TRUE,"E")</f>
        <v>E</v>
      </c>
      <c r="K69" t="str" cm="1">
        <f t="array" ref="K69">_xlfn.IFS(B69&gt;=7,"High",B69&gt;=4,"Medium",B69&lt;4,"Low")</f>
        <v>Low</v>
      </c>
      <c r="L69" t="str">
        <f t="shared" si="13"/>
        <v>Not eligible</v>
      </c>
    </row>
    <row r="70" spans="1:12" x14ac:dyDescent="0.3">
      <c r="A70">
        <v>4</v>
      </c>
      <c r="B70">
        <v>1.395</v>
      </c>
      <c r="C70">
        <v>8.92</v>
      </c>
      <c r="D70" t="str">
        <f t="shared" si="7"/>
        <v>E</v>
      </c>
      <c r="E70" t="str">
        <f t="shared" si="8"/>
        <v>Need improvement</v>
      </c>
      <c r="F70" t="str">
        <f t="shared" si="9"/>
        <v>Normal Course Load</v>
      </c>
      <c r="G70" t="str">
        <f t="shared" si="10"/>
        <v>Likely to Fail</v>
      </c>
      <c r="H70">
        <f t="shared" si="11"/>
        <v>6.3942652329749103</v>
      </c>
      <c r="I70" t="str">
        <f t="shared" si="12"/>
        <v>Complete</v>
      </c>
      <c r="J70" t="str" cm="1">
        <f t="array" ref="J70">_xlfn.IFS(C70&gt;=50,"A",C70&gt;=40,"B",C70&gt;=30,"C",C70&gt;=20,"D",TRUE,"E")</f>
        <v>E</v>
      </c>
      <c r="K70" t="str" cm="1">
        <f t="array" ref="K70">_xlfn.IFS(B70&gt;=7,"High",B70&gt;=4,"Medium",B70&lt;4,"Low")</f>
        <v>Low</v>
      </c>
      <c r="L70" t="str">
        <f t="shared" si="13"/>
        <v>Not eligible</v>
      </c>
    </row>
    <row r="71" spans="1:12" x14ac:dyDescent="0.3">
      <c r="A71">
        <v>6</v>
      </c>
      <c r="B71">
        <v>3.948</v>
      </c>
      <c r="C71">
        <v>21.4</v>
      </c>
      <c r="D71" t="str">
        <f t="shared" si="7"/>
        <v>D</v>
      </c>
      <c r="E71" t="str">
        <f t="shared" si="8"/>
        <v>Need improvement</v>
      </c>
      <c r="F71" t="str">
        <f t="shared" si="9"/>
        <v>Normal Course Load</v>
      </c>
      <c r="G71" t="str">
        <f t="shared" si="10"/>
        <v>Normal</v>
      </c>
      <c r="H71">
        <f t="shared" si="11"/>
        <v>5.4204660587639308</v>
      </c>
      <c r="I71" t="str">
        <f t="shared" si="12"/>
        <v>Complete</v>
      </c>
      <c r="J71" t="str" cm="1">
        <f t="array" ref="J71">_xlfn.IFS(C71&gt;=50,"A",C71&gt;=40,"B",C71&gt;=30,"C",C71&gt;=20,"D",TRUE,"E")</f>
        <v>D</v>
      </c>
      <c r="K71" t="str" cm="1">
        <f t="array" ref="K71">_xlfn.IFS(B71&gt;=7,"High",B71&gt;=4,"Medium",B71&lt;4,"Low")</f>
        <v>Low</v>
      </c>
      <c r="L71" t="str">
        <f t="shared" si="13"/>
        <v>Not eligible</v>
      </c>
    </row>
    <row r="72" spans="1:12" x14ac:dyDescent="0.3">
      <c r="A72">
        <v>4</v>
      </c>
      <c r="B72">
        <v>3.7360000000000002</v>
      </c>
      <c r="C72">
        <v>16.606000000000002</v>
      </c>
      <c r="D72" t="str">
        <f t="shared" si="7"/>
        <v>E</v>
      </c>
      <c r="E72" t="str">
        <f t="shared" si="8"/>
        <v>Need improvement</v>
      </c>
      <c r="F72" t="str">
        <f t="shared" si="9"/>
        <v>Normal Course Load</v>
      </c>
      <c r="G72" t="str">
        <f t="shared" si="10"/>
        <v>Likely to Fail</v>
      </c>
      <c r="H72">
        <f t="shared" si="11"/>
        <v>4.4448608137044969</v>
      </c>
      <c r="I72" t="str">
        <f t="shared" si="12"/>
        <v>Complete</v>
      </c>
      <c r="J72" t="str" cm="1">
        <f t="array" ref="J72">_xlfn.IFS(C72&gt;=50,"A",C72&gt;=40,"B",C72&gt;=30,"C",C72&gt;=20,"D",TRUE,"E")</f>
        <v>E</v>
      </c>
      <c r="K72" t="str" cm="1">
        <f t="array" ref="K72">_xlfn.IFS(B72&gt;=7,"High",B72&gt;=4,"Medium",B72&lt;4,"Low")</f>
        <v>Low</v>
      </c>
      <c r="L72" t="str">
        <f t="shared" si="13"/>
        <v>Not eligible</v>
      </c>
    </row>
    <row r="73" spans="1:12" x14ac:dyDescent="0.3">
      <c r="A73">
        <v>5</v>
      </c>
      <c r="B73">
        <v>2.5179999999999998</v>
      </c>
      <c r="C73">
        <v>13.416</v>
      </c>
      <c r="D73" t="str">
        <f t="shared" si="7"/>
        <v>E</v>
      </c>
      <c r="E73" t="str">
        <f t="shared" si="8"/>
        <v>Need improvement</v>
      </c>
      <c r="F73" t="str">
        <f t="shared" si="9"/>
        <v>Normal Course Load</v>
      </c>
      <c r="G73" t="str">
        <f t="shared" si="10"/>
        <v>Likely to Fail</v>
      </c>
      <c r="H73">
        <f t="shared" si="11"/>
        <v>5.328038125496426</v>
      </c>
      <c r="I73" t="str">
        <f t="shared" si="12"/>
        <v>Complete</v>
      </c>
      <c r="J73" t="str" cm="1">
        <f t="array" ref="J73">_xlfn.IFS(C73&gt;=50,"A",C73&gt;=40,"B",C73&gt;=30,"C",C73&gt;=20,"D",TRUE,"E")</f>
        <v>E</v>
      </c>
      <c r="K73" t="str" cm="1">
        <f t="array" ref="K73">_xlfn.IFS(B73&gt;=7,"High",B73&gt;=4,"Medium",B73&lt;4,"Low")</f>
        <v>Low</v>
      </c>
      <c r="L73" t="str">
        <f t="shared" si="13"/>
        <v>Not eligible</v>
      </c>
    </row>
    <row r="74" spans="1:12" x14ac:dyDescent="0.3">
      <c r="A74">
        <v>3</v>
      </c>
      <c r="B74">
        <v>4.633</v>
      </c>
      <c r="C74">
        <v>20.398</v>
      </c>
      <c r="D74" t="str">
        <f t="shared" si="7"/>
        <v>D</v>
      </c>
      <c r="E74" t="str">
        <f t="shared" si="8"/>
        <v>Need improvement</v>
      </c>
      <c r="F74" t="str">
        <f t="shared" si="9"/>
        <v>Normal Course Load</v>
      </c>
      <c r="G74" t="str">
        <f t="shared" si="10"/>
        <v>Normal</v>
      </c>
      <c r="H74">
        <f t="shared" si="11"/>
        <v>4.4027627886898335</v>
      </c>
      <c r="I74" t="str">
        <f t="shared" si="12"/>
        <v>Complete</v>
      </c>
      <c r="J74" t="str" cm="1">
        <f t="array" ref="J74">_xlfn.IFS(C74&gt;=50,"A",C74&gt;=40,"B",C74&gt;=30,"C",C74&gt;=20,"D",TRUE,"E")</f>
        <v>D</v>
      </c>
      <c r="K74" t="str" cm="1">
        <f t="array" ref="K74">_xlfn.IFS(B74&gt;=7,"High",B74&gt;=4,"Medium",B74&lt;4,"Low")</f>
        <v>Medium</v>
      </c>
      <c r="L74" t="str">
        <f t="shared" si="13"/>
        <v>Not eligible</v>
      </c>
    </row>
    <row r="75" spans="1:12" x14ac:dyDescent="0.3">
      <c r="A75">
        <v>3</v>
      </c>
      <c r="B75">
        <v>1.629</v>
      </c>
      <c r="C75">
        <v>7.0140000000000002</v>
      </c>
      <c r="D75" t="str">
        <f t="shared" si="7"/>
        <v>E</v>
      </c>
      <c r="E75" t="str">
        <f t="shared" si="8"/>
        <v>Need improvement</v>
      </c>
      <c r="F75" t="str">
        <f t="shared" si="9"/>
        <v>Normal Course Load</v>
      </c>
      <c r="G75" t="str">
        <f t="shared" si="10"/>
        <v>Likely to Fail</v>
      </c>
      <c r="H75">
        <f t="shared" si="11"/>
        <v>4.305709023941068</v>
      </c>
      <c r="I75" t="str">
        <f t="shared" si="12"/>
        <v>Complete</v>
      </c>
      <c r="J75" t="str" cm="1">
        <f t="array" ref="J75">_xlfn.IFS(C75&gt;=50,"A",C75&gt;=40,"B",C75&gt;=30,"C",C75&gt;=20,"D",TRUE,"E")</f>
        <v>E</v>
      </c>
      <c r="K75" t="str" cm="1">
        <f t="array" ref="K75">_xlfn.IFS(B75&gt;=7,"High",B75&gt;=4,"Medium",B75&lt;4,"Low")</f>
        <v>Low</v>
      </c>
      <c r="L75" t="str">
        <f t="shared" si="13"/>
        <v>Not eligible</v>
      </c>
    </row>
    <row r="76" spans="1:12" x14ac:dyDescent="0.3">
      <c r="A76">
        <v>4</v>
      </c>
      <c r="B76">
        <v>6.9539999999999997</v>
      </c>
      <c r="C76">
        <v>39.951999999999998</v>
      </c>
      <c r="D76" t="str">
        <f t="shared" si="7"/>
        <v>C</v>
      </c>
      <c r="E76" t="str">
        <f t="shared" si="8"/>
        <v>Need improvement</v>
      </c>
      <c r="F76" t="str">
        <f t="shared" si="9"/>
        <v>Normal Course Load</v>
      </c>
      <c r="G76" t="str">
        <f t="shared" si="10"/>
        <v>Normal</v>
      </c>
      <c r="H76">
        <f t="shared" si="11"/>
        <v>5.7451826287029046</v>
      </c>
      <c r="I76" t="str">
        <f t="shared" si="12"/>
        <v>Complete</v>
      </c>
      <c r="J76" t="str" cm="1">
        <f t="array" ref="J76">_xlfn.IFS(C76&gt;=50,"A",C76&gt;=40,"B",C76&gt;=30,"C",C76&gt;=20,"D",TRUE,"E")</f>
        <v>C</v>
      </c>
      <c r="K76" t="str" cm="1">
        <f t="array" ref="K76">_xlfn.IFS(B76&gt;=7,"High",B76&gt;=4,"Medium",B76&lt;4,"Low")</f>
        <v>Medium</v>
      </c>
      <c r="L76" t="str">
        <f t="shared" si="13"/>
        <v>Not eligible</v>
      </c>
    </row>
    <row r="77" spans="1:12" x14ac:dyDescent="0.3">
      <c r="A77">
        <v>3</v>
      </c>
      <c r="B77">
        <v>0.80300000000000005</v>
      </c>
      <c r="C77">
        <v>6.2169999999999996</v>
      </c>
      <c r="D77" t="str">
        <f t="shared" si="7"/>
        <v>E</v>
      </c>
      <c r="E77" t="str">
        <f t="shared" si="8"/>
        <v>Need improvement</v>
      </c>
      <c r="F77" t="str">
        <f t="shared" si="9"/>
        <v>Normal Course Load</v>
      </c>
      <c r="G77" t="str">
        <f t="shared" si="10"/>
        <v>Likely to Fail</v>
      </c>
      <c r="H77">
        <f t="shared" si="11"/>
        <v>7.7422166874221663</v>
      </c>
      <c r="I77" t="str">
        <f t="shared" si="12"/>
        <v>Complete</v>
      </c>
      <c r="J77" t="str" cm="1">
        <f t="array" ref="J77">_xlfn.IFS(C77&gt;=50,"A",C77&gt;=40,"B",C77&gt;=30,"C",C77&gt;=20,"D",TRUE,"E")</f>
        <v>E</v>
      </c>
      <c r="K77" t="str" cm="1">
        <f t="array" ref="K77">_xlfn.IFS(B77&gt;=7,"High",B77&gt;=4,"Medium",B77&lt;4,"Low")</f>
        <v>Low</v>
      </c>
      <c r="L77" t="str">
        <f t="shared" si="13"/>
        <v>Not eligible</v>
      </c>
    </row>
    <row r="78" spans="1:12" x14ac:dyDescent="0.3">
      <c r="A78">
        <v>5</v>
      </c>
      <c r="B78">
        <v>6.3789999999999996</v>
      </c>
      <c r="C78">
        <v>36.746000000000002</v>
      </c>
      <c r="D78" t="str">
        <f t="shared" si="7"/>
        <v>C</v>
      </c>
      <c r="E78" t="str">
        <f t="shared" si="8"/>
        <v>Need improvement</v>
      </c>
      <c r="F78" t="str">
        <f t="shared" si="9"/>
        <v>Normal Course Load</v>
      </c>
      <c r="G78" t="str">
        <f t="shared" si="10"/>
        <v>Normal</v>
      </c>
      <c r="H78">
        <f t="shared" si="11"/>
        <v>5.7604640225740722</v>
      </c>
      <c r="I78" t="str">
        <f t="shared" si="12"/>
        <v>Complete</v>
      </c>
      <c r="J78" t="str" cm="1">
        <f t="array" ref="J78">_xlfn.IFS(C78&gt;=50,"A",C78&gt;=40,"B",C78&gt;=30,"C",C78&gt;=20,"D",TRUE,"E")</f>
        <v>C</v>
      </c>
      <c r="K78" t="str" cm="1">
        <f t="array" ref="K78">_xlfn.IFS(B78&gt;=7,"High",B78&gt;=4,"Medium",B78&lt;4,"Low")</f>
        <v>Medium</v>
      </c>
      <c r="L78" t="str">
        <f t="shared" si="13"/>
        <v>Not eligible</v>
      </c>
    </row>
    <row r="79" spans="1:12" x14ac:dyDescent="0.3">
      <c r="A79">
        <v>8</v>
      </c>
      <c r="B79">
        <v>5.9850000000000003</v>
      </c>
      <c r="C79">
        <v>38.277999999999999</v>
      </c>
      <c r="D79" t="str">
        <f t="shared" si="7"/>
        <v>C</v>
      </c>
      <c r="E79" t="str">
        <f t="shared" si="8"/>
        <v>Need improvement</v>
      </c>
      <c r="F79" t="str">
        <f t="shared" si="9"/>
        <v>Normal Course Load</v>
      </c>
      <c r="G79" t="str">
        <f t="shared" si="10"/>
        <v>Normal</v>
      </c>
      <c r="H79">
        <f t="shared" si="11"/>
        <v>6.3956558061821216</v>
      </c>
      <c r="I79" t="str">
        <f t="shared" si="12"/>
        <v>Complete</v>
      </c>
      <c r="J79" t="str" cm="1">
        <f t="array" ref="J79">_xlfn.IFS(C79&gt;=50,"A",C79&gt;=40,"B",C79&gt;=30,"C",C79&gt;=20,"D",TRUE,"E")</f>
        <v>C</v>
      </c>
      <c r="K79" t="str" cm="1">
        <f t="array" ref="K79">_xlfn.IFS(B79&gt;=7,"High",B79&gt;=4,"Medium",B79&lt;4,"Low")</f>
        <v>Medium</v>
      </c>
      <c r="L79" t="str">
        <f t="shared" si="13"/>
        <v>Not eligible</v>
      </c>
    </row>
    <row r="80" spans="1:12" x14ac:dyDescent="0.3">
      <c r="A80">
        <v>7</v>
      </c>
      <c r="B80">
        <v>7.4509999999999996</v>
      </c>
      <c r="C80">
        <v>49.543999999999997</v>
      </c>
      <c r="D80" t="str">
        <f t="shared" si="7"/>
        <v>B</v>
      </c>
      <c r="E80" t="str">
        <f t="shared" si="8"/>
        <v>Need improvement</v>
      </c>
      <c r="F80" t="str">
        <f t="shared" si="9"/>
        <v>High Course Load</v>
      </c>
      <c r="G80" t="str">
        <f t="shared" si="10"/>
        <v>Normal</v>
      </c>
      <c r="H80">
        <f t="shared" si="11"/>
        <v>6.6493088176083743</v>
      </c>
      <c r="I80" t="str">
        <f t="shared" si="12"/>
        <v>Complete</v>
      </c>
      <c r="J80" t="str" cm="1">
        <f t="array" ref="J80">_xlfn.IFS(C80&gt;=50,"A",C80&gt;=40,"B",C80&gt;=30,"C",C80&gt;=20,"D",TRUE,"E")</f>
        <v>B</v>
      </c>
      <c r="K80" t="str" cm="1">
        <f t="array" ref="K80">_xlfn.IFS(B80&gt;=7,"High",B80&gt;=4,"Medium",B80&lt;4,"Low")</f>
        <v>High</v>
      </c>
      <c r="L80" t="str">
        <f t="shared" si="13"/>
        <v>Not eligible</v>
      </c>
    </row>
    <row r="81" spans="1:12" x14ac:dyDescent="0.3">
      <c r="A81">
        <v>3</v>
      </c>
      <c r="B81">
        <v>0.80500000000000005</v>
      </c>
      <c r="C81">
        <v>6.3490000000000002</v>
      </c>
      <c r="D81" t="str">
        <f t="shared" si="7"/>
        <v>E</v>
      </c>
      <c r="E81" t="str">
        <f t="shared" si="8"/>
        <v>Need improvement</v>
      </c>
      <c r="F81" t="str">
        <f t="shared" si="9"/>
        <v>Normal Course Load</v>
      </c>
      <c r="G81" t="str">
        <f t="shared" si="10"/>
        <v>Likely to Fail</v>
      </c>
      <c r="H81">
        <f t="shared" si="11"/>
        <v>7.8869565217391306</v>
      </c>
      <c r="I81" t="str">
        <f t="shared" si="12"/>
        <v>Complete</v>
      </c>
      <c r="J81" t="str" cm="1">
        <f t="array" ref="J81">_xlfn.IFS(C81&gt;=50,"A",C81&gt;=40,"B",C81&gt;=30,"C",C81&gt;=20,"D",TRUE,"E")</f>
        <v>E</v>
      </c>
      <c r="K81" t="str" cm="1">
        <f t="array" ref="K81">_xlfn.IFS(B81&gt;=7,"High",B81&gt;=4,"Medium",B81&lt;4,"Low")</f>
        <v>Low</v>
      </c>
      <c r="L81" t="str">
        <f t="shared" si="13"/>
        <v>Not eligible</v>
      </c>
    </row>
    <row r="82" spans="1:12" x14ac:dyDescent="0.3">
      <c r="A82">
        <v>7</v>
      </c>
      <c r="B82">
        <v>7.9569999999999999</v>
      </c>
      <c r="C82">
        <v>54.320999999999998</v>
      </c>
      <c r="D82" t="str">
        <f t="shared" si="7"/>
        <v>A</v>
      </c>
      <c r="E82" t="str">
        <f t="shared" si="8"/>
        <v>Well Performed</v>
      </c>
      <c r="F82" t="str">
        <f t="shared" si="9"/>
        <v>High Course Load</v>
      </c>
      <c r="G82" t="str">
        <f t="shared" si="10"/>
        <v>Normal</v>
      </c>
      <c r="H82">
        <f t="shared" si="11"/>
        <v>6.8268191529470901</v>
      </c>
      <c r="I82" t="str">
        <f t="shared" si="12"/>
        <v>Complete</v>
      </c>
      <c r="J82" t="str" cm="1">
        <f t="array" ref="J82">_xlfn.IFS(C82&gt;=50,"A",C82&gt;=40,"B",C82&gt;=30,"C",C82&gt;=20,"D",TRUE,"E")</f>
        <v>A</v>
      </c>
      <c r="K82" t="str" cm="1">
        <f t="array" ref="K82">_xlfn.IFS(B82&gt;=7,"High",B82&gt;=4,"Medium",B82&lt;4,"Low")</f>
        <v>High</v>
      </c>
      <c r="L82" t="str">
        <f t="shared" si="13"/>
        <v>Eligble</v>
      </c>
    </row>
    <row r="83" spans="1:12" x14ac:dyDescent="0.3">
      <c r="A83">
        <v>8</v>
      </c>
      <c r="B83">
        <v>2.262</v>
      </c>
      <c r="C83">
        <v>17.704999999999998</v>
      </c>
      <c r="D83" t="str">
        <f t="shared" si="7"/>
        <v>E</v>
      </c>
      <c r="E83" t="str">
        <f t="shared" si="8"/>
        <v>Need improvement</v>
      </c>
      <c r="F83" t="str">
        <f t="shared" si="9"/>
        <v>Normal Course Load</v>
      </c>
      <c r="G83" t="str">
        <f t="shared" si="10"/>
        <v>Likely to Fail</v>
      </c>
      <c r="H83">
        <f t="shared" si="11"/>
        <v>7.827144120247568</v>
      </c>
      <c r="I83" t="str">
        <f t="shared" si="12"/>
        <v>Complete</v>
      </c>
      <c r="J83" t="str" cm="1">
        <f t="array" ref="J83">_xlfn.IFS(C83&gt;=50,"A",C83&gt;=40,"B",C83&gt;=30,"C",C83&gt;=20,"D",TRUE,"E")</f>
        <v>E</v>
      </c>
      <c r="K83" t="str" cm="1">
        <f t="array" ref="K83">_xlfn.IFS(B83&gt;=7,"High",B83&gt;=4,"Medium",B83&lt;4,"Low")</f>
        <v>Low</v>
      </c>
      <c r="L83" t="str">
        <f t="shared" si="13"/>
        <v>Not eligible</v>
      </c>
    </row>
    <row r="84" spans="1:12" x14ac:dyDescent="0.3">
      <c r="A84">
        <v>4</v>
      </c>
      <c r="B84">
        <v>7.41</v>
      </c>
      <c r="C84">
        <v>44.098999999999997</v>
      </c>
      <c r="D84" t="str">
        <f t="shared" si="7"/>
        <v>B</v>
      </c>
      <c r="E84" t="str">
        <f t="shared" si="8"/>
        <v>Need improvement</v>
      </c>
      <c r="F84" t="str">
        <f t="shared" si="9"/>
        <v>Normal Course Load</v>
      </c>
      <c r="G84" t="str">
        <f t="shared" si="10"/>
        <v>Normal</v>
      </c>
      <c r="H84">
        <f t="shared" si="11"/>
        <v>5.9512820512820506</v>
      </c>
      <c r="I84" t="str">
        <f t="shared" si="12"/>
        <v>Complete</v>
      </c>
      <c r="J84" t="str" cm="1">
        <f t="array" ref="J84">_xlfn.IFS(C84&gt;=50,"A",C84&gt;=40,"B",C84&gt;=30,"C",C84&gt;=20,"D",TRUE,"E")</f>
        <v>B</v>
      </c>
      <c r="K84" t="str" cm="1">
        <f t="array" ref="K84">_xlfn.IFS(B84&gt;=7,"High",B84&gt;=4,"Medium",B84&lt;4,"Low")</f>
        <v>High</v>
      </c>
      <c r="L84" t="str">
        <f t="shared" si="13"/>
        <v>Not eligible</v>
      </c>
    </row>
    <row r="85" spans="1:12" x14ac:dyDescent="0.3">
      <c r="A85">
        <v>5</v>
      </c>
      <c r="B85">
        <v>3.1970000000000001</v>
      </c>
      <c r="C85">
        <v>16.106000000000002</v>
      </c>
      <c r="D85" t="str">
        <f t="shared" si="7"/>
        <v>E</v>
      </c>
      <c r="E85" t="str">
        <f t="shared" si="8"/>
        <v>Need improvement</v>
      </c>
      <c r="F85" t="str">
        <f t="shared" si="9"/>
        <v>Normal Course Load</v>
      </c>
      <c r="G85" t="str">
        <f t="shared" si="10"/>
        <v>Likely to Fail</v>
      </c>
      <c r="H85">
        <f t="shared" si="11"/>
        <v>5.0378479824835791</v>
      </c>
      <c r="I85" t="str">
        <f t="shared" si="12"/>
        <v>Complete</v>
      </c>
      <c r="J85" t="str" cm="1">
        <f t="array" ref="J85">_xlfn.IFS(C85&gt;=50,"A",C85&gt;=40,"B",C85&gt;=30,"C",C85&gt;=20,"D",TRUE,"E")</f>
        <v>E</v>
      </c>
      <c r="K85" t="str" cm="1">
        <f t="array" ref="K85">_xlfn.IFS(B85&gt;=7,"High",B85&gt;=4,"Medium",B85&lt;4,"Low")</f>
        <v>Low</v>
      </c>
      <c r="L85" t="str">
        <f t="shared" si="13"/>
        <v>Not eligible</v>
      </c>
    </row>
    <row r="86" spans="1:12" x14ac:dyDescent="0.3">
      <c r="A86">
        <v>8</v>
      </c>
      <c r="B86">
        <v>1.982</v>
      </c>
      <c r="C86">
        <v>16.460999999999999</v>
      </c>
      <c r="D86" t="str">
        <f t="shared" si="7"/>
        <v>E</v>
      </c>
      <c r="E86" t="str">
        <f t="shared" si="8"/>
        <v>Need improvement</v>
      </c>
      <c r="F86" t="str">
        <f t="shared" si="9"/>
        <v>Normal Course Load</v>
      </c>
      <c r="G86" t="str">
        <f t="shared" si="10"/>
        <v>Likely to Fail</v>
      </c>
      <c r="H86">
        <f t="shared" si="11"/>
        <v>8.3052472250252265</v>
      </c>
      <c r="I86" t="str">
        <f t="shared" si="12"/>
        <v>Complete</v>
      </c>
      <c r="J86" t="str" cm="1">
        <f t="array" ref="J86">_xlfn.IFS(C86&gt;=50,"A",C86&gt;=40,"B",C86&gt;=30,"C",C86&gt;=20,"D",TRUE,"E")</f>
        <v>E</v>
      </c>
      <c r="K86" t="str" cm="1">
        <f t="array" ref="K86">_xlfn.IFS(B86&gt;=7,"High",B86&gt;=4,"Medium",B86&lt;4,"Low")</f>
        <v>Low</v>
      </c>
      <c r="L86" t="str">
        <f t="shared" si="13"/>
        <v>Not eligible</v>
      </c>
    </row>
    <row r="87" spans="1:12" x14ac:dyDescent="0.3">
      <c r="A87">
        <v>8</v>
      </c>
      <c r="B87">
        <v>6.2009999999999996</v>
      </c>
      <c r="C87">
        <v>39.957000000000001</v>
      </c>
      <c r="D87" t="str">
        <f t="shared" si="7"/>
        <v>C</v>
      </c>
      <c r="E87" t="str">
        <f t="shared" si="8"/>
        <v>Need improvement</v>
      </c>
      <c r="F87" t="str">
        <f t="shared" si="9"/>
        <v>High Course Load</v>
      </c>
      <c r="G87" t="str">
        <f t="shared" si="10"/>
        <v>Normal</v>
      </c>
      <c r="H87">
        <f t="shared" si="11"/>
        <v>6.4436381228834065</v>
      </c>
      <c r="I87" t="str">
        <f t="shared" si="12"/>
        <v>Complete</v>
      </c>
      <c r="J87" t="str" cm="1">
        <f t="array" ref="J87">_xlfn.IFS(C87&gt;=50,"A",C87&gt;=40,"B",C87&gt;=30,"C",C87&gt;=20,"D",TRUE,"E")</f>
        <v>C</v>
      </c>
      <c r="K87" t="str" cm="1">
        <f t="array" ref="K87">_xlfn.IFS(B87&gt;=7,"High",B87&gt;=4,"Medium",B87&lt;4,"Low")</f>
        <v>Medium</v>
      </c>
      <c r="L87" t="str">
        <f t="shared" si="13"/>
        <v>Not eligible</v>
      </c>
    </row>
    <row r="88" spans="1:12" x14ac:dyDescent="0.3">
      <c r="A88">
        <v>7</v>
      </c>
      <c r="B88">
        <v>4.0670000000000002</v>
      </c>
      <c r="C88">
        <v>23.149000000000001</v>
      </c>
      <c r="D88" t="str">
        <f t="shared" si="7"/>
        <v>D</v>
      </c>
      <c r="E88" t="str">
        <f t="shared" si="8"/>
        <v>Need improvement</v>
      </c>
      <c r="F88" t="str">
        <f t="shared" si="9"/>
        <v>Normal Course Load</v>
      </c>
      <c r="G88" t="str">
        <f t="shared" si="10"/>
        <v>Normal</v>
      </c>
      <c r="H88">
        <f t="shared" si="11"/>
        <v>5.6919104991394152</v>
      </c>
      <c r="I88" t="str">
        <f t="shared" si="12"/>
        <v>Complete</v>
      </c>
      <c r="J88" t="str" cm="1">
        <f t="array" ref="J88">_xlfn.IFS(C88&gt;=50,"A",C88&gt;=40,"B",C88&gt;=30,"C",C88&gt;=20,"D",TRUE,"E")</f>
        <v>D</v>
      </c>
      <c r="K88" t="str" cm="1">
        <f t="array" ref="K88">_xlfn.IFS(B88&gt;=7,"High",B88&gt;=4,"Medium",B88&lt;4,"Low")</f>
        <v>Medium</v>
      </c>
      <c r="L88" t="str">
        <f t="shared" si="13"/>
        <v>Not eligible</v>
      </c>
    </row>
    <row r="89" spans="1:12" x14ac:dyDescent="0.3">
      <c r="A89">
        <v>3</v>
      </c>
      <c r="B89">
        <v>1.0329999999999999</v>
      </c>
      <c r="C89">
        <v>6.0529999999999999</v>
      </c>
      <c r="D89" t="str">
        <f t="shared" si="7"/>
        <v>E</v>
      </c>
      <c r="E89" t="str">
        <f t="shared" si="8"/>
        <v>Need improvement</v>
      </c>
      <c r="F89" t="str">
        <f t="shared" si="9"/>
        <v>Normal Course Load</v>
      </c>
      <c r="G89" t="str">
        <f t="shared" si="10"/>
        <v>Likely to Fail</v>
      </c>
      <c r="H89">
        <f t="shared" si="11"/>
        <v>5.8596321393998068</v>
      </c>
      <c r="I89" t="str">
        <f t="shared" si="12"/>
        <v>Complete</v>
      </c>
      <c r="J89" t="str" cm="1">
        <f t="array" ref="J89">_xlfn.IFS(C89&gt;=50,"A",C89&gt;=40,"B",C89&gt;=30,"C",C89&gt;=20,"D",TRUE,"E")</f>
        <v>E</v>
      </c>
      <c r="K89" t="str" cm="1">
        <f t="array" ref="K89">_xlfn.IFS(B89&gt;=7,"High",B89&gt;=4,"Medium",B89&lt;4,"Low")</f>
        <v>Low</v>
      </c>
      <c r="L89" t="str">
        <f t="shared" si="13"/>
        <v>Not eligible</v>
      </c>
    </row>
    <row r="90" spans="1:12" x14ac:dyDescent="0.3">
      <c r="A90">
        <v>5</v>
      </c>
      <c r="B90">
        <v>1.8029999999999999</v>
      </c>
      <c r="C90">
        <v>11.253</v>
      </c>
      <c r="D90" t="str">
        <f t="shared" si="7"/>
        <v>E</v>
      </c>
      <c r="E90" t="str">
        <f t="shared" si="8"/>
        <v>Need improvement</v>
      </c>
      <c r="F90" t="str">
        <f t="shared" si="9"/>
        <v>Normal Course Load</v>
      </c>
      <c r="G90" t="str">
        <f t="shared" si="10"/>
        <v>Likely to Fail</v>
      </c>
      <c r="H90">
        <f t="shared" si="11"/>
        <v>6.2412645590682203</v>
      </c>
      <c r="I90" t="str">
        <f t="shared" si="12"/>
        <v>Complete</v>
      </c>
      <c r="J90" t="str" cm="1">
        <f t="array" ref="J90">_xlfn.IFS(C90&gt;=50,"A",C90&gt;=40,"B",C90&gt;=30,"C",C90&gt;=20,"D",TRUE,"E")</f>
        <v>E</v>
      </c>
      <c r="K90" t="str" cm="1">
        <f t="array" ref="K90">_xlfn.IFS(B90&gt;=7,"High",B90&gt;=4,"Medium",B90&lt;4,"Low")</f>
        <v>Low</v>
      </c>
      <c r="L90" t="str">
        <f t="shared" si="13"/>
        <v>Not eligible</v>
      </c>
    </row>
    <row r="91" spans="1:12" x14ac:dyDescent="0.3">
      <c r="A91">
        <v>7</v>
      </c>
      <c r="B91">
        <v>6.3760000000000003</v>
      </c>
      <c r="C91">
        <v>40.024000000000001</v>
      </c>
      <c r="D91" t="str">
        <f t="shared" si="7"/>
        <v>B</v>
      </c>
      <c r="E91" t="str">
        <f t="shared" si="8"/>
        <v>Need improvement</v>
      </c>
      <c r="F91" t="str">
        <f t="shared" si="9"/>
        <v>High Course Load</v>
      </c>
      <c r="G91" t="str">
        <f t="shared" si="10"/>
        <v>Normal</v>
      </c>
      <c r="H91">
        <f t="shared" si="11"/>
        <v>6.2772898368883308</v>
      </c>
      <c r="I91" t="str">
        <f t="shared" si="12"/>
        <v>Complete</v>
      </c>
      <c r="J91" t="str" cm="1">
        <f t="array" ref="J91">_xlfn.IFS(C91&gt;=50,"A",C91&gt;=40,"B",C91&gt;=30,"C",C91&gt;=20,"D",TRUE,"E")</f>
        <v>B</v>
      </c>
      <c r="K91" t="str" cm="1">
        <f t="array" ref="K91">_xlfn.IFS(B91&gt;=7,"High",B91&gt;=4,"Medium",B91&lt;4,"Low")</f>
        <v>Medium</v>
      </c>
      <c r="L91" t="str">
        <f t="shared" si="13"/>
        <v>Not eligible</v>
      </c>
    </row>
    <row r="92" spans="1:12" x14ac:dyDescent="0.3">
      <c r="A92">
        <v>7</v>
      </c>
      <c r="B92">
        <v>4.1820000000000004</v>
      </c>
      <c r="C92">
        <v>24.393999999999998</v>
      </c>
      <c r="D92" t="str">
        <f t="shared" si="7"/>
        <v>D</v>
      </c>
      <c r="E92" t="str">
        <f t="shared" si="8"/>
        <v>Need improvement</v>
      </c>
      <c r="F92" t="str">
        <f t="shared" si="9"/>
        <v>Normal Course Load</v>
      </c>
      <c r="G92" t="str">
        <f t="shared" si="10"/>
        <v>Normal</v>
      </c>
      <c r="H92">
        <f t="shared" si="11"/>
        <v>5.8330942132950732</v>
      </c>
      <c r="I92" t="str">
        <f t="shared" si="12"/>
        <v>Complete</v>
      </c>
      <c r="J92" t="str" cm="1">
        <f t="array" ref="J92">_xlfn.IFS(C92&gt;=50,"A",C92&gt;=40,"B",C92&gt;=30,"C",C92&gt;=20,"D",TRUE,"E")</f>
        <v>D</v>
      </c>
      <c r="K92" t="str" cm="1">
        <f t="array" ref="K92">_xlfn.IFS(B92&gt;=7,"High",B92&gt;=4,"Medium",B92&lt;4,"Low")</f>
        <v>Medium</v>
      </c>
      <c r="L92" t="str">
        <f t="shared" si="13"/>
        <v>Not eligible</v>
      </c>
    </row>
    <row r="93" spans="1:12" x14ac:dyDescent="0.3">
      <c r="A93">
        <v>8</v>
      </c>
      <c r="B93">
        <v>2.73</v>
      </c>
      <c r="C93">
        <v>19.564</v>
      </c>
      <c r="D93" t="str">
        <f t="shared" si="7"/>
        <v>E</v>
      </c>
      <c r="E93" t="str">
        <f t="shared" si="8"/>
        <v>Need improvement</v>
      </c>
      <c r="F93" t="str">
        <f t="shared" si="9"/>
        <v>Normal Course Load</v>
      </c>
      <c r="G93" t="str">
        <f t="shared" si="10"/>
        <v>Likely to Fail</v>
      </c>
      <c r="H93">
        <f t="shared" si="11"/>
        <v>7.1663003663003666</v>
      </c>
      <c r="I93" t="str">
        <f t="shared" si="12"/>
        <v>Complete</v>
      </c>
      <c r="J93" t="str" cm="1">
        <f t="array" ref="J93">_xlfn.IFS(C93&gt;=50,"A",C93&gt;=40,"B",C93&gt;=30,"C",C93&gt;=20,"D",TRUE,"E")</f>
        <v>E</v>
      </c>
      <c r="K93" t="str" cm="1">
        <f t="array" ref="K93">_xlfn.IFS(B93&gt;=7,"High",B93&gt;=4,"Medium",B93&lt;4,"Low")</f>
        <v>Low</v>
      </c>
      <c r="L93" t="str">
        <f t="shared" si="13"/>
        <v>Not eligible</v>
      </c>
    </row>
    <row r="94" spans="1:12" x14ac:dyDescent="0.3">
      <c r="A94">
        <v>4</v>
      </c>
      <c r="B94">
        <v>5.0270000000000001</v>
      </c>
      <c r="C94">
        <v>23.916</v>
      </c>
      <c r="D94" t="str">
        <f t="shared" si="7"/>
        <v>D</v>
      </c>
      <c r="E94" t="str">
        <f t="shared" si="8"/>
        <v>Need improvement</v>
      </c>
      <c r="F94" t="str">
        <f t="shared" si="9"/>
        <v>Normal Course Load</v>
      </c>
      <c r="G94" t="str">
        <f t="shared" si="10"/>
        <v>Normal</v>
      </c>
      <c r="H94">
        <f t="shared" si="11"/>
        <v>4.7575094489755321</v>
      </c>
      <c r="I94" t="str">
        <f t="shared" si="12"/>
        <v>Complete</v>
      </c>
      <c r="J94" t="str" cm="1">
        <f t="array" ref="J94">_xlfn.IFS(C94&gt;=50,"A",C94&gt;=40,"B",C94&gt;=30,"C",C94&gt;=20,"D",TRUE,"E")</f>
        <v>D</v>
      </c>
      <c r="K94" t="str" cm="1">
        <f t="array" ref="K94">_xlfn.IFS(B94&gt;=7,"High",B94&gt;=4,"Medium",B94&lt;4,"Low")</f>
        <v>Medium</v>
      </c>
      <c r="L94" t="str">
        <f t="shared" si="13"/>
        <v>Not eligible</v>
      </c>
    </row>
    <row r="95" spans="1:12" x14ac:dyDescent="0.3">
      <c r="A95">
        <v>8</v>
      </c>
      <c r="B95">
        <v>6.4710000000000001</v>
      </c>
      <c r="C95">
        <v>42.426000000000002</v>
      </c>
      <c r="D95" t="str">
        <f t="shared" si="7"/>
        <v>B</v>
      </c>
      <c r="E95" t="str">
        <f t="shared" si="8"/>
        <v>Need improvement</v>
      </c>
      <c r="F95" t="str">
        <f t="shared" si="9"/>
        <v>High Course Load</v>
      </c>
      <c r="G95" t="str">
        <f t="shared" si="10"/>
        <v>Normal</v>
      </c>
      <c r="H95">
        <f t="shared" si="11"/>
        <v>6.5563282336578581</v>
      </c>
      <c r="I95" t="str">
        <f t="shared" si="12"/>
        <v>Complete</v>
      </c>
      <c r="J95" t="str" cm="1">
        <f t="array" ref="J95">_xlfn.IFS(C95&gt;=50,"A",C95&gt;=40,"B",C95&gt;=30,"C",C95&gt;=20,"D",TRUE,"E")</f>
        <v>B</v>
      </c>
      <c r="K95" t="str" cm="1">
        <f t="array" ref="K95">_xlfn.IFS(B95&gt;=7,"High",B95&gt;=4,"Medium",B95&lt;4,"Low")</f>
        <v>Medium</v>
      </c>
      <c r="L95" t="str">
        <f t="shared" si="13"/>
        <v>Not eligible</v>
      </c>
    </row>
    <row r="96" spans="1:12" x14ac:dyDescent="0.3">
      <c r="A96">
        <v>8</v>
      </c>
      <c r="B96">
        <v>3.919</v>
      </c>
      <c r="C96">
        <v>24.451000000000001</v>
      </c>
      <c r="D96" t="str">
        <f t="shared" si="7"/>
        <v>D</v>
      </c>
      <c r="E96" t="str">
        <f t="shared" si="8"/>
        <v>Need improvement</v>
      </c>
      <c r="F96" t="str">
        <f t="shared" si="9"/>
        <v>Normal Course Load</v>
      </c>
      <c r="G96" t="str">
        <f t="shared" si="10"/>
        <v>Normal</v>
      </c>
      <c r="H96">
        <f t="shared" si="11"/>
        <v>6.2390916050012759</v>
      </c>
      <c r="I96" t="str">
        <f t="shared" si="12"/>
        <v>Complete</v>
      </c>
      <c r="J96" t="str" cm="1">
        <f t="array" ref="J96">_xlfn.IFS(C96&gt;=50,"A",C96&gt;=40,"B",C96&gt;=30,"C",C96&gt;=20,"D",TRUE,"E")</f>
        <v>D</v>
      </c>
      <c r="K96" t="str" cm="1">
        <f t="array" ref="K96">_xlfn.IFS(B96&gt;=7,"High",B96&gt;=4,"Medium",B96&lt;4,"Low")</f>
        <v>Low</v>
      </c>
      <c r="L96" t="str">
        <f t="shared" si="13"/>
        <v>Not eligible</v>
      </c>
    </row>
    <row r="97" spans="1:12" x14ac:dyDescent="0.3">
      <c r="A97">
        <v>6</v>
      </c>
      <c r="B97">
        <v>3.5609999999999999</v>
      </c>
      <c r="C97">
        <v>19.128</v>
      </c>
      <c r="D97" t="str">
        <f t="shared" si="7"/>
        <v>E</v>
      </c>
      <c r="E97" t="str">
        <f t="shared" si="8"/>
        <v>Need improvement</v>
      </c>
      <c r="F97" t="str">
        <f t="shared" si="9"/>
        <v>Normal Course Load</v>
      </c>
      <c r="G97" t="str">
        <f t="shared" si="10"/>
        <v>Likely to Fail</v>
      </c>
      <c r="H97">
        <f t="shared" si="11"/>
        <v>5.371524852569503</v>
      </c>
      <c r="I97" t="str">
        <f t="shared" si="12"/>
        <v>Complete</v>
      </c>
      <c r="J97" t="str" cm="1">
        <f t="array" ref="J97">_xlfn.IFS(C97&gt;=50,"A",C97&gt;=40,"B",C97&gt;=30,"C",C97&gt;=20,"D",TRUE,"E")</f>
        <v>E</v>
      </c>
      <c r="K97" t="str" cm="1">
        <f t="array" ref="K97">_xlfn.IFS(B97&gt;=7,"High",B97&gt;=4,"Medium",B97&lt;4,"Low")</f>
        <v>Low</v>
      </c>
      <c r="L97" t="str">
        <f t="shared" si="13"/>
        <v>Not eligible</v>
      </c>
    </row>
    <row r="98" spans="1:12" x14ac:dyDescent="0.3">
      <c r="A98">
        <v>3</v>
      </c>
      <c r="B98">
        <v>0.30099999999999999</v>
      </c>
      <c r="C98">
        <v>5.609</v>
      </c>
      <c r="D98" t="str">
        <f t="shared" si="7"/>
        <v>E</v>
      </c>
      <c r="E98" t="str">
        <f t="shared" si="8"/>
        <v>Need improvement</v>
      </c>
      <c r="F98" t="str">
        <f t="shared" si="9"/>
        <v>Normal Course Load</v>
      </c>
      <c r="G98" t="str">
        <f t="shared" si="10"/>
        <v>Likely to Fail</v>
      </c>
      <c r="H98">
        <f t="shared" si="11"/>
        <v>18.634551495016613</v>
      </c>
      <c r="I98" t="str">
        <f t="shared" si="12"/>
        <v>Complete</v>
      </c>
      <c r="J98" t="str" cm="1">
        <f t="array" ref="J98">_xlfn.IFS(C98&gt;=50,"A",C98&gt;=40,"B",C98&gt;=30,"C",C98&gt;=20,"D",TRUE,"E")</f>
        <v>E</v>
      </c>
      <c r="K98" t="str" cm="1">
        <f t="array" ref="K98">_xlfn.IFS(B98&gt;=7,"High",B98&gt;=4,"Medium",B98&lt;4,"Low")</f>
        <v>Low</v>
      </c>
      <c r="L98" t="str">
        <f t="shared" si="13"/>
        <v>Not eligible</v>
      </c>
    </row>
    <row r="99" spans="1:12" x14ac:dyDescent="0.3">
      <c r="A99">
        <v>4</v>
      </c>
      <c r="B99">
        <v>7.1630000000000003</v>
      </c>
      <c r="C99">
        <v>41.444000000000003</v>
      </c>
      <c r="D99" t="str">
        <f t="shared" si="7"/>
        <v>B</v>
      </c>
      <c r="E99" t="str">
        <f t="shared" si="8"/>
        <v>Need improvement</v>
      </c>
      <c r="F99" t="str">
        <f t="shared" si="9"/>
        <v>Normal Course Load</v>
      </c>
      <c r="G99" t="str">
        <f t="shared" si="10"/>
        <v>Normal</v>
      </c>
      <c r="H99">
        <f t="shared" si="11"/>
        <v>5.785843920145191</v>
      </c>
      <c r="I99" t="str">
        <f t="shared" si="12"/>
        <v>Complete</v>
      </c>
      <c r="J99" t="str" cm="1">
        <f t="array" ref="J99">_xlfn.IFS(C99&gt;=50,"A",C99&gt;=40,"B",C99&gt;=30,"C",C99&gt;=20,"D",TRUE,"E")</f>
        <v>B</v>
      </c>
      <c r="K99" t="str" cm="1">
        <f t="array" ref="K99">_xlfn.IFS(B99&gt;=7,"High",B99&gt;=4,"Medium",B99&lt;4,"Low")</f>
        <v>High</v>
      </c>
      <c r="L99" t="str">
        <f t="shared" si="13"/>
        <v>Not eligible</v>
      </c>
    </row>
    <row r="100" spans="1:12" x14ac:dyDescent="0.3">
      <c r="A100">
        <v>7</v>
      </c>
      <c r="B100">
        <v>0.309</v>
      </c>
      <c r="C100">
        <v>12.026999999999999</v>
      </c>
      <c r="D100" t="str">
        <f t="shared" si="7"/>
        <v>E</v>
      </c>
      <c r="E100" t="str">
        <f t="shared" si="8"/>
        <v>Need improvement</v>
      </c>
      <c r="F100" t="str">
        <f t="shared" si="9"/>
        <v>Normal Course Load</v>
      </c>
      <c r="G100" t="str">
        <f t="shared" si="10"/>
        <v>Likely to Fail</v>
      </c>
      <c r="H100">
        <f t="shared" si="11"/>
        <v>38.922330097087375</v>
      </c>
      <c r="I100" t="str">
        <f t="shared" si="12"/>
        <v>Complete</v>
      </c>
      <c r="J100" t="str" cm="1">
        <f t="array" ref="J100">_xlfn.IFS(C100&gt;=50,"A",C100&gt;=40,"B",C100&gt;=30,"C",C100&gt;=20,"D",TRUE,"E")</f>
        <v>E</v>
      </c>
      <c r="K100" t="str" cm="1">
        <f t="array" ref="K100">_xlfn.IFS(B100&gt;=7,"High",B100&gt;=4,"Medium",B100&lt;4,"Low")</f>
        <v>Low</v>
      </c>
      <c r="L100" t="str">
        <f t="shared" si="13"/>
        <v>Not eligible</v>
      </c>
    </row>
    <row r="101" spans="1:12" x14ac:dyDescent="0.3">
      <c r="A101">
        <v>3</v>
      </c>
      <c r="B101">
        <v>6.335</v>
      </c>
      <c r="C101">
        <v>32.356999999999999</v>
      </c>
      <c r="D101" t="str">
        <f t="shared" si="7"/>
        <v>C</v>
      </c>
      <c r="E101" t="str">
        <f t="shared" si="8"/>
        <v>Need improvement</v>
      </c>
      <c r="F101" t="str">
        <f t="shared" si="9"/>
        <v>Normal Course Load</v>
      </c>
      <c r="G101" t="str">
        <f t="shared" si="10"/>
        <v>Normal</v>
      </c>
      <c r="H101">
        <f t="shared" si="11"/>
        <v>5.1076558800315706</v>
      </c>
      <c r="I101" t="str">
        <f t="shared" si="12"/>
        <v>Complete</v>
      </c>
      <c r="J101" t="str" cm="1">
        <f t="array" ref="J101">_xlfn.IFS(C101&gt;=50,"A",C101&gt;=40,"B",C101&gt;=30,"C",C101&gt;=20,"D",TRUE,"E")</f>
        <v>C</v>
      </c>
      <c r="K101" t="str" cm="1">
        <f t="array" ref="K101">_xlfn.IFS(B101&gt;=7,"High",B101&gt;=4,"Medium",B101&lt;4,"Low")</f>
        <v>Medium</v>
      </c>
      <c r="L101" t="str">
        <f t="shared" si="13"/>
        <v>Not eligible</v>
      </c>
    </row>
    <row r="102" spans="1:12" x14ac:dyDescent="0.3">
      <c r="H102" t="str">
        <f t="shared" si="11"/>
        <v>Invalid</v>
      </c>
    </row>
    <row r="103" spans="1:12" x14ac:dyDescent="0.3">
      <c r="H103" t="str">
        <f t="shared" si="11"/>
        <v>Invalid</v>
      </c>
    </row>
    <row r="104" spans="1:12" x14ac:dyDescent="0.3">
      <c r="H104" t="str">
        <f t="shared" si="11"/>
        <v>Invalid</v>
      </c>
    </row>
    <row r="105" spans="1:12" x14ac:dyDescent="0.3">
      <c r="H105" t="str">
        <f t="shared" si="11"/>
        <v>Invalid</v>
      </c>
    </row>
  </sheetData>
  <conditionalFormatting sqref="L1:L1048576">
    <cfRule type="beginsWith" dxfId="0" priority="1" operator="beginsWith" text="E">
      <formula>LEFT(L1,LEN("E"))="E"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A79-9DA2-4134-8BFF-31E084FDEE90}">
  <sheetPr>
    <tabColor theme="2" tint="-0.249977111117893"/>
  </sheetPr>
  <dimension ref="A3:B9"/>
  <sheetViews>
    <sheetView workbookViewId="0">
      <selection activeCell="B19" sqref="B19"/>
    </sheetView>
  </sheetViews>
  <sheetFormatPr defaultRowHeight="16.5" x14ac:dyDescent="0.3"/>
  <cols>
    <col min="1" max="1" width="13.125" bestFit="1" customWidth="1"/>
    <col min="2" max="2" width="21.75" bestFit="1" customWidth="1"/>
  </cols>
  <sheetData>
    <row r="3" spans="1:2" x14ac:dyDescent="0.3">
      <c r="A3" s="2" t="s">
        <v>10</v>
      </c>
      <c r="B3" t="s">
        <v>21</v>
      </c>
    </row>
    <row r="4" spans="1:2" x14ac:dyDescent="0.3">
      <c r="A4" s="3" t="s">
        <v>15</v>
      </c>
      <c r="B4" s="4">
        <v>7.7235555555555537</v>
      </c>
    </row>
    <row r="5" spans="1:2" x14ac:dyDescent="0.3">
      <c r="A5" s="3" t="s">
        <v>16</v>
      </c>
      <c r="B5" s="4">
        <v>7.0286</v>
      </c>
    </row>
    <row r="6" spans="1:2" x14ac:dyDescent="0.3">
      <c r="A6" s="3" t="s">
        <v>17</v>
      </c>
      <c r="B6" s="4">
        <v>6.2327499999999993</v>
      </c>
    </row>
    <row r="7" spans="1:2" x14ac:dyDescent="0.3">
      <c r="A7" s="3" t="s">
        <v>18</v>
      </c>
      <c r="B7" s="4">
        <v>4.5884210526315785</v>
      </c>
    </row>
    <row r="8" spans="1:2" x14ac:dyDescent="0.3">
      <c r="A8" s="3" t="s">
        <v>19</v>
      </c>
      <c r="B8" s="4">
        <v>2.1188599999999997</v>
      </c>
    </row>
    <row r="9" spans="1:2" x14ac:dyDescent="0.3">
      <c r="A9" s="3" t="s">
        <v>11</v>
      </c>
      <c r="B9" s="4">
        <v>4.0771400000000009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08B16-DAE4-4F64-8D15-D5EB453F4059}">
  <sheetPr>
    <tabColor theme="2" tint="-0.499984740745262"/>
  </sheetPr>
  <dimension ref="A3:B9"/>
  <sheetViews>
    <sheetView workbookViewId="0">
      <selection activeCell="A3" sqref="A3"/>
    </sheetView>
  </sheetViews>
  <sheetFormatPr defaultRowHeight="16.5" x14ac:dyDescent="0.3"/>
  <cols>
    <col min="1" max="1" width="13.125" bestFit="1" customWidth="1"/>
    <col min="2" max="2" width="15.25" bestFit="1" customWidth="1"/>
  </cols>
  <sheetData>
    <row r="3" spans="1:2" x14ac:dyDescent="0.3">
      <c r="A3" s="2" t="s">
        <v>10</v>
      </c>
      <c r="B3" t="s">
        <v>20</v>
      </c>
    </row>
    <row r="4" spans="1:2" x14ac:dyDescent="0.3">
      <c r="A4" s="3" t="s">
        <v>15</v>
      </c>
      <c r="B4" s="5">
        <v>9</v>
      </c>
    </row>
    <row r="5" spans="1:2" x14ac:dyDescent="0.3">
      <c r="A5" s="3" t="s">
        <v>16</v>
      </c>
      <c r="B5" s="5">
        <v>10</v>
      </c>
    </row>
    <row r="6" spans="1:2" x14ac:dyDescent="0.3">
      <c r="A6" s="3" t="s">
        <v>17</v>
      </c>
      <c r="B6" s="5">
        <v>12</v>
      </c>
    </row>
    <row r="7" spans="1:2" x14ac:dyDescent="0.3">
      <c r="A7" s="3" t="s">
        <v>18</v>
      </c>
      <c r="B7" s="5">
        <v>19</v>
      </c>
    </row>
    <row r="8" spans="1:2" x14ac:dyDescent="0.3">
      <c r="A8" s="3" t="s">
        <v>19</v>
      </c>
      <c r="B8" s="5">
        <v>50</v>
      </c>
    </row>
    <row r="9" spans="1:2" x14ac:dyDescent="0.3">
      <c r="A9" s="3" t="s">
        <v>11</v>
      </c>
      <c r="B9" s="5">
        <v>100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3901-2652-4925-A156-BCE626836E3B}">
  <sheetPr>
    <tabColor theme="2" tint="-0.749992370372631"/>
  </sheetPr>
  <dimension ref="A3:B10"/>
  <sheetViews>
    <sheetView tabSelected="1" workbookViewId="0">
      <selection activeCell="C2" sqref="C2"/>
    </sheetView>
  </sheetViews>
  <sheetFormatPr defaultRowHeight="16.5" x14ac:dyDescent="0.3"/>
  <cols>
    <col min="1" max="1" width="13.125" bestFit="1" customWidth="1"/>
    <col min="2" max="2" width="17.375" bestFit="1" customWidth="1"/>
  </cols>
  <sheetData>
    <row r="3" spans="1:2" x14ac:dyDescent="0.3">
      <c r="A3" s="2" t="s">
        <v>10</v>
      </c>
      <c r="B3" t="s">
        <v>12</v>
      </c>
    </row>
    <row r="4" spans="1:2" x14ac:dyDescent="0.3">
      <c r="A4" s="3">
        <v>3</v>
      </c>
      <c r="B4" s="4">
        <v>18.433318181818183</v>
      </c>
    </row>
    <row r="5" spans="1:2" x14ac:dyDescent="0.3">
      <c r="A5" s="3">
        <v>4</v>
      </c>
      <c r="B5" s="4">
        <v>19.029952380952381</v>
      </c>
    </row>
    <row r="6" spans="1:2" x14ac:dyDescent="0.3">
      <c r="A6" s="3">
        <v>5</v>
      </c>
      <c r="B6" s="4">
        <v>17.641000000000002</v>
      </c>
    </row>
    <row r="7" spans="1:2" x14ac:dyDescent="0.3">
      <c r="A7" s="3">
        <v>6</v>
      </c>
      <c r="B7" s="4">
        <v>29.863062499999998</v>
      </c>
    </row>
    <row r="8" spans="1:2" x14ac:dyDescent="0.3">
      <c r="A8" s="3">
        <v>7</v>
      </c>
      <c r="B8" s="4">
        <v>29.401466666666668</v>
      </c>
    </row>
    <row r="9" spans="1:2" x14ac:dyDescent="0.3">
      <c r="A9" s="3">
        <v>8</v>
      </c>
      <c r="B9" s="4">
        <v>33.835375000000006</v>
      </c>
    </row>
    <row r="10" spans="1:2" x14ac:dyDescent="0.3">
      <c r="A10" s="3" t="s">
        <v>11</v>
      </c>
      <c r="B10" s="4">
        <v>24.417689999999983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Student_Marks</vt:lpstr>
      <vt:lpstr>Average study time with grade</vt:lpstr>
      <vt:lpstr>Highest Grade count </vt:lpstr>
      <vt:lpstr>Number of Courses Vs Avg 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umavathi chandrashekar</cp:lastModifiedBy>
  <dcterms:created xsi:type="dcterms:W3CDTF">2025-07-01T06:25:49Z</dcterms:created>
  <dcterms:modified xsi:type="dcterms:W3CDTF">2025-07-01T06:46:13Z</dcterms:modified>
</cp:coreProperties>
</file>