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c95e9367301acd/"/>
    </mc:Choice>
  </mc:AlternateContent>
  <xr:revisionPtr revIDLastSave="0" documentId="8_{2DB96243-89F9-448F-A394-83015139BDAF}" xr6:coauthVersionLast="47" xr6:coauthVersionMax="47" xr10:uidLastSave="{00000000-0000-0000-0000-000000000000}"/>
  <workbookProtection workbookAlgorithmName="SHA-512" workbookHashValue="/EngI7+cytxOs9HGMoC5A7g3gTfV/8bdNn/zlFjprr4QgcRFu0ia+AegURRRabizsyBH1kV5OnbG/AW+A46KjA==" workbookSaltValue="xP36CopJDuOjt0AnxOFXIQ==" workbookSpinCount="100000" lockStructure="1"/>
  <bookViews>
    <workbookView xWindow="-120" yWindow="-120" windowWidth="20730" windowHeight="11160" xr2:uid="{34ED367F-B327-4A5B-8311-9F13365765C3}"/>
  </bookViews>
  <sheets>
    <sheet name="Sheet 1" sheetId="2" r:id="rId1"/>
    <sheet name="Sheet 2" sheetId="1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G3" i="1"/>
  <c r="H3" i="1"/>
  <c r="I3" i="1" s="1"/>
  <c r="G4" i="1"/>
  <c r="H4" i="1"/>
  <c r="I4" i="1" s="1"/>
  <c r="G5" i="1"/>
  <c r="H5" i="1"/>
  <c r="I5" i="1" s="1"/>
  <c r="G6" i="1"/>
  <c r="H6" i="1"/>
  <c r="I6" i="1" s="1"/>
  <c r="G7" i="1"/>
  <c r="H7" i="1"/>
  <c r="I7" i="1" s="1"/>
  <c r="G8" i="1"/>
  <c r="H8" i="1"/>
  <c r="I8" i="1" s="1"/>
  <c r="H10" i="1" l="1"/>
  <c r="F16" i="2" s="1"/>
  <c r="H11" i="1" l="1"/>
  <c r="H12" i="1" s="1"/>
  <c r="F17" i="2" l="1"/>
  <c r="H13" i="1"/>
  <c r="H14" i="1" l="1"/>
  <c r="H15" i="1" s="1"/>
  <c r="F18" i="2"/>
</calcChain>
</file>

<file path=xl/sharedStrings.xml><?xml version="1.0" encoding="utf-8"?>
<sst xmlns="http://schemas.openxmlformats.org/spreadsheetml/2006/main" count="49" uniqueCount="44">
  <si>
    <t xml:space="preserve">Flue Gas Molecular Weight Density and Velocity Calculator </t>
  </si>
  <si>
    <t>Enter the Following Data</t>
  </si>
  <si>
    <r>
      <t>N</t>
    </r>
    <r>
      <rPr>
        <vertAlign val="subscript"/>
        <sz val="14"/>
        <color theme="1"/>
        <rFont val="Calibri"/>
        <family val="2"/>
        <scheme val="minor"/>
      </rPr>
      <t>2</t>
    </r>
  </si>
  <si>
    <t>%</t>
  </si>
  <si>
    <r>
      <t>O</t>
    </r>
    <r>
      <rPr>
        <vertAlign val="subscript"/>
        <sz val="14"/>
        <color theme="1"/>
        <rFont val="Calibri"/>
        <family val="2"/>
        <scheme val="minor"/>
      </rPr>
      <t>2</t>
    </r>
  </si>
  <si>
    <r>
      <t>CO</t>
    </r>
    <r>
      <rPr>
        <vertAlign val="subscript"/>
        <sz val="14"/>
        <color theme="1"/>
        <rFont val="Calibri"/>
        <family val="2"/>
        <scheme val="minor"/>
      </rPr>
      <t>2</t>
    </r>
  </si>
  <si>
    <r>
      <t>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</si>
  <si>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t>Temperature</t>
  </si>
  <si>
    <t>C</t>
  </si>
  <si>
    <t>Pressure</t>
  </si>
  <si>
    <t>bar</t>
  </si>
  <si>
    <t>Flow Rate</t>
  </si>
  <si>
    <t>kg/hr</t>
  </si>
  <si>
    <t>Duct Area</t>
  </si>
  <si>
    <t>sqm</t>
  </si>
  <si>
    <t>Results</t>
  </si>
  <si>
    <t>Molecular Weight</t>
  </si>
  <si>
    <t>Density</t>
  </si>
  <si>
    <t>kg/m3</t>
  </si>
  <si>
    <t>Velocity</t>
  </si>
  <si>
    <t>m/s</t>
  </si>
  <si>
    <t>Gas</t>
  </si>
  <si>
    <t>MW</t>
  </si>
  <si>
    <t>Hydrogen</t>
  </si>
  <si>
    <t>Oxygen</t>
  </si>
  <si>
    <t>Nitrogen</t>
  </si>
  <si>
    <t>Air</t>
  </si>
  <si>
    <t>Methane</t>
  </si>
  <si>
    <t>Ethane</t>
  </si>
  <si>
    <t>Propane</t>
  </si>
  <si>
    <t>n-Butane</t>
  </si>
  <si>
    <t>Ammonia</t>
  </si>
  <si>
    <t>Molucular Weight</t>
  </si>
  <si>
    <t>Carbon dioxide</t>
  </si>
  <si>
    <t>Densisty</t>
  </si>
  <si>
    <t>Carbon monoxide</t>
  </si>
  <si>
    <t xml:space="preserve">Density </t>
  </si>
  <si>
    <t>Nitrous oxide</t>
  </si>
  <si>
    <t>velocity</t>
  </si>
  <si>
    <t>Nitric oxide</t>
  </si>
  <si>
    <t>Nitrogen dioxide</t>
  </si>
  <si>
    <t>Sulfur dioxide</t>
  </si>
  <si>
    <t>Sulfur trioxide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</si>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</sst>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2" xfId="0" applyFont="1" applyBorder="1" applyProtection="1">
      <protection locked="0"/>
    </xf>
    <xf numFmtId="9" fontId="2" fillId="0" borderId="3" xfId="1" applyFont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0" borderId="1" xfId="0" applyFont="1" applyBorder="1" applyAlignment="1" applyProtection="1">
      <alignment horizontal="right"/>
      <protection hidden="1"/>
    </xf>
    <xf numFmtId="0" fontId="2" fillId="0" borderId="2" xfId="0" applyFont="1" applyBorder="1" applyAlignment="1" applyProtection="1">
      <alignment horizontal="right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left"/>
      <protection hidden="1"/>
    </xf>
    <xf numFmtId="0" fontId="3" fillId="2" borderId="2" xfId="0" applyFont="1" applyFill="1" applyBorder="1" applyAlignment="1" applyProtection="1">
      <alignment horizontal="left"/>
      <protection hidden="1"/>
    </xf>
    <xf numFmtId="0" fontId="3" fillId="2" borderId="3" xfId="0" applyFont="1" applyFill="1" applyBorder="1" applyAlignment="1" applyProtection="1">
      <alignment horizontal="left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3D6CF-EE2C-4FD0-94EF-ACA33E7A7C60}" name="Table1" displayName="Table1" ref="A1:B18" totalsRowShown="0">
  <autoFilter ref="A1:B18" xr:uid="{1DB3D6CF-EE2C-4FD0-94EF-ACA33E7A7C60}"/>
  <tableColumns count="2">
    <tableColumn id="1" xr3:uid="{381A497B-06A1-43EB-9350-A6460F86C074}" name="Gas"/>
    <tableColumn id="2" xr3:uid="{8A6B1DB3-2B14-4F8E-9983-886F48D70621}" name="M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0785-D8D1-4BB5-AD73-906D7F844A48}">
  <sheetPr codeName="Sheet1"/>
  <dimension ref="B2:G18"/>
  <sheetViews>
    <sheetView showGridLines="0" tabSelected="1" topLeftCell="A3" workbookViewId="0">
      <selection activeCell="F8" sqref="F8"/>
    </sheetView>
  </sheetViews>
  <sheetFormatPr defaultRowHeight="15"/>
  <cols>
    <col min="6" max="6" width="11.140625" customWidth="1"/>
  </cols>
  <sheetData>
    <row r="2" spans="2:7" ht="15" customHeight="1">
      <c r="B2" s="10" t="s">
        <v>0</v>
      </c>
      <c r="C2" s="11"/>
      <c r="D2" s="11"/>
      <c r="E2" s="11"/>
      <c r="F2" s="11"/>
      <c r="G2" s="12"/>
    </row>
    <row r="3" spans="2:7" ht="15" customHeight="1">
      <c r="B3" s="13"/>
      <c r="C3" s="14"/>
      <c r="D3" s="14"/>
      <c r="E3" s="14"/>
      <c r="F3" s="14"/>
      <c r="G3" s="15"/>
    </row>
    <row r="4" spans="2:7" ht="15" customHeight="1">
      <c r="B4" s="16"/>
      <c r="C4" s="17"/>
      <c r="D4" s="17"/>
      <c r="E4" s="17"/>
      <c r="F4" s="17"/>
      <c r="G4" s="18"/>
    </row>
    <row r="5" spans="2:7">
      <c r="B5" s="7"/>
      <c r="C5" s="8"/>
      <c r="D5" s="8"/>
      <c r="E5" s="8"/>
      <c r="F5" s="8"/>
      <c r="G5" s="9"/>
    </row>
    <row r="6" spans="2:7" ht="21">
      <c r="B6" s="19" t="s">
        <v>1</v>
      </c>
      <c r="C6" s="20"/>
      <c r="D6" s="20"/>
      <c r="E6" s="20"/>
      <c r="F6" s="20"/>
      <c r="G6" s="21"/>
    </row>
    <row r="7" spans="2:7" ht="20.25">
      <c r="B7" s="5" t="s">
        <v>2</v>
      </c>
      <c r="C7" s="6"/>
      <c r="D7" s="6"/>
      <c r="E7" s="6"/>
      <c r="F7" s="1">
        <v>75</v>
      </c>
      <c r="G7" s="2" t="s">
        <v>3</v>
      </c>
    </row>
    <row r="8" spans="2:7" ht="20.25">
      <c r="B8" s="5" t="s">
        <v>4</v>
      </c>
      <c r="C8" s="6"/>
      <c r="D8" s="6"/>
      <c r="E8" s="6"/>
      <c r="F8" s="1">
        <v>2</v>
      </c>
      <c r="G8" s="2" t="s">
        <v>3</v>
      </c>
    </row>
    <row r="9" spans="2:7" ht="20.25">
      <c r="B9" s="5" t="s">
        <v>5</v>
      </c>
      <c r="C9" s="6"/>
      <c r="D9" s="6"/>
      <c r="E9" s="6"/>
      <c r="F9" s="1">
        <v>20</v>
      </c>
      <c r="G9" s="2" t="s">
        <v>3</v>
      </c>
    </row>
    <row r="10" spans="2:7" ht="20.25">
      <c r="B10" s="5" t="s">
        <v>6</v>
      </c>
      <c r="C10" s="6"/>
      <c r="D10" s="6"/>
      <c r="E10" s="6"/>
      <c r="F10" s="1">
        <v>8</v>
      </c>
      <c r="G10" s="2" t="s">
        <v>3</v>
      </c>
    </row>
    <row r="11" spans="2:7" ht="18.75">
      <c r="B11" s="5" t="s">
        <v>7</v>
      </c>
      <c r="C11" s="6"/>
      <c r="D11" s="6"/>
      <c r="E11" s="6"/>
      <c r="F11" s="1">
        <v>400</v>
      </c>
      <c r="G11" s="2" t="s">
        <v>8</v>
      </c>
    </row>
    <row r="12" spans="2:7" ht="18.75">
      <c r="B12" s="5" t="s">
        <v>9</v>
      </c>
      <c r="C12" s="6"/>
      <c r="D12" s="6"/>
      <c r="E12" s="6"/>
      <c r="F12" s="1">
        <v>3</v>
      </c>
      <c r="G12" s="2" t="s">
        <v>10</v>
      </c>
    </row>
    <row r="13" spans="2:7" ht="18.75">
      <c r="B13" s="5" t="s">
        <v>11</v>
      </c>
      <c r="C13" s="6"/>
      <c r="D13" s="6"/>
      <c r="E13" s="6"/>
      <c r="F13" s="1">
        <v>15875</v>
      </c>
      <c r="G13" s="2" t="s">
        <v>12</v>
      </c>
    </row>
    <row r="14" spans="2:7" ht="18.75">
      <c r="B14" s="5" t="s">
        <v>13</v>
      </c>
      <c r="C14" s="6"/>
      <c r="D14" s="6"/>
      <c r="E14" s="6"/>
      <c r="F14" s="1">
        <v>0.27800000000000002</v>
      </c>
      <c r="G14" s="2" t="s">
        <v>14</v>
      </c>
    </row>
    <row r="15" spans="2:7" ht="21">
      <c r="B15" s="19" t="s">
        <v>15</v>
      </c>
      <c r="C15" s="20"/>
      <c r="D15" s="20"/>
      <c r="E15" s="20"/>
      <c r="F15" s="20"/>
      <c r="G15" s="21"/>
    </row>
    <row r="16" spans="2:7" ht="18.75">
      <c r="B16" s="5" t="s">
        <v>16</v>
      </c>
      <c r="C16" s="6"/>
      <c r="D16" s="6"/>
      <c r="E16" s="6"/>
      <c r="F16" s="3">
        <f>'Sheet 2'!$H$10</f>
        <v>31.883600000000001</v>
      </c>
      <c r="G16" s="4"/>
    </row>
    <row r="17" spans="2:7" ht="18.75">
      <c r="B17" s="5" t="s">
        <v>17</v>
      </c>
      <c r="C17" s="6"/>
      <c r="D17" s="6"/>
      <c r="E17" s="6"/>
      <c r="F17" s="3">
        <f>'Sheet 2'!$H$12</f>
        <v>1.7316015783115914</v>
      </c>
      <c r="G17" s="2" t="s">
        <v>18</v>
      </c>
    </row>
    <row r="18" spans="2:7" ht="18.75">
      <c r="B18" s="5" t="s">
        <v>19</v>
      </c>
      <c r="C18" s="6"/>
      <c r="D18" s="6"/>
      <c r="E18" s="6"/>
      <c r="F18" s="3">
        <f>'Sheet 2'!$H$13</f>
        <v>9.1604849236422705</v>
      </c>
      <c r="G18" s="2" t="s">
        <v>20</v>
      </c>
    </row>
  </sheetData>
  <sheetProtection algorithmName="SHA-512" hashValue="0HWJZ9p5bqpxt2ocasahY2pjC2wqSchfC98BMNFli8sdLUqpYq+ea0LzVcGdgzMXi6pJ+s4b4kxwxVX7lpcpjQ==" saltValue="1cuaI0CWfmzS7Vj/CafrQA==" spinCount="100000" sheet="1" objects="1" scenarios="1"/>
  <mergeCells count="15">
    <mergeCell ref="B18:E18"/>
    <mergeCell ref="B5:G5"/>
    <mergeCell ref="B2:G4"/>
    <mergeCell ref="B6:G6"/>
    <mergeCell ref="B15:G15"/>
    <mergeCell ref="B16:E16"/>
    <mergeCell ref="B17:E17"/>
    <mergeCell ref="B13:E13"/>
    <mergeCell ref="B14:E14"/>
    <mergeCell ref="B7:E7"/>
    <mergeCell ref="B8:E8"/>
    <mergeCell ref="B9:E9"/>
    <mergeCell ref="B10:E10"/>
    <mergeCell ref="B11:E11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F36E-D11D-4A08-9315-1FF62B5D8566}">
  <sheetPr codeName="Sheet2"/>
  <dimension ref="A1:I18"/>
  <sheetViews>
    <sheetView workbookViewId="0">
      <selection activeCell="H10" sqref="H10"/>
    </sheetView>
  </sheetViews>
  <sheetFormatPr defaultRowHeight="15"/>
  <cols>
    <col min="1" max="1" width="20.85546875" customWidth="1"/>
    <col min="2" max="2" width="13.5703125" customWidth="1"/>
    <col min="7" max="7" width="16.85546875" customWidth="1"/>
  </cols>
  <sheetData>
    <row r="1" spans="1:9">
      <c r="A1" t="s">
        <v>21</v>
      </c>
      <c r="B1" t="s">
        <v>22</v>
      </c>
    </row>
    <row r="2" spans="1:9">
      <c r="A2" t="s">
        <v>23</v>
      </c>
      <c r="B2">
        <v>2.016</v>
      </c>
    </row>
    <row r="3" spans="1:9">
      <c r="A3" t="s">
        <v>24</v>
      </c>
      <c r="B3">
        <v>32</v>
      </c>
      <c r="G3" t="str">
        <f>'Sheet 1'!B7</f>
        <v>N2</v>
      </c>
      <c r="H3">
        <f>'Sheet 1'!F7</f>
        <v>75</v>
      </c>
      <c r="I3">
        <f>H3/100</f>
        <v>0.75</v>
      </c>
    </row>
    <row r="4" spans="1:9">
      <c r="A4" t="s">
        <v>25</v>
      </c>
      <c r="B4">
        <v>28.015999999999998</v>
      </c>
      <c r="G4" t="str">
        <f>'Sheet 1'!B8</f>
        <v>O2</v>
      </c>
      <c r="H4">
        <f>'Sheet 1'!F8</f>
        <v>2</v>
      </c>
      <c r="I4">
        <f t="shared" ref="I4:I6" si="0">H4/100</f>
        <v>0.02</v>
      </c>
    </row>
    <row r="5" spans="1:9">
      <c r="A5" t="s">
        <v>26</v>
      </c>
      <c r="B5">
        <v>29.2</v>
      </c>
      <c r="G5" t="str">
        <f>'Sheet 1'!B9</f>
        <v>CO2</v>
      </c>
      <c r="H5">
        <f>'Sheet 1'!F9</f>
        <v>20</v>
      </c>
      <c r="I5">
        <f t="shared" si="0"/>
        <v>0.2</v>
      </c>
    </row>
    <row r="6" spans="1:9">
      <c r="A6" t="s">
        <v>27</v>
      </c>
      <c r="B6">
        <v>16.04</v>
      </c>
      <c r="G6" t="str">
        <f>'Sheet 1'!B10</f>
        <v>H2O</v>
      </c>
      <c r="H6">
        <f>'Sheet 1'!F10</f>
        <v>8</v>
      </c>
      <c r="I6">
        <f t="shared" si="0"/>
        <v>0.08</v>
      </c>
    </row>
    <row r="7" spans="1:9">
      <c r="A7" t="s">
        <v>28</v>
      </c>
      <c r="B7">
        <v>30.07</v>
      </c>
      <c r="G7" t="str">
        <f>'Sheet 1'!B11</f>
        <v>Temperature</v>
      </c>
      <c r="H7">
        <f>'Sheet 1'!F11</f>
        <v>400</v>
      </c>
      <c r="I7">
        <f>(H7*9/5)+32</f>
        <v>752</v>
      </c>
    </row>
    <row r="8" spans="1:9">
      <c r="A8" t="s">
        <v>29</v>
      </c>
      <c r="B8">
        <v>44.09</v>
      </c>
      <c r="G8" t="str">
        <f>'Sheet 1'!B12</f>
        <v>Pressure</v>
      </c>
      <c r="H8">
        <f>'Sheet 1'!F12</f>
        <v>3</v>
      </c>
      <c r="I8">
        <f>H8*14.7</f>
        <v>44.099999999999994</v>
      </c>
    </row>
    <row r="9" spans="1:9">
      <c r="A9" t="s">
        <v>30</v>
      </c>
      <c r="B9">
        <v>58.12</v>
      </c>
      <c r="E9">
        <f>'Sheet 1'!F13</f>
        <v>15875</v>
      </c>
    </row>
    <row r="10" spans="1:9">
      <c r="A10" t="s">
        <v>31</v>
      </c>
      <c r="B10">
        <v>17.03</v>
      </c>
      <c r="E10">
        <f>'Sheet 1'!F14</f>
        <v>0.27800000000000002</v>
      </c>
      <c r="G10" t="s">
        <v>32</v>
      </c>
      <c r="H10">
        <f>28*I3+32*I4+44.01*I5+18.02*I6</f>
        <v>31.883600000000001</v>
      </c>
    </row>
    <row r="11" spans="1:9">
      <c r="A11" t="s">
        <v>33</v>
      </c>
      <c r="B11">
        <v>44.01</v>
      </c>
      <c r="G11" t="s">
        <v>34</v>
      </c>
      <c r="H11">
        <f>(H10*492*(I8))/(359*(460+I7)*14.7)</f>
        <v>0.10815750020684518</v>
      </c>
    </row>
    <row r="12" spans="1:9">
      <c r="A12" t="s">
        <v>35</v>
      </c>
      <c r="B12">
        <v>28.01</v>
      </c>
      <c r="G12" t="s">
        <v>36</v>
      </c>
      <c r="H12">
        <f>H11*16.01</f>
        <v>1.7316015783115914</v>
      </c>
      <c r="I12" t="s">
        <v>18</v>
      </c>
    </row>
    <row r="13" spans="1:9">
      <c r="A13" t="s">
        <v>37</v>
      </c>
      <c r="B13">
        <v>44.02</v>
      </c>
      <c r="G13" t="s">
        <v>38</v>
      </c>
      <c r="H13">
        <f>(E9)/(H12*3600*E10)</f>
        <v>9.1604849236422705</v>
      </c>
      <c r="I13" t="s">
        <v>20</v>
      </c>
    </row>
    <row r="14" spans="1:9">
      <c r="A14" t="s">
        <v>39</v>
      </c>
      <c r="B14">
        <v>30.01</v>
      </c>
      <c r="H14">
        <f>H13*3.3</f>
        <v>30.229600248019491</v>
      </c>
    </row>
    <row r="15" spans="1:9">
      <c r="A15" t="s">
        <v>40</v>
      </c>
      <c r="B15">
        <v>46.01</v>
      </c>
      <c r="H15">
        <f>H14*60</f>
        <v>1813.7760148811694</v>
      </c>
    </row>
    <row r="16" spans="1:9">
      <c r="A16" t="s">
        <v>41</v>
      </c>
      <c r="B16">
        <v>64.06</v>
      </c>
    </row>
    <row r="17" spans="1:2">
      <c r="A17" t="s">
        <v>42</v>
      </c>
      <c r="B17">
        <v>80.06</v>
      </c>
    </row>
    <row r="18" spans="1:2">
      <c r="A18" t="s">
        <v>43</v>
      </c>
      <c r="B18">
        <v>18.02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User009</dc:creator>
  <cp:keywords/>
  <dc:description/>
  <cp:lastModifiedBy>laveet kumar</cp:lastModifiedBy>
  <cp:revision/>
  <dcterms:created xsi:type="dcterms:W3CDTF">2023-06-11T17:41:46Z</dcterms:created>
  <dcterms:modified xsi:type="dcterms:W3CDTF">2023-06-16T18:04:40Z</dcterms:modified>
  <cp:category/>
  <cp:contentStatus/>
</cp:coreProperties>
</file>