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hidePivotFieldList="1"/>
  <xr:revisionPtr revIDLastSave="0" documentId="13_ncr:1_{E6B9B849-5A63-42D1-A440-F5BACC33EF78}" xr6:coauthVersionLast="41" xr6:coauthVersionMax="41" xr10:uidLastSave="{00000000-0000-0000-0000-000000000000}"/>
  <bookViews>
    <workbookView xWindow="-120" yWindow="-120" windowWidth="20730" windowHeight="11160" tabRatio="714" xr2:uid="{00000000-000D-0000-FFFF-FFFF00000000}"/>
  </bookViews>
  <sheets>
    <sheet name="overview" sheetId="10" r:id="rId1"/>
    <sheet name="parties" sheetId="7" r:id="rId2"/>
    <sheet name="raw" sheetId="1" r:id="rId3"/>
    <sheet name="database" sheetId="2" r:id="rId4"/>
    <sheet name="dynamic (1)" sheetId="4" r:id="rId5"/>
    <sheet name="dynamic (2)" sheetId="5" r:id="rId6"/>
    <sheet name="dynamic (3)" sheetId="6" r:id="rId7"/>
    <sheet name="graph (3)" sheetId="8" r:id="rId8"/>
  </sheets>
  <definedNames>
    <definedName name="_xlnm._FilterDatabase" localSheetId="3" hidden="1">database!$A$1:$E$519</definedName>
    <definedName name="SegmentaciónDeDatos_known_Lenght11">#N/A</definedName>
    <definedName name="SegmentaciónDeDatos_known_Lenght12">#N/A</definedName>
    <definedName name="SegmentaciónDeDatos_Party1">#N/A</definedName>
    <definedName name="SegmentaciónDeDatos_Party11">#N/A</definedName>
    <definedName name="SegmentaciónDeDatos_Party12">#N/A</definedName>
    <definedName name="SegmentaciónDeDatos_Target1">#N/A</definedName>
    <definedName name="SegmentaciónDeDatos_Target11">#N/A</definedName>
    <definedName name="SegmentaciónDeDatos_Target12">#N/A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 i="4" l="1"/>
  <c r="C17" i="4"/>
  <c r="B16" i="4"/>
  <c r="E17" i="4"/>
  <c r="H18" i="4"/>
  <c r="B20" i="4"/>
  <c r="B18" i="4"/>
  <c r="I19" i="4"/>
  <c r="D20" i="4"/>
  <c r="D16" i="4"/>
  <c r="G20" i="4"/>
  <c r="G18" i="4"/>
  <c r="G16" i="4"/>
  <c r="E20" i="4"/>
  <c r="I16" i="4"/>
  <c r="H17" i="4"/>
  <c r="F19" i="4"/>
  <c r="F17" i="4"/>
  <c r="I18" i="4"/>
  <c r="D19" i="4"/>
  <c r="C20" i="4"/>
  <c r="C18" i="4"/>
  <c r="C16" i="4"/>
  <c r="E19" i="4"/>
  <c r="H20" i="4"/>
  <c r="H16" i="4"/>
  <c r="B19" i="4"/>
  <c r="F16" i="4"/>
  <c r="I17" i="4"/>
  <c r="D18" i="4"/>
  <c r="G19" i="4"/>
  <c r="G17" i="4"/>
  <c r="B17" i="4"/>
  <c r="E18" i="4"/>
  <c r="H19" i="4"/>
  <c r="F20" i="4"/>
  <c r="F18" i="4"/>
  <c r="I20" i="4"/>
  <c r="E16" i="4"/>
  <c r="D17" i="4"/>
</calcChain>
</file>

<file path=xl/sharedStrings.xml><?xml version="1.0" encoding="utf-8"?>
<sst xmlns="http://schemas.openxmlformats.org/spreadsheetml/2006/main" count="2418" uniqueCount="222">
  <si>
    <t>Topic:</t>
  </si>
  <si>
    <t>(400</t>
  </si>
  <si>
    <t>words)</t>
  </si>
  <si>
    <t>Bloc_Quebecois</t>
  </si>
  <si>
    <t>0.434</t>
  </si>
  <si>
    <t>Independent</t>
  </si>
  <si>
    <t>0.423</t>
  </si>
  <si>
    <t>Liberal</t>
  </si>
  <si>
    <t>0.435</t>
  </si>
  <si>
    <t>New_Democrat</t>
  </si>
  <si>
    <t>0.500</t>
  </si>
  <si>
    <t>Progressive_Conservative</t>
  </si>
  <si>
    <t>0.828</t>
  </si>
  <si>
    <t>(800</t>
  </si>
  <si>
    <t>0.468</t>
  </si>
  <si>
    <t>0.429</t>
  </si>
  <si>
    <t>0.484</t>
  </si>
  <si>
    <t>0.803</t>
  </si>
  <si>
    <t>0.480</t>
  </si>
  <si>
    <t>(1200</t>
  </si>
  <si>
    <t>0.422</t>
  </si>
  <si>
    <t>0.485</t>
  </si>
  <si>
    <t>(1600</t>
  </si>
  <si>
    <t>0.430</t>
  </si>
  <si>
    <t>(2000</t>
  </si>
  <si>
    <t>0.448</t>
  </si>
  <si>
    <t>0.479</t>
  </si>
  <si>
    <t>Abortion01</t>
  </si>
  <si>
    <t>0.470</t>
  </si>
  <si>
    <t>0.385</t>
  </si>
  <si>
    <t>0.465</t>
  </si>
  <si>
    <t>0.840</t>
  </si>
  <si>
    <t>0.475</t>
  </si>
  <si>
    <t>0.469</t>
  </si>
  <si>
    <t>0.386</t>
  </si>
  <si>
    <t>0.450</t>
  </si>
  <si>
    <t>0.487</t>
  </si>
  <si>
    <t>0.473</t>
  </si>
  <si>
    <t>0.401</t>
  </si>
  <si>
    <t>0.769</t>
  </si>
  <si>
    <t>0.476</t>
  </si>
  <si>
    <t>0.411</t>
  </si>
  <si>
    <t>0.437</t>
  </si>
  <si>
    <t>Abortion02</t>
  </si>
  <si>
    <t>0.408</t>
  </si>
  <si>
    <t>0.371</t>
  </si>
  <si>
    <t>0.445</t>
  </si>
  <si>
    <t>0.464</t>
  </si>
  <si>
    <t>0.892</t>
  </si>
  <si>
    <t>0.443</t>
  </si>
  <si>
    <t>0.364</t>
  </si>
  <si>
    <t>0.819</t>
  </si>
  <si>
    <t>0.383</t>
  </si>
  <si>
    <t>0.395</t>
  </si>
  <si>
    <t>0.847</t>
  </si>
  <si>
    <t>0.481</t>
  </si>
  <si>
    <t>0.417</t>
  </si>
  <si>
    <t>Abortion03</t>
  </si>
  <si>
    <t>(3000</t>
  </si>
  <si>
    <t>0.884</t>
  </si>
  <si>
    <t>0.460</t>
  </si>
  <si>
    <t>(4000</t>
  </si>
  <si>
    <t>0.455</t>
  </si>
  <si>
    <t>(5000</t>
  </si>
  <si>
    <t>0.398</t>
  </si>
  <si>
    <t>0.351</t>
  </si>
  <si>
    <t>0.334</t>
  </si>
  <si>
    <t>0.894</t>
  </si>
  <si>
    <t>0.413</t>
  </si>
  <si>
    <t>0.359</t>
  </si>
  <si>
    <t>0.414</t>
  </si>
  <si>
    <t>0.425</t>
  </si>
  <si>
    <t>0.412</t>
  </si>
  <si>
    <t>0.461</t>
  </si>
  <si>
    <t>0.405</t>
  </si>
  <si>
    <t>0.440</t>
  </si>
  <si>
    <t>0.400</t>
  </si>
  <si>
    <t>Abortion04</t>
  </si>
  <si>
    <t>0.418</t>
  </si>
  <si>
    <t>0.378</t>
  </si>
  <si>
    <t>0.420</t>
  </si>
  <si>
    <t>0.912</t>
  </si>
  <si>
    <t>0.399</t>
  </si>
  <si>
    <t>0.471</t>
  </si>
  <si>
    <t>0.462</t>
  </si>
  <si>
    <t>0.402</t>
  </si>
  <si>
    <t>0.472</t>
  </si>
  <si>
    <t>Abortion05</t>
  </si>
  <si>
    <t>0.751</t>
  </si>
  <si>
    <t>0.446</t>
  </si>
  <si>
    <t>0.463</t>
  </si>
  <si>
    <t>0.482</t>
  </si>
  <si>
    <t>0.843</t>
  </si>
  <si>
    <t>0.426</t>
  </si>
  <si>
    <t>0.449</t>
  </si>
  <si>
    <t>0.862</t>
  </si>
  <si>
    <t>Abortion06 (1900)</t>
  </si>
  <si>
    <t>0.415</t>
  </si>
  <si>
    <t>0.407</t>
  </si>
  <si>
    <t>0.458</t>
  </si>
  <si>
    <t>0.404</t>
  </si>
  <si>
    <t>0.474</t>
  </si>
  <si>
    <t>0.421</t>
  </si>
  <si>
    <t>0.743</t>
  </si>
  <si>
    <t>0.432</t>
  </si>
  <si>
    <t>0.823</t>
  </si>
  <si>
    <t>Abortion06 (3300)</t>
  </si>
  <si>
    <t>0.397</t>
  </si>
  <si>
    <t>0.466</t>
  </si>
  <si>
    <t>0.791</t>
  </si>
  <si>
    <t>0.699</t>
  </si>
  <si>
    <t>0.836</t>
  </si>
  <si>
    <t>Abortion06 (1000)</t>
  </si>
  <si>
    <t>0.390</t>
  </si>
  <si>
    <t>0.389</t>
  </si>
  <si>
    <t>0.427</t>
  </si>
  <si>
    <t>0.457</t>
  </si>
  <si>
    <t>Abortion06 (500)</t>
  </si>
  <si>
    <t>0.459</t>
  </si>
  <si>
    <t>0.406</t>
  </si>
  <si>
    <t>0.456</t>
  </si>
  <si>
    <t>0.777</t>
  </si>
  <si>
    <t>0.451</t>
  </si>
  <si>
    <t>0.760</t>
  </si>
  <si>
    <t>0.794</t>
  </si>
  <si>
    <t>0.809</t>
  </si>
  <si>
    <t>Abortion07</t>
  </si>
  <si>
    <t>0.442</t>
  </si>
  <si>
    <t>0.784</t>
  </si>
  <si>
    <t>0.409</t>
  </si>
  <si>
    <t>0.477</t>
  </si>
  <si>
    <t>0.441</t>
  </si>
  <si>
    <t>0.874</t>
  </si>
  <si>
    <t>0.375</t>
  </si>
  <si>
    <t>0.915</t>
  </si>
  <si>
    <t>0.355</t>
  </si>
  <si>
    <t>0.947</t>
  </si>
  <si>
    <t>0.320</t>
  </si>
  <si>
    <t>Abortion_BQ</t>
  </si>
  <si>
    <t>0.366</t>
  </si>
  <si>
    <t>0.372</t>
  </si>
  <si>
    <t>0.486</t>
  </si>
  <si>
    <t>0.761</t>
  </si>
  <si>
    <t>0.467</t>
  </si>
  <si>
    <t>0.410</t>
  </si>
  <si>
    <t>0.920</t>
  </si>
  <si>
    <t>0.941</t>
  </si>
  <si>
    <t>Abortion_C</t>
  </si>
  <si>
    <t>0.384</t>
  </si>
  <si>
    <t>0.864</t>
  </si>
  <si>
    <t>0.396</t>
  </si>
  <si>
    <t>0.937</t>
  </si>
  <si>
    <t>Abortion_L</t>
  </si>
  <si>
    <t>0.853</t>
  </si>
  <si>
    <t>0.452</t>
  </si>
  <si>
    <t>0.453</t>
  </si>
  <si>
    <t>Abortion_ND</t>
  </si>
  <si>
    <t>known_Lenght</t>
  </si>
  <si>
    <t>unknown_Lenght</t>
  </si>
  <si>
    <t>Party</t>
  </si>
  <si>
    <t>Likelihood</t>
  </si>
  <si>
    <t>Total general</t>
  </si>
  <si>
    <t>Promedio de Likelihood</t>
  </si>
  <si>
    <t>Political Membership</t>
  </si>
  <si>
    <t>Target</t>
  </si>
  <si>
    <t>Known-Text Lenght</t>
  </si>
  <si>
    <t>General score analysis and with changes in known-text lenght</t>
  </si>
  <si>
    <t>Graphs:</t>
  </si>
  <si>
    <t>1. Accumulated</t>
  </si>
  <si>
    <t>2. Changes with lenght of know-text</t>
  </si>
  <si>
    <t>1. Changes with known-text lenght</t>
  </si>
  <si>
    <t>Which lenght perform better?</t>
  </si>
  <si>
    <t>Which has the highest accumulated value for all lenghts (watch for Independent)?</t>
  </si>
  <si>
    <t>Which Party is the program choosing?</t>
  </si>
  <si>
    <t>* Analise cases considering that IND has no values for known text lenght &gt; 2000</t>
  </si>
  <si>
    <t>* Analise just Reliability cases</t>
  </si>
  <si>
    <t>* Analise just know-text-lenght extension changes in results for Problem 6</t>
  </si>
  <si>
    <t>(include seconf graph (dispersion) that will output pretty mcuh the same as last one</t>
  </si>
  <si>
    <t>General score analysis and with dicriminated by Party (could be independently analised)</t>
  </si>
  <si>
    <t>Compare two parties</t>
  </si>
  <si>
    <t>Apparently Bloc Quebecois and New Democrats are similar</t>
  </si>
  <si>
    <t>The likelihood gets better with the extension of the known text when is the same paty author, and decreseases when is another one. This is the expected behaviour.</t>
  </si>
  <si>
    <t>This behaviour is NOT observed with the independent party…</t>
  </si>
  <si>
    <t>Abortion06a(500)</t>
  </si>
  <si>
    <t>Abortion06b(1000)</t>
  </si>
  <si>
    <t>Abortion06b(1900)</t>
  </si>
  <si>
    <t>Abortion06b(3300)</t>
  </si>
  <si>
    <t>Progressive Convervative</t>
  </si>
  <si>
    <t>New Democrat</t>
  </si>
  <si>
    <t>Bloc Quebecois</t>
  </si>
  <si>
    <t>Description</t>
  </si>
  <si>
    <t>Abortion</t>
  </si>
  <si>
    <t>Wing</t>
  </si>
  <si>
    <t>Fiscally responsible, but socially progressive. Liberals are strongly supportive of unrestricted abortion, LGBT rights, and high rates of immigration, but also favour a free market economy that is not subject to overly burdensome regulation. The party is not as inclined towards “big government” solutions as it was in the past, but still opposes right-wingers who call for scaling back social programs such as universal health care and old age pensions. The need to balance responsible economic development with strategies to combat climate change has steadily risen to become a defining Liberal priority as well.</t>
  </si>
  <si>
    <t>Favours low taxes, smaller, less intrusive government, a strong regime of law-and-order, a strong military and respect for traditional values. social conservative wing — the faction that holds generally traditionalist views on matters involving sex, gender, family, and human life.</t>
  </si>
  <si>
    <t>Bloc Quebecois is Canada’s leading separatist political party. Ideologically, the Bloc is quite left-wing, perhaps unsurprisingly considering Quebec is said to be the most left-wing region in all of North America.</t>
  </si>
  <si>
    <t>Independent: Ind. &amp; Green Party</t>
  </si>
  <si>
    <t xml:space="preserve">were originally a one-issue party exclusively devoted to raising awareness of “the environment” as a political issue and didn’t gain a lot of traction until the early 2000s, when they began to broaden their appeal a bit. the Green Party moved away from the environment as its sole issue and marketed itself as a more generically centre-left party for Canadian voters disillusioned with their other political choices. </t>
  </si>
  <si>
    <t>Support unrestricted abortion</t>
  </si>
  <si>
    <t>Left</t>
  </si>
  <si>
    <t>Social Conservative. Traditional</t>
  </si>
  <si>
    <t>Fiscally responsible, but socially progressive.</t>
  </si>
  <si>
    <t>Traditional</t>
  </si>
  <si>
    <t>social democratics ociety with a “mixed economy,” in which the government tightly regulates the economy but doesn’t run it. Today, the NDP is considered quite similar to the Liberal Party in terms of beliefs, but takes a more aggressively progressive position on taxing the wealthy and large corporations, environmental regulation, and non-interventionist foreign policy.</t>
  </si>
  <si>
    <t>Social Democratic. Similar to Liberal</t>
  </si>
  <si>
    <t>Centre-left</t>
  </si>
  <si>
    <t>Support?</t>
  </si>
  <si>
    <t>Stance</t>
  </si>
  <si>
    <t>Political Membership Likelihood of Argumentative Text</t>
  </si>
  <si>
    <r>
      <t>The</t>
    </r>
    <r>
      <rPr>
        <b/>
        <sz val="12"/>
        <color rgb="FF92D050"/>
        <rFont val="Calibri"/>
        <family val="2"/>
        <scheme val="minor"/>
      </rPr>
      <t xml:space="preserve"> 5 main political parties</t>
    </r>
    <r>
      <rPr>
        <sz val="12"/>
        <color theme="1"/>
        <rFont val="Calibri"/>
        <family val="2"/>
        <scheme val="minor"/>
      </rPr>
      <t xml:space="preserve"> of House of Commons of the Canadian Parliament are:</t>
    </r>
  </si>
  <si>
    <t xml:space="preserve">     7 from arguments related with abortion from args.me (intercalating stances pro/con)</t>
  </si>
  <si>
    <t xml:space="preserve">     Bloc Quebecois</t>
  </si>
  <si>
    <t xml:space="preserve">     Independent and Green Party</t>
  </si>
  <si>
    <t xml:space="preserve">     New Democrat</t>
  </si>
  <si>
    <t xml:space="preserve">     Liberal</t>
  </si>
  <si>
    <t xml:space="preserve">     Progressive Conservative</t>
  </si>
  <si>
    <r>
      <t xml:space="preserve">This spreadsheet book shows the results of the Political Membership Likelihood for different chunks of text related to the topic Abortion. The target or </t>
    </r>
    <r>
      <rPr>
        <i/>
        <sz val="12"/>
        <color theme="1"/>
        <rFont val="Calibri"/>
        <family val="2"/>
        <scheme val="minor"/>
      </rPr>
      <t>unknown</t>
    </r>
    <r>
      <rPr>
        <sz val="12"/>
        <color theme="1"/>
        <rFont val="Calibri"/>
        <family val="2"/>
        <scheme val="minor"/>
      </rPr>
      <t xml:space="preserve"> texts are the results of querying for Abortion on args.me, which are compared with the content of a political party from the Canadian Parliament, deciding on which party is more likely to be the author of this target text. The model is based on Authorship Verification using the norm Spatium-L1 to measure similarity between collections of the 200 most frequent words found in separate chucks of text.</t>
    </r>
  </si>
  <si>
    <r>
      <t xml:space="preserve">     4 to measure the accuracy of the output: each </t>
    </r>
    <r>
      <rPr>
        <i/>
        <sz val="12"/>
        <color theme="1"/>
        <rFont val="Calibri"/>
        <family val="2"/>
        <scheme val="minor"/>
      </rPr>
      <t>unknown</t>
    </r>
    <r>
      <rPr>
        <sz val="12"/>
        <color theme="1"/>
        <rFont val="Calibri"/>
        <family val="2"/>
        <scheme val="minor"/>
      </rPr>
      <t xml:space="preserve"> text is extracted from what members of the House of Commons have said about Abortion. Every </t>
    </r>
    <r>
      <rPr>
        <i/>
        <sz val="12"/>
        <color theme="1"/>
        <rFont val="Calibri"/>
        <family val="2"/>
        <scheme val="minor"/>
      </rPr>
      <t>unknown</t>
    </r>
    <r>
      <rPr>
        <sz val="12"/>
        <color theme="1"/>
        <rFont val="Calibri"/>
        <family val="2"/>
        <scheme val="minor"/>
      </rPr>
      <t xml:space="preserve"> text MUST NOT be part of the collection to which it's compared.</t>
    </r>
  </si>
  <si>
    <r>
      <t xml:space="preserve">So in total there are:  </t>
    </r>
    <r>
      <rPr>
        <b/>
        <sz val="12"/>
        <color rgb="FF00B0F0"/>
        <rFont val="Calibri"/>
        <family val="2"/>
        <scheme val="minor"/>
      </rPr>
      <t xml:space="preserve">8 </t>
    </r>
    <r>
      <rPr>
        <b/>
        <i/>
        <sz val="12"/>
        <color rgb="FF00B0F0"/>
        <rFont val="Calibri"/>
        <family val="2"/>
        <scheme val="minor"/>
      </rPr>
      <t>known</t>
    </r>
    <r>
      <rPr>
        <b/>
        <sz val="12"/>
        <color rgb="FF00B0F0"/>
        <rFont val="Calibri"/>
        <family val="2"/>
        <scheme val="minor"/>
      </rPr>
      <t xml:space="preserve"> text sizes</t>
    </r>
    <r>
      <rPr>
        <sz val="12"/>
        <color theme="1"/>
        <rFont val="Calibri"/>
        <family val="2"/>
        <scheme val="minor"/>
      </rPr>
      <t xml:space="preserve"> * </t>
    </r>
    <r>
      <rPr>
        <b/>
        <sz val="12"/>
        <color rgb="FF92D050"/>
        <rFont val="Calibri"/>
        <family val="2"/>
        <scheme val="minor"/>
      </rPr>
      <t>5 Parties</t>
    </r>
    <r>
      <rPr>
        <sz val="12"/>
        <color theme="1"/>
        <rFont val="Calibri"/>
        <family val="2"/>
        <scheme val="minor"/>
      </rPr>
      <t xml:space="preserve"> * </t>
    </r>
    <r>
      <rPr>
        <b/>
        <sz val="12"/>
        <color rgb="FFFFC000"/>
        <rFont val="Calibri"/>
        <family val="2"/>
        <scheme val="minor"/>
      </rPr>
      <t>14 experiments</t>
    </r>
    <r>
      <rPr>
        <sz val="12"/>
        <color theme="1"/>
        <rFont val="Calibri"/>
        <family val="2"/>
        <scheme val="minor"/>
      </rPr>
      <t xml:space="preserve"> =</t>
    </r>
    <r>
      <rPr>
        <b/>
        <sz val="12"/>
        <color theme="1"/>
        <rFont val="Calibri"/>
        <family val="2"/>
        <scheme val="minor"/>
      </rPr>
      <t xml:space="preserve"> 560 Likelihood results.</t>
    </r>
  </si>
  <si>
    <r>
      <t xml:space="preserve">The collections are built for each of the Political parties of the House of Commons of the Canadian Parliament, ranging its extension to </t>
    </r>
    <r>
      <rPr>
        <b/>
        <sz val="12"/>
        <color rgb="FF00B0F0"/>
        <rFont val="Calibri"/>
        <family val="2"/>
        <scheme val="minor"/>
      </rPr>
      <t>8 different sizes</t>
    </r>
    <r>
      <rPr>
        <sz val="12"/>
        <color theme="1"/>
        <rFont val="Calibri"/>
        <family val="2"/>
        <scheme val="minor"/>
      </rPr>
      <t xml:space="preserve">: 400, 800, 1200, 1600, 2000, 3000, 4000 and 5000 words. This is done extracting text related with abortion from debates between the members of the House of Commons distinguishing their Party Afiliation. So in total there are 40 collections of </t>
    </r>
    <r>
      <rPr>
        <i/>
        <sz val="12"/>
        <color theme="1"/>
        <rFont val="Calibri"/>
        <family val="2"/>
        <scheme val="minor"/>
      </rPr>
      <t xml:space="preserve">known </t>
    </r>
    <r>
      <rPr>
        <sz val="12"/>
        <color theme="1"/>
        <rFont val="Calibri"/>
        <family val="2"/>
        <scheme val="minor"/>
      </rPr>
      <t>text</t>
    </r>
    <r>
      <rPr>
        <i/>
        <sz val="12"/>
        <color theme="1"/>
        <rFont val="Calibri"/>
        <family val="2"/>
        <scheme val="minor"/>
      </rPr>
      <t xml:space="preserve"> </t>
    </r>
    <r>
      <rPr>
        <sz val="12"/>
        <color theme="1"/>
        <rFont val="Calibri"/>
        <family val="2"/>
        <scheme val="minor"/>
      </rPr>
      <t xml:space="preserve">which differ in Party and length. The Purpose here is to analyse if the output converges or diverges when including more words in the </t>
    </r>
    <r>
      <rPr>
        <i/>
        <sz val="12"/>
        <color theme="1"/>
        <rFont val="Calibri"/>
        <family val="2"/>
        <scheme val="minor"/>
      </rPr>
      <t>known</t>
    </r>
    <r>
      <rPr>
        <sz val="12"/>
        <color theme="1"/>
        <rFont val="Calibri"/>
        <family val="2"/>
        <scheme val="minor"/>
      </rPr>
      <t xml:space="preserve"> text collections.</t>
    </r>
  </si>
  <si>
    <r>
      <t xml:space="preserve">For this purpose, </t>
    </r>
    <r>
      <rPr>
        <b/>
        <sz val="12"/>
        <color rgb="FFFFC000"/>
        <rFont val="Calibri"/>
        <family val="2"/>
        <scheme val="minor"/>
      </rPr>
      <t>14 experiments</t>
    </r>
    <r>
      <rPr>
        <sz val="12"/>
        <color theme="1"/>
        <rFont val="Calibri"/>
        <family val="2"/>
        <scheme val="minor"/>
      </rPr>
      <t xml:space="preserve"> were executed:</t>
    </r>
  </si>
  <si>
    <r>
      <t xml:space="preserve">     3 which are variations in the length of the </t>
    </r>
    <r>
      <rPr>
        <i/>
        <sz val="12"/>
        <color theme="1"/>
        <rFont val="Calibri"/>
        <family val="2"/>
        <scheme val="minor"/>
      </rPr>
      <t>unknown</t>
    </r>
    <r>
      <rPr>
        <sz val="12"/>
        <color theme="1"/>
        <rFont val="Calibri"/>
        <family val="2"/>
        <scheme val="minor"/>
      </rPr>
      <t xml:space="preserve"> text in one of the previous experiments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</si>
</sst>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
      <i/>
      <sz val="12"/>
      <color theme="1"/>
      <name val="Calibri"/>
      <family val="2"/>
      <scheme val="minor"/>
    </font>
    <font>
      <b/>
      <u/>
      <sz val="28"/>
      <color theme="8" tint="-0.499984740745262"/>
      <name val="Bahnschrift SemiLight SemiConde"/>
      <family val="2"/>
    </font>
    <font>
      <b/>
      <sz val="12"/>
      <color rgb="FF00B0F0"/>
      <name val="Calibri"/>
      <family val="2"/>
      <scheme val="minor"/>
    </font>
    <font>
      <b/>
      <sz val="12"/>
      <color rgb="FFFFC000"/>
      <name val="Calibri"/>
      <family val="2"/>
      <scheme val="minor"/>
    </font>
    <font>
      <b/>
      <sz val="12"/>
      <color rgb="FF92D050"/>
      <name val="Calibri"/>
      <family val="2"/>
      <scheme val="minor"/>
    </font>
    <font>
      <b/>
      <sz val="12"/>
      <color theme="1"/>
      <name val="Calibri"/>
      <family val="2"/>
      <scheme val="minor"/>
    </font>
    <font>
      <b/>
      <i/>
      <sz val="12"/>
      <color rgb="FF00B0F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1">
    <border>
      <left/>
      <right/>
      <top/>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0" borderId="0" xfId="0" applyAlignment="1">
      <alignment horizontal="center"/>
    </xf>
    <xf numFmtId="9" fontId="0" fillId="0" borderId="0" xfId="1" applyFont="1"/>
    <xf numFmtId="0" fontId="0" fillId="0" borderId="0" xfId="0" pivotButton="1"/>
    <xf numFmtId="0" fontId="0" fillId="0" borderId="0" xfId="0" applyAlignment="1">
      <alignment horizontal="left"/>
    </xf>
    <xf numFmtId="0" fontId="2" fillId="2" borderId="1" xfId="0" applyFont="1" applyFill="1" applyBorder="1"/>
    <xf numFmtId="0" fontId="3" fillId="0" borderId="0" xfId="0" applyFont="1"/>
    <xf numFmtId="9" fontId="2" fillId="0" borderId="3" xfId="1" applyFont="1" applyBorder="1" applyAlignment="1">
      <alignment horizontal="left"/>
    </xf>
    <xf numFmtId="0" fontId="2" fillId="0" borderId="2" xfId="0" applyFont="1" applyBorder="1" applyAlignment="1">
      <alignment horizontal="left"/>
    </xf>
    <xf numFmtId="0" fontId="0" fillId="0" borderId="4" xfId="0" applyBorder="1"/>
    <xf numFmtId="0" fontId="0" fillId="0" borderId="4" xfId="0" applyBorder="1" applyAlignment="1">
      <alignment horizontal="center"/>
    </xf>
    <xf numFmtId="0" fontId="0" fillId="0" borderId="5" xfId="0" applyBorder="1"/>
    <xf numFmtId="9" fontId="0" fillId="0" borderId="6" xfId="1" applyFont="1" applyBorder="1"/>
    <xf numFmtId="0" fontId="0" fillId="0" borderId="7" xfId="0" applyBorder="1"/>
    <xf numFmtId="0" fontId="0" fillId="0" borderId="8" xfId="0" applyBorder="1" applyAlignment="1">
      <alignment horizontal="center"/>
    </xf>
    <xf numFmtId="0" fontId="0" fillId="0" borderId="8" xfId="0" applyBorder="1"/>
    <xf numFmtId="0" fontId="0" fillId="0" borderId="10" xfId="0" applyBorder="1"/>
    <xf numFmtId="0" fontId="0" fillId="0" borderId="11" xfId="0" applyBorder="1" applyAlignment="1">
      <alignment horizontal="center"/>
    </xf>
    <xf numFmtId="0" fontId="0" fillId="0" borderId="11" xfId="0" applyBorder="1"/>
    <xf numFmtId="9" fontId="0" fillId="0" borderId="12" xfId="1" applyFont="1" applyBorder="1"/>
    <xf numFmtId="9" fontId="0" fillId="0" borderId="9" xfId="1" applyFont="1" applyBorder="1"/>
    <xf numFmtId="9" fontId="0" fillId="0" borderId="0" xfId="0" applyNumberFormat="1"/>
    <xf numFmtId="0" fontId="0" fillId="0" borderId="0" xfId="0" applyAlignment="1">
      <alignment wrapText="1"/>
    </xf>
    <xf numFmtId="0" fontId="0" fillId="0" borderId="0" xfId="0" applyAlignment="1">
      <alignment horizontal="left" vertical="center" wrapText="1"/>
    </xf>
    <xf numFmtId="0" fontId="2" fillId="0" borderId="13" xfId="0" applyFont="1" applyBorder="1" applyAlignment="1">
      <alignment horizontal="left"/>
    </xf>
    <xf numFmtId="0" fontId="0" fillId="0" borderId="14" xfId="0" applyBorder="1" applyAlignment="1">
      <alignment horizontal="left" vertical="center" wrapText="1"/>
    </xf>
    <xf numFmtId="0" fontId="0" fillId="0" borderId="14" xfId="0" applyBorder="1" applyAlignment="1">
      <alignment horizontal="left" vertical="center"/>
    </xf>
    <xf numFmtId="0" fontId="0" fillId="0" borderId="15" xfId="0" applyBorder="1" applyAlignment="1">
      <alignment wrapText="1"/>
    </xf>
    <xf numFmtId="0" fontId="0" fillId="0" borderId="15" xfId="0" applyBorder="1" applyAlignment="1">
      <alignment horizontal="left" vertical="center" wrapText="1"/>
    </xf>
    <xf numFmtId="0" fontId="0" fillId="0" borderId="16" xfId="0" applyBorder="1" applyAlignment="1">
      <alignment horizontal="left" vertic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3" xfId="0" applyFont="1" applyBorder="1" applyAlignment="1">
      <alignment horizontal="center"/>
    </xf>
    <xf numFmtId="0" fontId="2" fillId="0" borderId="19" xfId="0" applyFont="1" applyBorder="1" applyAlignment="1">
      <alignment horizontal="center" vertical="center"/>
    </xf>
    <xf numFmtId="0" fontId="2" fillId="0" borderId="13" xfId="0" applyFont="1" applyBorder="1" applyAlignment="1">
      <alignment horizontal="center" vertical="center"/>
    </xf>
    <xf numFmtId="0" fontId="2" fillId="0" borderId="20" xfId="0" applyFont="1" applyBorder="1" applyAlignment="1">
      <alignment horizontal="center" vertical="center" wrapText="1"/>
    </xf>
    <xf numFmtId="0" fontId="4" fillId="0" borderId="0" xfId="0" applyFont="1" applyAlignment="1">
      <alignment horizontal="left" vertical="center" wrapText="1"/>
    </xf>
    <xf numFmtId="0" fontId="6" fillId="0" borderId="0" xfId="0" applyFont="1" applyAlignment="1">
      <alignment horizontal="center" vertical="center"/>
    </xf>
  </cellXfs>
  <cellStyles count="2">
    <cellStyle name="Normal" xfId="0" builtinId="0"/>
    <cellStyle name="Porcentaje" xfId="1" builtinId="5"/>
  </cellStyles>
  <dxfs count="35">
    <dxf>
      <numFmt numFmtId="13" formatCode="0%"/>
    </dxf>
    <dxf>
      <font>
        <sz val="11"/>
      </font>
    </dxf>
    <dxf>
      <font>
        <sz val="11"/>
      </font>
    </dxf>
    <dxf>
      <font>
        <sz val="11"/>
      </font>
    </dxf>
    <dxf>
      <font>
        <sz val="11"/>
      </font>
    </dxf>
    <dxf>
      <font>
        <sz val="11"/>
      </font>
    </dxf>
    <dxf>
      <font>
        <sz val="11"/>
      </font>
    </dxf>
    <dxf>
      <font>
        <sz val="11"/>
      </font>
    </dxf>
    <dxf>
      <font>
        <sz val="11"/>
      </font>
    </dxf>
    <dxf>
      <font>
        <sz val="11"/>
      </font>
    </dxf>
    <dxf>
      <font>
        <color rgb="FF006100"/>
      </font>
      <fill>
        <patternFill>
          <bgColor rgb="FFC6EFCE"/>
        </patternFill>
      </fill>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color rgb="FF006100"/>
      </font>
      <fill>
        <patternFill>
          <bgColor rgb="FFC6EFCE"/>
        </patternFill>
      </fill>
    </dxf>
    <dxf>
      <numFmt numFmtId="13" formatCode="0%"/>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272029570449562E-2"/>
          <c:y val="4.049380476671955E-2"/>
          <c:w val="0.88092190674543414"/>
          <c:h val="0.72891541081549494"/>
        </c:manualLayout>
      </c:layout>
      <c:scatterChart>
        <c:scatterStyle val="lineMarker"/>
        <c:varyColors val="0"/>
        <c:ser>
          <c:idx val="0"/>
          <c:order val="0"/>
          <c:tx>
            <c:strRef>
              <c:f>'dynamic (1)'!$A$16</c:f>
              <c:strCache>
                <c:ptCount val="1"/>
                <c:pt idx="0">
                  <c:v>Bloc_Quebecois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(1)'!$B$16:$I$16</c:f>
              <c:numCache>
                <c:formatCode>General</c:formatCode>
                <c:ptCount val="8"/>
                <c:pt idx="0">
                  <c:v>0.442</c:v>
                </c:pt>
                <c:pt idx="1">
                  <c:v>0.46800000000000003</c:v>
                </c:pt>
                <c:pt idx="2">
                  <c:v>0.5</c:v>
                </c:pt>
                <c:pt idx="3">
                  <c:v>0.47699999999999998</c:v>
                </c:pt>
                <c:pt idx="4">
                  <c:v>0.5</c:v>
                </c:pt>
                <c:pt idx="5">
                  <c:v>0.874</c:v>
                </c:pt>
                <c:pt idx="6">
                  <c:v>0.91500000000000004</c:v>
                </c:pt>
                <c:pt idx="7">
                  <c:v>0.94699999999999995</c:v>
                </c:pt>
              </c:numCache>
            </c:numRef>
          </c:yVal>
          <c:smooth val="0"/>
          <c:extLst>
            <c:ext xmlns:c16="http://schemas.microsoft.com/office/drawing/2014/chart" uri="{C3380CC4-5D6E-409C-BE32-E72D297353CC}">
              <c16:uniqueId val="{00000000-579E-46F2-85F6-57A46E8B31F2}"/>
            </c:ext>
          </c:extLst>
        </c:ser>
        <c:ser>
          <c:idx val="1"/>
          <c:order val="1"/>
          <c:tx>
            <c:strRef>
              <c:f>'dynamic (1)'!$A$17</c:f>
              <c:strCache>
                <c:ptCount val="1"/>
                <c:pt idx="0">
                  <c:v>Independent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(1)'!$B$17:$I$17</c:f>
              <c:numCache>
                <c:formatCode>General</c:formatCode>
                <c:ptCount val="8"/>
                <c:pt idx="0">
                  <c:v>0.38500000000000001</c:v>
                </c:pt>
                <c:pt idx="1">
                  <c:v>0.38900000000000001</c:v>
                </c:pt>
                <c:pt idx="2">
                  <c:v>0.40899999999999997</c:v>
                </c:pt>
                <c:pt idx="3">
                  <c:v>0.441</c:v>
                </c:pt>
                <c:pt idx="4">
                  <c:v>0.46400000000000002</c:v>
                </c:pt>
                <c:pt idx="5">
                  <c:v>0</c:v>
                </c:pt>
                <c:pt idx="6">
                  <c:v>0</c:v>
                </c:pt>
                <c:pt idx="7">
                  <c:v>0</c:v>
                </c:pt>
              </c:numCache>
            </c:numRef>
          </c:yVal>
          <c:smooth val="0"/>
          <c:extLst>
            <c:ext xmlns:c16="http://schemas.microsoft.com/office/drawing/2014/chart" uri="{C3380CC4-5D6E-409C-BE32-E72D297353CC}">
              <c16:uniqueId val="{00000001-579E-46F2-85F6-57A46E8B31F2}"/>
            </c:ext>
          </c:extLst>
        </c:ser>
        <c:ser>
          <c:idx val="2"/>
          <c:order val="2"/>
          <c:tx>
            <c:strRef>
              <c:f>'dynamic (1)'!$A$18</c:f>
              <c:strCache>
                <c:ptCount val="1"/>
                <c:pt idx="0">
                  <c:v>Liberal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(1)'!$B$18:$I$18</c:f>
              <c:numCache>
                <c:formatCode>General</c:formatCode>
                <c:ptCount val="8"/>
                <c:pt idx="0">
                  <c:v>0.78400000000000003</c:v>
                </c:pt>
                <c:pt idx="1">
                  <c:v>0.5</c:v>
                </c:pt>
                <c:pt idx="2">
                  <c:v>0.47599999999999998</c:v>
                </c:pt>
                <c:pt idx="3">
                  <c:v>0.5</c:v>
                </c:pt>
                <c:pt idx="4">
                  <c:v>0.47299999999999998</c:v>
                </c:pt>
                <c:pt idx="5">
                  <c:v>0.43</c:v>
                </c:pt>
                <c:pt idx="6">
                  <c:v>0.42499999999999999</c:v>
                </c:pt>
                <c:pt idx="7">
                  <c:v>0.38500000000000001</c:v>
                </c:pt>
              </c:numCache>
            </c:numRef>
          </c:yVal>
          <c:smooth val="0"/>
          <c:extLst>
            <c:ext xmlns:c16="http://schemas.microsoft.com/office/drawing/2014/chart" uri="{C3380CC4-5D6E-409C-BE32-E72D297353CC}">
              <c16:uniqueId val="{00000002-579E-46F2-85F6-57A46E8B31F2}"/>
            </c:ext>
          </c:extLst>
        </c:ser>
        <c:ser>
          <c:idx val="3"/>
          <c:order val="3"/>
          <c:tx>
            <c:strRef>
              <c:f>'dynamic (1)'!$A$19</c:f>
              <c:strCache>
                <c:ptCount val="1"/>
                <c:pt idx="0">
                  <c:v>New_Democrat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(1)'!$B$19:$I$19</c:f>
              <c:numCache>
                <c:formatCode>General</c:formatCode>
                <c:ptCount val="8"/>
                <c:pt idx="0">
                  <c:v>0.48499999999999999</c:v>
                </c:pt>
                <c:pt idx="1">
                  <c:v>0.82799999999999996</c:v>
                </c:pt>
                <c:pt idx="2">
                  <c:v>0.84</c:v>
                </c:pt>
                <c:pt idx="3">
                  <c:v>0.5</c:v>
                </c:pt>
                <c:pt idx="4">
                  <c:v>0.76900000000000002</c:v>
                </c:pt>
                <c:pt idx="5">
                  <c:v>0.46500000000000002</c:v>
                </c:pt>
                <c:pt idx="6">
                  <c:v>0.44</c:v>
                </c:pt>
                <c:pt idx="7">
                  <c:v>0.39</c:v>
                </c:pt>
              </c:numCache>
            </c:numRef>
          </c:yVal>
          <c:smooth val="0"/>
          <c:extLst>
            <c:ext xmlns:c16="http://schemas.microsoft.com/office/drawing/2014/chart" uri="{C3380CC4-5D6E-409C-BE32-E72D297353CC}">
              <c16:uniqueId val="{00000003-579E-46F2-85F6-57A46E8B31F2}"/>
            </c:ext>
          </c:extLst>
        </c:ser>
        <c:ser>
          <c:idx val="4"/>
          <c:order val="4"/>
          <c:tx>
            <c:strRef>
              <c:f>'dynamic (1)'!$A$20</c:f>
              <c:strCache>
                <c:ptCount val="1"/>
                <c:pt idx="0">
                  <c:v>Progressive_Conservative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(1)'!$B$20:$I$20</c:f>
              <c:numCache>
                <c:formatCode>General</c:formatCode>
                <c:ptCount val="8"/>
                <c:pt idx="0">
                  <c:v>0.48</c:v>
                </c:pt>
                <c:pt idx="1">
                  <c:v>0.43</c:v>
                </c:pt>
                <c:pt idx="2">
                  <c:v>0.44500000000000001</c:v>
                </c:pt>
                <c:pt idx="3">
                  <c:v>0.45</c:v>
                </c:pt>
                <c:pt idx="4">
                  <c:v>0.432</c:v>
                </c:pt>
                <c:pt idx="5">
                  <c:v>0.375</c:v>
                </c:pt>
                <c:pt idx="6">
                  <c:v>0.35499999999999998</c:v>
                </c:pt>
                <c:pt idx="7">
                  <c:v>0.32</c:v>
                </c:pt>
              </c:numCache>
            </c:numRef>
          </c:yVal>
          <c:smooth val="0"/>
          <c:extLst>
            <c:ext xmlns:c16="http://schemas.microsoft.com/office/drawing/2014/chart" uri="{C3380CC4-5D6E-409C-BE32-E72D297353CC}">
              <c16:uniqueId val="{00000004-579E-46F2-85F6-57A46E8B31F2}"/>
            </c:ext>
          </c:extLst>
        </c:ser>
        <c:dLbls>
          <c:showLegendKey val="0"/>
          <c:showVal val="0"/>
          <c:showCatName val="0"/>
          <c:showSerName val="0"/>
          <c:showPercent val="0"/>
          <c:showBubbleSize val="0"/>
        </c:dLbls>
        <c:axId val="1237608431"/>
        <c:axId val="1127081775"/>
      </c:scatterChart>
      <c:valAx>
        <c:axId val="1237608431"/>
        <c:scaling>
          <c:orientation val="minMax"/>
          <c:max val="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27081775"/>
        <c:crosses val="autoZero"/>
        <c:crossBetween val="midCat"/>
      </c:valAx>
      <c:valAx>
        <c:axId val="1127081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7608431"/>
        <c:crosses val="autoZero"/>
        <c:crossBetween val="midCat"/>
      </c:valAx>
      <c:spPr>
        <a:noFill/>
        <a:ln>
          <a:noFill/>
        </a:ln>
        <a:effectLst/>
      </c:spPr>
    </c:plotArea>
    <c:legend>
      <c:legendPos val="b"/>
      <c:layout>
        <c:manualLayout>
          <c:xMode val="edge"/>
          <c:yMode val="edge"/>
          <c:x val="4.7418006081668108E-2"/>
          <c:y val="0.88929883174584212"/>
          <c:w val="0.89999997048879987"/>
          <c:h val="5.8102109202233174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[results.xlsx]dynamic (1)!TablaDinámica1</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stacked"/>
        <c:varyColors val="0"/>
        <c:ser>
          <c:idx val="0"/>
          <c:order val="0"/>
          <c:tx>
            <c:strRef>
              <c:f>'dynamic (1)'!$B$6:$B$7</c:f>
              <c:strCache>
                <c:ptCount val="1"/>
                <c:pt idx="0">
                  <c:v>400</c:v>
                </c:pt>
              </c:strCache>
            </c:strRef>
          </c:tx>
          <c:spPr>
            <a:solidFill>
              <a:schemeClr val="accent1"/>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(1)'!$B$8:$B$12</c:f>
              <c:numCache>
                <c:formatCode>0%</c:formatCode>
                <c:ptCount val="5"/>
                <c:pt idx="0">
                  <c:v>0.442</c:v>
                </c:pt>
                <c:pt idx="1">
                  <c:v>0.38500000000000001</c:v>
                </c:pt>
                <c:pt idx="2">
                  <c:v>0.78400000000000003</c:v>
                </c:pt>
                <c:pt idx="3">
                  <c:v>0.48499999999999999</c:v>
                </c:pt>
                <c:pt idx="4">
                  <c:v>0.48</c:v>
                </c:pt>
              </c:numCache>
            </c:numRef>
          </c:val>
          <c:extLst>
            <c:ext xmlns:c16="http://schemas.microsoft.com/office/drawing/2014/chart" uri="{C3380CC4-5D6E-409C-BE32-E72D297353CC}">
              <c16:uniqueId val="{00000000-AD03-4637-BA0F-2B3493E0888E}"/>
            </c:ext>
          </c:extLst>
        </c:ser>
        <c:ser>
          <c:idx val="1"/>
          <c:order val="1"/>
          <c:tx>
            <c:strRef>
              <c:f>'dynamic (1)'!$C$6:$C$7</c:f>
              <c:strCache>
                <c:ptCount val="1"/>
                <c:pt idx="0">
                  <c:v>800</c:v>
                </c:pt>
              </c:strCache>
            </c:strRef>
          </c:tx>
          <c:spPr>
            <a:solidFill>
              <a:schemeClr val="accent2"/>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(1)'!$C$8:$C$12</c:f>
              <c:numCache>
                <c:formatCode>0%</c:formatCode>
                <c:ptCount val="5"/>
                <c:pt idx="0">
                  <c:v>0.46800000000000003</c:v>
                </c:pt>
                <c:pt idx="1">
                  <c:v>0.38900000000000001</c:v>
                </c:pt>
                <c:pt idx="2">
                  <c:v>0.5</c:v>
                </c:pt>
                <c:pt idx="3">
                  <c:v>0.82799999999999996</c:v>
                </c:pt>
                <c:pt idx="4">
                  <c:v>0.43</c:v>
                </c:pt>
              </c:numCache>
            </c:numRef>
          </c:val>
          <c:extLst>
            <c:ext xmlns:c16="http://schemas.microsoft.com/office/drawing/2014/chart" uri="{C3380CC4-5D6E-409C-BE32-E72D297353CC}">
              <c16:uniqueId val="{00000034-AD03-4637-BA0F-2B3493E0888E}"/>
            </c:ext>
          </c:extLst>
        </c:ser>
        <c:ser>
          <c:idx val="2"/>
          <c:order val="2"/>
          <c:tx>
            <c:strRef>
              <c:f>'dynamic (1)'!$D$6:$D$7</c:f>
              <c:strCache>
                <c:ptCount val="1"/>
                <c:pt idx="0">
                  <c:v>1200</c:v>
                </c:pt>
              </c:strCache>
            </c:strRef>
          </c:tx>
          <c:spPr>
            <a:solidFill>
              <a:schemeClr val="accent3"/>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(1)'!$D$8:$D$12</c:f>
              <c:numCache>
                <c:formatCode>0%</c:formatCode>
                <c:ptCount val="5"/>
                <c:pt idx="0">
                  <c:v>0.5</c:v>
                </c:pt>
                <c:pt idx="1">
                  <c:v>0.40899999999999997</c:v>
                </c:pt>
                <c:pt idx="2">
                  <c:v>0.47599999999999998</c:v>
                </c:pt>
                <c:pt idx="3">
                  <c:v>0.84</c:v>
                </c:pt>
                <c:pt idx="4">
                  <c:v>0.44500000000000001</c:v>
                </c:pt>
              </c:numCache>
            </c:numRef>
          </c:val>
          <c:extLst>
            <c:ext xmlns:c16="http://schemas.microsoft.com/office/drawing/2014/chart" uri="{C3380CC4-5D6E-409C-BE32-E72D297353CC}">
              <c16:uniqueId val="{00000035-AD03-4637-BA0F-2B3493E0888E}"/>
            </c:ext>
          </c:extLst>
        </c:ser>
        <c:ser>
          <c:idx val="3"/>
          <c:order val="3"/>
          <c:tx>
            <c:strRef>
              <c:f>'dynamic (1)'!$E$6:$E$7</c:f>
              <c:strCache>
                <c:ptCount val="1"/>
                <c:pt idx="0">
                  <c:v>1600</c:v>
                </c:pt>
              </c:strCache>
            </c:strRef>
          </c:tx>
          <c:spPr>
            <a:solidFill>
              <a:schemeClr val="accent4"/>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(1)'!$E$8:$E$12</c:f>
              <c:numCache>
                <c:formatCode>0%</c:formatCode>
                <c:ptCount val="5"/>
                <c:pt idx="0">
                  <c:v>0.47699999999999998</c:v>
                </c:pt>
                <c:pt idx="1">
                  <c:v>0.441</c:v>
                </c:pt>
                <c:pt idx="2">
                  <c:v>0.5</c:v>
                </c:pt>
                <c:pt idx="3">
                  <c:v>0.5</c:v>
                </c:pt>
                <c:pt idx="4">
                  <c:v>0.45</c:v>
                </c:pt>
              </c:numCache>
            </c:numRef>
          </c:val>
          <c:extLst>
            <c:ext xmlns:c16="http://schemas.microsoft.com/office/drawing/2014/chart" uri="{C3380CC4-5D6E-409C-BE32-E72D297353CC}">
              <c16:uniqueId val="{00000036-AD03-4637-BA0F-2B3493E0888E}"/>
            </c:ext>
          </c:extLst>
        </c:ser>
        <c:ser>
          <c:idx val="4"/>
          <c:order val="4"/>
          <c:tx>
            <c:strRef>
              <c:f>'dynamic (1)'!$F$6:$F$7</c:f>
              <c:strCache>
                <c:ptCount val="1"/>
                <c:pt idx="0">
                  <c:v>2000</c:v>
                </c:pt>
              </c:strCache>
            </c:strRef>
          </c:tx>
          <c:spPr>
            <a:solidFill>
              <a:schemeClr val="accent5"/>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(1)'!$F$8:$F$12</c:f>
              <c:numCache>
                <c:formatCode>0%</c:formatCode>
                <c:ptCount val="5"/>
                <c:pt idx="0">
                  <c:v>0.5</c:v>
                </c:pt>
                <c:pt idx="1">
                  <c:v>0.46400000000000002</c:v>
                </c:pt>
                <c:pt idx="2">
                  <c:v>0.47299999999999998</c:v>
                </c:pt>
                <c:pt idx="3">
                  <c:v>0.76900000000000002</c:v>
                </c:pt>
                <c:pt idx="4">
                  <c:v>0.432</c:v>
                </c:pt>
              </c:numCache>
            </c:numRef>
          </c:val>
          <c:extLst>
            <c:ext xmlns:c16="http://schemas.microsoft.com/office/drawing/2014/chart" uri="{C3380CC4-5D6E-409C-BE32-E72D297353CC}">
              <c16:uniqueId val="{00000037-AD03-4637-BA0F-2B3493E0888E}"/>
            </c:ext>
          </c:extLst>
        </c:ser>
        <c:ser>
          <c:idx val="5"/>
          <c:order val="5"/>
          <c:tx>
            <c:strRef>
              <c:f>'dynamic (1)'!$G$6:$G$7</c:f>
              <c:strCache>
                <c:ptCount val="1"/>
                <c:pt idx="0">
                  <c:v>3000</c:v>
                </c:pt>
              </c:strCache>
            </c:strRef>
          </c:tx>
          <c:spPr>
            <a:solidFill>
              <a:schemeClr val="accent6"/>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(1)'!$G$8:$G$12</c:f>
              <c:numCache>
                <c:formatCode>0%</c:formatCode>
                <c:ptCount val="5"/>
                <c:pt idx="0">
                  <c:v>0.874</c:v>
                </c:pt>
                <c:pt idx="2">
                  <c:v>0.43</c:v>
                </c:pt>
                <c:pt idx="3">
                  <c:v>0.46500000000000002</c:v>
                </c:pt>
                <c:pt idx="4">
                  <c:v>0.375</c:v>
                </c:pt>
              </c:numCache>
            </c:numRef>
          </c:val>
          <c:extLst>
            <c:ext xmlns:c16="http://schemas.microsoft.com/office/drawing/2014/chart" uri="{C3380CC4-5D6E-409C-BE32-E72D297353CC}">
              <c16:uniqueId val="{00000003-22F7-4194-A878-3DEFB9047426}"/>
            </c:ext>
          </c:extLst>
        </c:ser>
        <c:ser>
          <c:idx val="6"/>
          <c:order val="6"/>
          <c:tx>
            <c:strRef>
              <c:f>'dynamic (1)'!$H$6:$H$7</c:f>
              <c:strCache>
                <c:ptCount val="1"/>
                <c:pt idx="0">
                  <c:v>4000</c:v>
                </c:pt>
              </c:strCache>
            </c:strRef>
          </c:tx>
          <c:spPr>
            <a:solidFill>
              <a:schemeClr val="accent1">
                <a:lumMod val="60000"/>
              </a:schemeClr>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(1)'!$H$8:$H$12</c:f>
              <c:numCache>
                <c:formatCode>0%</c:formatCode>
                <c:ptCount val="5"/>
                <c:pt idx="0">
                  <c:v>0.91500000000000004</c:v>
                </c:pt>
                <c:pt idx="2">
                  <c:v>0.42499999999999999</c:v>
                </c:pt>
                <c:pt idx="3">
                  <c:v>0.44</c:v>
                </c:pt>
                <c:pt idx="4">
                  <c:v>0.35499999999999998</c:v>
                </c:pt>
              </c:numCache>
            </c:numRef>
          </c:val>
          <c:extLst>
            <c:ext xmlns:c16="http://schemas.microsoft.com/office/drawing/2014/chart" uri="{C3380CC4-5D6E-409C-BE32-E72D297353CC}">
              <c16:uniqueId val="{00000004-22F7-4194-A878-3DEFB9047426}"/>
            </c:ext>
          </c:extLst>
        </c:ser>
        <c:ser>
          <c:idx val="7"/>
          <c:order val="7"/>
          <c:tx>
            <c:strRef>
              <c:f>'dynamic (1)'!$I$6:$I$7</c:f>
              <c:strCache>
                <c:ptCount val="1"/>
                <c:pt idx="0">
                  <c:v>5000</c:v>
                </c:pt>
              </c:strCache>
            </c:strRef>
          </c:tx>
          <c:spPr>
            <a:solidFill>
              <a:schemeClr val="accent2">
                <a:lumMod val="60000"/>
              </a:schemeClr>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(1)'!$I$8:$I$12</c:f>
              <c:numCache>
                <c:formatCode>0%</c:formatCode>
                <c:ptCount val="5"/>
                <c:pt idx="0">
                  <c:v>0.94699999999999995</c:v>
                </c:pt>
                <c:pt idx="2">
                  <c:v>0.38500000000000001</c:v>
                </c:pt>
                <c:pt idx="3">
                  <c:v>0.39</c:v>
                </c:pt>
                <c:pt idx="4">
                  <c:v>0.32</c:v>
                </c:pt>
              </c:numCache>
            </c:numRef>
          </c:val>
          <c:extLst>
            <c:ext xmlns:c16="http://schemas.microsoft.com/office/drawing/2014/chart" uri="{C3380CC4-5D6E-409C-BE32-E72D297353CC}">
              <c16:uniqueId val="{00000005-22F7-4194-A878-3DEFB9047426}"/>
            </c:ext>
          </c:extLst>
        </c:ser>
        <c:dLbls>
          <c:showLegendKey val="0"/>
          <c:showVal val="0"/>
          <c:showCatName val="0"/>
          <c:showSerName val="0"/>
          <c:showPercent val="0"/>
          <c:showBubbleSize val="0"/>
        </c:dLbls>
        <c:gapWidth val="150"/>
        <c:overlap val="100"/>
        <c:axId val="1124259487"/>
        <c:axId val="930483007"/>
      </c:barChart>
      <c:catAx>
        <c:axId val="112425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30483007"/>
        <c:crosses val="autoZero"/>
        <c:auto val="1"/>
        <c:lblAlgn val="ctr"/>
        <c:lblOffset val="100"/>
        <c:noMultiLvlLbl val="0"/>
      </c:catAx>
      <c:valAx>
        <c:axId val="9304830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[results.xlsx]dynamic (2)!TablaDinámica1</c:name>
    <c:fmtId val="11"/>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s>
    <c:plotArea>
      <c:layout/>
      <c:barChart>
        <c:barDir val="bar"/>
        <c:grouping val="clustered"/>
        <c:varyColors val="0"/>
        <c:ser>
          <c:idx val="0"/>
          <c:order val="0"/>
          <c:tx>
            <c:strRef>
              <c:f>'dynamic (2)'!$B$6:$B$7</c:f>
              <c:strCache>
                <c:ptCount val="1"/>
                <c:pt idx="0">
                  <c:v>Bloc_Quebecois</c:v>
                </c:pt>
              </c:strCache>
            </c:strRef>
          </c:tx>
          <c:spPr>
            <a:solidFill>
              <a:schemeClr val="accent1"/>
            </a:solidFill>
            <a:ln>
              <a:noFill/>
            </a:ln>
            <a:effectLst/>
          </c:spPr>
          <c:invertIfNegative val="0"/>
          <c:cat>
            <c:strRef>
              <c:f>'dynamic (2)'!$A$8:$A$16</c:f>
              <c:strCache>
                <c:ptCount val="8"/>
                <c:pt idx="0">
                  <c:v>400</c:v>
                </c:pt>
                <c:pt idx="1">
                  <c:v>800</c:v>
                </c:pt>
                <c:pt idx="2">
                  <c:v>1200</c:v>
                </c:pt>
                <c:pt idx="3">
                  <c:v>1600</c:v>
                </c:pt>
                <c:pt idx="4">
                  <c:v>2000</c:v>
                </c:pt>
                <c:pt idx="5">
                  <c:v>3000</c:v>
                </c:pt>
                <c:pt idx="6">
                  <c:v>4000</c:v>
                </c:pt>
                <c:pt idx="7">
                  <c:v>5000</c:v>
                </c:pt>
              </c:strCache>
            </c:strRef>
          </c:cat>
          <c:val>
            <c:numRef>
              <c:f>'dynamic (2)'!$B$8:$B$16</c:f>
              <c:numCache>
                <c:formatCode>General</c:formatCode>
                <c:ptCount val="8"/>
                <c:pt idx="0">
                  <c:v>0.442</c:v>
                </c:pt>
                <c:pt idx="1">
                  <c:v>0.46800000000000003</c:v>
                </c:pt>
                <c:pt idx="2">
                  <c:v>0.5</c:v>
                </c:pt>
                <c:pt idx="3">
                  <c:v>0.47699999999999998</c:v>
                </c:pt>
                <c:pt idx="4">
                  <c:v>0.5</c:v>
                </c:pt>
                <c:pt idx="5">
                  <c:v>0.874</c:v>
                </c:pt>
                <c:pt idx="6">
                  <c:v>0.91500000000000004</c:v>
                </c:pt>
                <c:pt idx="7">
                  <c:v>0.94699999999999995</c:v>
                </c:pt>
              </c:numCache>
            </c:numRef>
          </c:val>
          <c:extLst>
            <c:ext xmlns:c16="http://schemas.microsoft.com/office/drawing/2014/chart" uri="{C3380CC4-5D6E-409C-BE32-E72D297353CC}">
              <c16:uniqueId val="{00000020-92F0-40E6-A9AB-CDBC7CACD89A}"/>
            </c:ext>
          </c:extLst>
        </c:ser>
        <c:ser>
          <c:idx val="1"/>
          <c:order val="1"/>
          <c:tx>
            <c:strRef>
              <c:f>'dynamic (2)'!$C$6:$C$7</c:f>
              <c:strCache>
                <c:ptCount val="1"/>
                <c:pt idx="0">
                  <c:v>Liberal</c:v>
                </c:pt>
              </c:strCache>
            </c:strRef>
          </c:tx>
          <c:spPr>
            <a:solidFill>
              <a:schemeClr val="accent2"/>
            </a:solidFill>
            <a:ln>
              <a:noFill/>
            </a:ln>
            <a:effectLst/>
          </c:spPr>
          <c:invertIfNegative val="0"/>
          <c:cat>
            <c:strRef>
              <c:f>'dynamic (2)'!$A$8:$A$16</c:f>
              <c:strCache>
                <c:ptCount val="8"/>
                <c:pt idx="0">
                  <c:v>400</c:v>
                </c:pt>
                <c:pt idx="1">
                  <c:v>800</c:v>
                </c:pt>
                <c:pt idx="2">
                  <c:v>1200</c:v>
                </c:pt>
                <c:pt idx="3">
                  <c:v>1600</c:v>
                </c:pt>
                <c:pt idx="4">
                  <c:v>2000</c:v>
                </c:pt>
                <c:pt idx="5">
                  <c:v>3000</c:v>
                </c:pt>
                <c:pt idx="6">
                  <c:v>4000</c:v>
                </c:pt>
                <c:pt idx="7">
                  <c:v>5000</c:v>
                </c:pt>
              </c:strCache>
            </c:strRef>
          </c:cat>
          <c:val>
            <c:numRef>
              <c:f>'dynamic (2)'!$C$8:$C$16</c:f>
              <c:numCache>
                <c:formatCode>General</c:formatCode>
                <c:ptCount val="8"/>
                <c:pt idx="0">
                  <c:v>0.78400000000000003</c:v>
                </c:pt>
                <c:pt idx="1">
                  <c:v>0.5</c:v>
                </c:pt>
                <c:pt idx="2">
                  <c:v>0.47599999999999998</c:v>
                </c:pt>
                <c:pt idx="3">
                  <c:v>0.5</c:v>
                </c:pt>
                <c:pt idx="4">
                  <c:v>0.47299999999999998</c:v>
                </c:pt>
                <c:pt idx="5">
                  <c:v>0.43</c:v>
                </c:pt>
                <c:pt idx="6">
                  <c:v>0.42499999999999999</c:v>
                </c:pt>
                <c:pt idx="7">
                  <c:v>0.38500000000000001</c:v>
                </c:pt>
              </c:numCache>
            </c:numRef>
          </c:val>
          <c:extLst>
            <c:ext xmlns:c16="http://schemas.microsoft.com/office/drawing/2014/chart" uri="{C3380CC4-5D6E-409C-BE32-E72D297353CC}">
              <c16:uniqueId val="{00000000-F2DA-4E9A-8FE5-F2A92129AC92}"/>
            </c:ext>
          </c:extLst>
        </c:ser>
        <c:dLbls>
          <c:showLegendKey val="0"/>
          <c:showVal val="0"/>
          <c:showCatName val="0"/>
          <c:showSerName val="0"/>
          <c:showPercent val="0"/>
          <c:showBubbleSize val="0"/>
        </c:dLbls>
        <c:gapWidth val="150"/>
        <c:axId val="925952943"/>
        <c:axId val="933082799"/>
      </c:barChart>
      <c:catAx>
        <c:axId val="92595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33082799"/>
        <c:crosses val="autoZero"/>
        <c:auto val="1"/>
        <c:lblAlgn val="ctr"/>
        <c:lblOffset val="100"/>
        <c:noMultiLvlLbl val="0"/>
      </c:catAx>
      <c:valAx>
        <c:axId val="9330827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259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[results.xlsx]dynamic (3)!TablaDinámica1</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bar"/>
        <c:grouping val="clustered"/>
        <c:varyColors val="0"/>
        <c:ser>
          <c:idx val="0"/>
          <c:order val="0"/>
          <c:tx>
            <c:strRef>
              <c:f>'dynamic (3)'!$B$6:$B$7</c:f>
              <c:strCache>
                <c:ptCount val="1"/>
                <c:pt idx="0">
                  <c:v>Bloc_Quebecois</c:v>
                </c:pt>
              </c:strCache>
            </c:strRef>
          </c:tx>
          <c:spPr>
            <a:solidFill>
              <a:schemeClr val="accent1"/>
            </a:solidFill>
            <a:ln>
              <a:noFill/>
            </a:ln>
            <a:effectLst/>
          </c:spPr>
          <c:invertIfNegative val="0"/>
          <c:cat>
            <c:strRef>
              <c:f>'dynamic (3)'!$A$8:$A$11</c:f>
              <c:strCache>
                <c:ptCount val="4"/>
                <c:pt idx="0">
                  <c:v>Abortion06a(500)</c:v>
                </c:pt>
                <c:pt idx="1">
                  <c:v>Abortion06b(1000)</c:v>
                </c:pt>
                <c:pt idx="2">
                  <c:v>Abortion06b(1900)</c:v>
                </c:pt>
                <c:pt idx="3">
                  <c:v>Abortion06b(3300)</c:v>
                </c:pt>
              </c:strCache>
            </c:strRef>
          </c:cat>
          <c:val>
            <c:numRef>
              <c:f>'dynamic (3)'!$B$8:$B$11</c:f>
              <c:numCache>
                <c:formatCode>0%</c:formatCode>
                <c:ptCount val="4"/>
                <c:pt idx="0">
                  <c:v>0.60650000000000004</c:v>
                </c:pt>
                <c:pt idx="1">
                  <c:v>0.55474999999999997</c:v>
                </c:pt>
                <c:pt idx="2">
                  <c:v>0.65112500000000006</c:v>
                </c:pt>
                <c:pt idx="3">
                  <c:v>0.60862499999999986</c:v>
                </c:pt>
              </c:numCache>
            </c:numRef>
          </c:val>
          <c:extLst>
            <c:ext xmlns:c16="http://schemas.microsoft.com/office/drawing/2014/chart" uri="{C3380CC4-5D6E-409C-BE32-E72D297353CC}">
              <c16:uniqueId val="{0000001D-E6EC-46EA-9A49-5F51592F5372}"/>
            </c:ext>
          </c:extLst>
        </c:ser>
        <c:ser>
          <c:idx val="1"/>
          <c:order val="1"/>
          <c:tx>
            <c:strRef>
              <c:f>'dynamic (3)'!$C$6:$C$7</c:f>
              <c:strCache>
                <c:ptCount val="1"/>
                <c:pt idx="0">
                  <c:v>Liberal</c:v>
                </c:pt>
              </c:strCache>
            </c:strRef>
          </c:tx>
          <c:spPr>
            <a:solidFill>
              <a:schemeClr val="accent2"/>
            </a:solidFill>
            <a:ln>
              <a:noFill/>
            </a:ln>
            <a:effectLst/>
          </c:spPr>
          <c:invertIfNegative val="0"/>
          <c:cat>
            <c:strRef>
              <c:f>'dynamic (3)'!$A$8:$A$11</c:f>
              <c:strCache>
                <c:ptCount val="4"/>
                <c:pt idx="0">
                  <c:v>Abortion06a(500)</c:v>
                </c:pt>
                <c:pt idx="1">
                  <c:v>Abortion06b(1000)</c:v>
                </c:pt>
                <c:pt idx="2">
                  <c:v>Abortion06b(1900)</c:v>
                </c:pt>
                <c:pt idx="3">
                  <c:v>Abortion06b(3300)</c:v>
                </c:pt>
              </c:strCache>
            </c:strRef>
          </c:cat>
          <c:val>
            <c:numRef>
              <c:f>'dynamic (3)'!$C$8:$C$11</c:f>
              <c:numCache>
                <c:formatCode>0%</c:formatCode>
                <c:ptCount val="4"/>
                <c:pt idx="0">
                  <c:v>0.47212499999999996</c:v>
                </c:pt>
                <c:pt idx="1">
                  <c:v>0.47137500000000004</c:v>
                </c:pt>
                <c:pt idx="2">
                  <c:v>0.45162500000000005</c:v>
                </c:pt>
                <c:pt idx="3">
                  <c:v>0.45400000000000007</c:v>
                </c:pt>
              </c:numCache>
            </c:numRef>
          </c:val>
          <c:extLst>
            <c:ext xmlns:c16="http://schemas.microsoft.com/office/drawing/2014/chart" uri="{C3380CC4-5D6E-409C-BE32-E72D297353CC}">
              <c16:uniqueId val="{0000001E-E6EC-46EA-9A49-5F51592F5372}"/>
            </c:ext>
          </c:extLst>
        </c:ser>
        <c:ser>
          <c:idx val="2"/>
          <c:order val="2"/>
          <c:tx>
            <c:strRef>
              <c:f>'dynamic (3)'!$D$6:$D$7</c:f>
              <c:strCache>
                <c:ptCount val="1"/>
                <c:pt idx="0">
                  <c:v>New_Democrat</c:v>
                </c:pt>
              </c:strCache>
            </c:strRef>
          </c:tx>
          <c:spPr>
            <a:solidFill>
              <a:schemeClr val="accent3"/>
            </a:solidFill>
            <a:ln>
              <a:noFill/>
            </a:ln>
            <a:effectLst/>
          </c:spPr>
          <c:invertIfNegative val="0"/>
          <c:cat>
            <c:strRef>
              <c:f>'dynamic (3)'!$A$8:$A$11</c:f>
              <c:strCache>
                <c:ptCount val="4"/>
                <c:pt idx="0">
                  <c:v>Abortion06a(500)</c:v>
                </c:pt>
                <c:pt idx="1">
                  <c:v>Abortion06b(1000)</c:v>
                </c:pt>
                <c:pt idx="2">
                  <c:v>Abortion06b(1900)</c:v>
                </c:pt>
                <c:pt idx="3">
                  <c:v>Abortion06b(3300)</c:v>
                </c:pt>
              </c:strCache>
            </c:strRef>
          </c:cat>
          <c:val>
            <c:numRef>
              <c:f>'dynamic (3)'!$D$8:$D$11</c:f>
              <c:numCache>
                <c:formatCode>0%</c:formatCode>
                <c:ptCount val="4"/>
                <c:pt idx="0">
                  <c:v>0.57087500000000002</c:v>
                </c:pt>
                <c:pt idx="1">
                  <c:v>0.60575000000000001</c:v>
                </c:pt>
                <c:pt idx="2">
                  <c:v>0.52424999999999999</c:v>
                </c:pt>
                <c:pt idx="3">
                  <c:v>0.56837500000000007</c:v>
                </c:pt>
              </c:numCache>
            </c:numRef>
          </c:val>
          <c:extLst>
            <c:ext xmlns:c16="http://schemas.microsoft.com/office/drawing/2014/chart" uri="{C3380CC4-5D6E-409C-BE32-E72D297353CC}">
              <c16:uniqueId val="{0000001F-E6EC-46EA-9A49-5F51592F5372}"/>
            </c:ext>
          </c:extLst>
        </c:ser>
        <c:ser>
          <c:idx val="3"/>
          <c:order val="3"/>
          <c:tx>
            <c:strRef>
              <c:f>'dynamic (3)'!$E$6:$E$7</c:f>
              <c:strCache>
                <c:ptCount val="1"/>
                <c:pt idx="0">
                  <c:v>Progressive_Conservative</c:v>
                </c:pt>
              </c:strCache>
            </c:strRef>
          </c:tx>
          <c:spPr>
            <a:solidFill>
              <a:schemeClr val="accent4"/>
            </a:solidFill>
            <a:ln>
              <a:noFill/>
            </a:ln>
            <a:effectLst/>
          </c:spPr>
          <c:invertIfNegative val="0"/>
          <c:cat>
            <c:strRef>
              <c:f>'dynamic (3)'!$A$8:$A$11</c:f>
              <c:strCache>
                <c:ptCount val="4"/>
                <c:pt idx="0">
                  <c:v>Abortion06a(500)</c:v>
                </c:pt>
                <c:pt idx="1">
                  <c:v>Abortion06b(1000)</c:v>
                </c:pt>
                <c:pt idx="2">
                  <c:v>Abortion06b(1900)</c:v>
                </c:pt>
                <c:pt idx="3">
                  <c:v>Abortion06b(3300)</c:v>
                </c:pt>
              </c:strCache>
            </c:strRef>
          </c:cat>
          <c:val>
            <c:numRef>
              <c:f>'dynamic (3)'!$E$8:$E$11</c:f>
              <c:numCache>
                <c:formatCode>0%</c:formatCode>
                <c:ptCount val="4"/>
                <c:pt idx="0">
                  <c:v>0.47900000000000004</c:v>
                </c:pt>
                <c:pt idx="1">
                  <c:v>0.484375</c:v>
                </c:pt>
                <c:pt idx="2">
                  <c:v>0.48149999999999998</c:v>
                </c:pt>
                <c:pt idx="3">
                  <c:v>0.47675000000000001</c:v>
                </c:pt>
              </c:numCache>
            </c:numRef>
          </c:val>
          <c:extLst>
            <c:ext xmlns:c16="http://schemas.microsoft.com/office/drawing/2014/chart" uri="{C3380CC4-5D6E-409C-BE32-E72D297353CC}">
              <c16:uniqueId val="{00000020-E6EC-46EA-9A49-5F51592F5372}"/>
            </c:ext>
          </c:extLst>
        </c:ser>
        <c:dLbls>
          <c:showLegendKey val="0"/>
          <c:showVal val="0"/>
          <c:showCatName val="0"/>
          <c:showSerName val="0"/>
          <c:showPercent val="0"/>
          <c:showBubbleSize val="0"/>
        </c:dLbls>
        <c:gapWidth val="150"/>
        <c:axId val="1124259487"/>
        <c:axId val="930483007"/>
      </c:barChart>
      <c:catAx>
        <c:axId val="112425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30483007"/>
        <c:crosses val="autoZero"/>
        <c:auto val="1"/>
        <c:lblAlgn val="ctr"/>
        <c:lblOffset val="100"/>
        <c:noMultiLvlLbl val="0"/>
      </c:catAx>
      <c:valAx>
        <c:axId val="9304830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242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D9D4DA6-3293-475C-922D-A855FF9672FA}">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57449</xdr:colOff>
      <xdr:row>4</xdr:row>
      <xdr:rowOff>47158</xdr:rowOff>
    </xdr:from>
    <xdr:to>
      <xdr:col>1</xdr:col>
      <xdr:colOff>170617</xdr:colOff>
      <xdr:row>4</xdr:row>
      <xdr:rowOff>160326</xdr:rowOff>
    </xdr:to>
    <xdr:sp macro="" textlink="">
      <xdr:nvSpPr>
        <xdr:cNvPr id="65" name="Estrella: 5 puntas 64">
          <a:extLst>
            <a:ext uri="{FF2B5EF4-FFF2-40B4-BE49-F238E27FC236}">
              <a16:creationId xmlns:a16="http://schemas.microsoft.com/office/drawing/2014/main" id="{47A29C98-1B4E-4733-B4BE-B9AA780B642D}"/>
            </a:ext>
          </a:extLst>
        </xdr:cNvPr>
        <xdr:cNvSpPr/>
      </xdr:nvSpPr>
      <xdr:spPr>
        <a:xfrm>
          <a:off x="57449" y="2389793"/>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48660</xdr:colOff>
      <xdr:row>5</xdr:row>
      <xdr:rowOff>58099</xdr:rowOff>
    </xdr:from>
    <xdr:to>
      <xdr:col>1</xdr:col>
      <xdr:colOff>161828</xdr:colOff>
      <xdr:row>5</xdr:row>
      <xdr:rowOff>171267</xdr:rowOff>
    </xdr:to>
    <xdr:sp macro="" textlink="">
      <xdr:nvSpPr>
        <xdr:cNvPr id="66" name="Estrella: 5 puntas 65">
          <a:extLst>
            <a:ext uri="{FF2B5EF4-FFF2-40B4-BE49-F238E27FC236}">
              <a16:creationId xmlns:a16="http://schemas.microsoft.com/office/drawing/2014/main" id="{CEC9158E-D35D-409C-9C70-BCE7357A7D78}"/>
            </a:ext>
          </a:extLst>
        </xdr:cNvPr>
        <xdr:cNvSpPr/>
      </xdr:nvSpPr>
      <xdr:spPr>
        <a:xfrm>
          <a:off x="48660" y="2802431"/>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50170</xdr:colOff>
      <xdr:row>6</xdr:row>
      <xdr:rowOff>50178</xdr:rowOff>
    </xdr:from>
    <xdr:to>
      <xdr:col>1</xdr:col>
      <xdr:colOff>163338</xdr:colOff>
      <xdr:row>6</xdr:row>
      <xdr:rowOff>163346</xdr:rowOff>
    </xdr:to>
    <xdr:sp macro="" textlink="">
      <xdr:nvSpPr>
        <xdr:cNvPr id="67" name="Estrella: 5 puntas 66">
          <a:extLst>
            <a:ext uri="{FF2B5EF4-FFF2-40B4-BE49-F238E27FC236}">
              <a16:creationId xmlns:a16="http://schemas.microsoft.com/office/drawing/2014/main" id="{921B0239-049C-4C5E-B64E-40026B66DE61}"/>
            </a:ext>
          </a:extLst>
        </xdr:cNvPr>
        <xdr:cNvSpPr/>
      </xdr:nvSpPr>
      <xdr:spPr>
        <a:xfrm>
          <a:off x="50170" y="2992554"/>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55719</xdr:colOff>
      <xdr:row>8</xdr:row>
      <xdr:rowOff>51436</xdr:rowOff>
    </xdr:from>
    <xdr:to>
      <xdr:col>1</xdr:col>
      <xdr:colOff>168887</xdr:colOff>
      <xdr:row>8</xdr:row>
      <xdr:rowOff>164604</xdr:rowOff>
    </xdr:to>
    <xdr:sp macro="" textlink="">
      <xdr:nvSpPr>
        <xdr:cNvPr id="68" name="Estrella: 5 puntas 67">
          <a:extLst>
            <a:ext uri="{FF2B5EF4-FFF2-40B4-BE49-F238E27FC236}">
              <a16:creationId xmlns:a16="http://schemas.microsoft.com/office/drawing/2014/main" id="{FB0AF98B-4AEC-40AC-BD2E-70C61169C220}"/>
            </a:ext>
          </a:extLst>
        </xdr:cNvPr>
        <xdr:cNvSpPr/>
      </xdr:nvSpPr>
      <xdr:spPr>
        <a:xfrm>
          <a:off x="55719" y="3521625"/>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58804</xdr:colOff>
      <xdr:row>9</xdr:row>
      <xdr:rowOff>54528</xdr:rowOff>
    </xdr:from>
    <xdr:to>
      <xdr:col>1</xdr:col>
      <xdr:colOff>171972</xdr:colOff>
      <xdr:row>9</xdr:row>
      <xdr:rowOff>167696</xdr:rowOff>
    </xdr:to>
    <xdr:sp macro="" textlink="">
      <xdr:nvSpPr>
        <xdr:cNvPr id="69" name="Estrella: 5 puntas 68">
          <a:extLst>
            <a:ext uri="{FF2B5EF4-FFF2-40B4-BE49-F238E27FC236}">
              <a16:creationId xmlns:a16="http://schemas.microsoft.com/office/drawing/2014/main" id="{9A3537AB-0F8C-422A-8B00-74B34BBA3146}"/>
            </a:ext>
          </a:extLst>
        </xdr:cNvPr>
        <xdr:cNvSpPr/>
      </xdr:nvSpPr>
      <xdr:spPr>
        <a:xfrm>
          <a:off x="58804" y="3725514"/>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61892</xdr:colOff>
      <xdr:row>10</xdr:row>
      <xdr:rowOff>57618</xdr:rowOff>
    </xdr:from>
    <xdr:to>
      <xdr:col>1</xdr:col>
      <xdr:colOff>175060</xdr:colOff>
      <xdr:row>10</xdr:row>
      <xdr:rowOff>170786</xdr:rowOff>
    </xdr:to>
    <xdr:sp macro="" textlink="">
      <xdr:nvSpPr>
        <xdr:cNvPr id="70" name="Estrella: 5 puntas 69">
          <a:extLst>
            <a:ext uri="{FF2B5EF4-FFF2-40B4-BE49-F238E27FC236}">
              <a16:creationId xmlns:a16="http://schemas.microsoft.com/office/drawing/2014/main" id="{7AE3D5D9-3716-42B0-BEB4-324298FB5C98}"/>
            </a:ext>
          </a:extLst>
        </xdr:cNvPr>
        <xdr:cNvSpPr/>
      </xdr:nvSpPr>
      <xdr:spPr>
        <a:xfrm>
          <a:off x="61892" y="3929402"/>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59830</xdr:colOff>
      <xdr:row>11</xdr:row>
      <xdr:rowOff>55559</xdr:rowOff>
    </xdr:from>
    <xdr:to>
      <xdr:col>1</xdr:col>
      <xdr:colOff>172998</xdr:colOff>
      <xdr:row>11</xdr:row>
      <xdr:rowOff>168727</xdr:rowOff>
    </xdr:to>
    <xdr:sp macro="" textlink="">
      <xdr:nvSpPr>
        <xdr:cNvPr id="71" name="Estrella: 5 puntas 70">
          <a:extLst>
            <a:ext uri="{FF2B5EF4-FFF2-40B4-BE49-F238E27FC236}">
              <a16:creationId xmlns:a16="http://schemas.microsoft.com/office/drawing/2014/main" id="{2963CC3C-32F7-40DF-ACA8-545468F19167}"/>
            </a:ext>
          </a:extLst>
        </xdr:cNvPr>
        <xdr:cNvSpPr/>
      </xdr:nvSpPr>
      <xdr:spPr>
        <a:xfrm>
          <a:off x="59830" y="4128140"/>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62920</xdr:colOff>
      <xdr:row>12</xdr:row>
      <xdr:rowOff>53500</xdr:rowOff>
    </xdr:from>
    <xdr:to>
      <xdr:col>1</xdr:col>
      <xdr:colOff>176088</xdr:colOff>
      <xdr:row>12</xdr:row>
      <xdr:rowOff>166668</xdr:rowOff>
    </xdr:to>
    <xdr:sp macro="" textlink="">
      <xdr:nvSpPr>
        <xdr:cNvPr id="72" name="Estrella: 5 puntas 71">
          <a:extLst>
            <a:ext uri="{FF2B5EF4-FFF2-40B4-BE49-F238E27FC236}">
              <a16:creationId xmlns:a16="http://schemas.microsoft.com/office/drawing/2014/main" id="{4738D302-F26B-4476-BA98-52A90B33ABC4}"/>
            </a:ext>
          </a:extLst>
        </xdr:cNvPr>
        <xdr:cNvSpPr/>
      </xdr:nvSpPr>
      <xdr:spPr>
        <a:xfrm>
          <a:off x="62920" y="4326878"/>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2144896</xdr:colOff>
      <xdr:row>15</xdr:row>
      <xdr:rowOff>38877</xdr:rowOff>
    </xdr:from>
    <xdr:to>
      <xdr:col>1</xdr:col>
      <xdr:colOff>9821355</xdr:colOff>
      <xdr:row>37</xdr:row>
      <xdr:rowOff>141098</xdr:rowOff>
    </xdr:to>
    <xdr:pic>
      <xdr:nvPicPr>
        <xdr:cNvPr id="94" name="Imagen 93">
          <a:extLst>
            <a:ext uri="{FF2B5EF4-FFF2-40B4-BE49-F238E27FC236}">
              <a16:creationId xmlns:a16="http://schemas.microsoft.com/office/drawing/2014/main" id="{5D7239BC-7FAF-4DC1-8B24-493CAAA13637}"/>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Layer>
              </a14:imgProps>
            </a:ext>
          </a:extLst>
        </a:blip>
        <a:stretch>
          <a:fillRect/>
        </a:stretch>
      </xdr:blipFill>
      <xdr:spPr>
        <a:xfrm>
          <a:off x="2446197" y="5209591"/>
          <a:ext cx="7676459" cy="43787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277110</xdr:colOff>
      <xdr:row>0</xdr:row>
      <xdr:rowOff>0</xdr:rowOff>
    </xdr:from>
    <xdr:to>
      <xdr:col>30</xdr:col>
      <xdr:colOff>730418</xdr:colOff>
      <xdr:row>4</xdr:row>
      <xdr:rowOff>153096</xdr:rowOff>
    </xdr:to>
    <mc:AlternateContent xmlns:mc="http://schemas.openxmlformats.org/markup-compatibility/2006" xmlns:a14="http://schemas.microsoft.com/office/drawing/2010/main">
      <mc:Choice Requires="a14">
        <xdr:graphicFrame macro="">
          <xdr:nvGraphicFramePr>
            <xdr:cNvPr id="4" name="Party 1">
              <a:extLst>
                <a:ext uri="{FF2B5EF4-FFF2-40B4-BE49-F238E27FC236}">
                  <a16:creationId xmlns:a16="http://schemas.microsoft.com/office/drawing/2014/main" id="{49810D92-F2ED-4FD5-A0B0-90F5D878734C}"/>
                </a:ext>
              </a:extLst>
            </xdr:cNvPr>
            <xdr:cNvGraphicFramePr/>
          </xdr:nvGraphicFramePr>
          <xdr:xfrm>
            <a:off x="0" y="0"/>
            <a:ext cx="0" cy="0"/>
          </xdr:xfrm>
          <a:graphic>
            <a:graphicData uri="http://schemas.microsoft.com/office/drawing/2010/slicer">
              <sle:slicer xmlns:sle="http://schemas.microsoft.com/office/drawing/2010/slicer" name="Party 1"/>
            </a:graphicData>
          </a:graphic>
        </xdr:graphicFrame>
      </mc:Choice>
      <mc:Fallback xmlns="">
        <xdr:sp macro="" textlink="">
          <xdr:nvSpPr>
            <xdr:cNvPr id="0" name=""/>
            <xdr:cNvSpPr>
              <a:spLocks noTextEdit="1"/>
            </xdr:cNvSpPr>
          </xdr:nvSpPr>
          <xdr:spPr>
            <a:xfrm>
              <a:off x="9189789" y="0"/>
              <a:ext cx="5782772" cy="924167"/>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0</xdr:colOff>
      <xdr:row>0</xdr:row>
      <xdr:rowOff>0</xdr:rowOff>
    </xdr:from>
    <xdr:to>
      <xdr:col>17</xdr:col>
      <xdr:colOff>299045</xdr:colOff>
      <xdr:row>5</xdr:row>
      <xdr:rowOff>0</xdr:rowOff>
    </xdr:to>
    <mc:AlternateContent xmlns:mc="http://schemas.openxmlformats.org/markup-compatibility/2006" xmlns:a14="http://schemas.microsoft.com/office/drawing/2010/main">
      <mc:Choice Requires="a14">
        <xdr:graphicFrame macro="">
          <xdr:nvGraphicFramePr>
            <xdr:cNvPr id="5" name="Target 1">
              <a:extLst>
                <a:ext uri="{FF2B5EF4-FFF2-40B4-BE49-F238E27FC236}">
                  <a16:creationId xmlns:a16="http://schemas.microsoft.com/office/drawing/2014/main" id="{38B8EDAC-E649-4EC2-9DA3-2AA13EFB5CB0}"/>
                </a:ext>
              </a:extLst>
            </xdr:cNvPr>
            <xdr:cNvGraphicFramePr/>
          </xdr:nvGraphicFramePr>
          <xdr:xfrm>
            <a:off x="0" y="0"/>
            <a:ext cx="0" cy="0"/>
          </xdr:xfrm>
          <a:graphic>
            <a:graphicData uri="http://schemas.microsoft.com/office/drawing/2010/slicer">
              <sle:slicer xmlns:sle="http://schemas.microsoft.com/office/drawing/2010/slicer" name="Target 1"/>
            </a:graphicData>
          </a:graphic>
        </xdr:graphicFrame>
      </mc:Choice>
      <mc:Fallback xmlns="">
        <xdr:sp macro="" textlink="">
          <xdr:nvSpPr>
            <xdr:cNvPr id="0" name=""/>
            <xdr:cNvSpPr>
              <a:spLocks noTextEdit="1"/>
            </xdr:cNvSpPr>
          </xdr:nvSpPr>
          <xdr:spPr>
            <a:xfrm>
              <a:off x="0" y="0"/>
              <a:ext cx="9182494" cy="941424"/>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10</xdr:col>
      <xdr:colOff>128537</xdr:colOff>
      <xdr:row>5</xdr:row>
      <xdr:rowOff>91268</xdr:rowOff>
    </xdr:from>
    <xdr:to>
      <xdr:col>28</xdr:col>
      <xdr:colOff>170090</xdr:colOff>
      <xdr:row>27</xdr:row>
      <xdr:rowOff>68036</xdr:rowOff>
    </xdr:to>
    <xdr:graphicFrame macro="">
      <xdr:nvGraphicFramePr>
        <xdr:cNvPr id="7" name="Gráfico 6">
          <a:extLst>
            <a:ext uri="{FF2B5EF4-FFF2-40B4-BE49-F238E27FC236}">
              <a16:creationId xmlns:a16="http://schemas.microsoft.com/office/drawing/2014/main" id="{AD21B117-D050-4A90-8DC9-BAF1F9B98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11616</xdr:rowOff>
    </xdr:from>
    <xdr:to>
      <xdr:col>10</xdr:col>
      <xdr:colOff>147410</xdr:colOff>
      <xdr:row>27</xdr:row>
      <xdr:rowOff>6736</xdr:rowOff>
    </xdr:to>
    <xdr:graphicFrame macro="">
      <xdr:nvGraphicFramePr>
        <xdr:cNvPr id="8" name="Gráfico 7">
          <a:extLst>
            <a:ext uri="{FF2B5EF4-FFF2-40B4-BE49-F238E27FC236}">
              <a16:creationId xmlns:a16="http://schemas.microsoft.com/office/drawing/2014/main" id="{6B3AF0AD-643E-4C97-AC36-B48A6EE93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16</xdr:row>
      <xdr:rowOff>127077</xdr:rowOff>
    </xdr:from>
    <xdr:to>
      <xdr:col>3</xdr:col>
      <xdr:colOff>26249</xdr:colOff>
      <xdr:row>21</xdr:row>
      <xdr:rowOff>104542</xdr:rowOff>
    </xdr:to>
    <mc:AlternateContent xmlns:mc="http://schemas.openxmlformats.org/markup-compatibility/2006" xmlns:a14="http://schemas.microsoft.com/office/drawing/2010/main">
      <mc:Choice Requires="a14">
        <xdr:graphicFrame macro="">
          <xdr:nvGraphicFramePr>
            <xdr:cNvPr id="2" name="Known-Text Lenght 2">
              <a:extLst>
                <a:ext uri="{FF2B5EF4-FFF2-40B4-BE49-F238E27FC236}">
                  <a16:creationId xmlns:a16="http://schemas.microsoft.com/office/drawing/2014/main" id="{00833334-3501-4F37-9654-D172A9AFBAFC}"/>
                </a:ext>
              </a:extLst>
            </xdr:cNvPr>
            <xdr:cNvGraphicFramePr/>
          </xdr:nvGraphicFramePr>
          <xdr:xfrm>
            <a:off x="0" y="0"/>
            <a:ext cx="0" cy="0"/>
          </xdr:xfrm>
          <a:graphic>
            <a:graphicData uri="http://schemas.microsoft.com/office/drawing/2010/slicer">
              <sle:slicer xmlns:sle="http://schemas.microsoft.com/office/drawing/2010/slicer" name="Known-Text Lenght 2"/>
            </a:graphicData>
          </a:graphic>
        </xdr:graphicFrame>
      </mc:Choice>
      <mc:Fallback xmlns="">
        <xdr:sp macro="" textlink="">
          <xdr:nvSpPr>
            <xdr:cNvPr id="0" name=""/>
            <xdr:cNvSpPr>
              <a:spLocks noTextEdit="1"/>
            </xdr:cNvSpPr>
          </xdr:nvSpPr>
          <xdr:spPr>
            <a:xfrm>
              <a:off x="0" y="3100736"/>
              <a:ext cx="3557469" cy="906733"/>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9</xdr:col>
      <xdr:colOff>492281</xdr:colOff>
      <xdr:row>0</xdr:row>
      <xdr:rowOff>0</xdr:rowOff>
    </xdr:from>
    <xdr:to>
      <xdr:col>24</xdr:col>
      <xdr:colOff>116159</xdr:colOff>
      <xdr:row>4</xdr:row>
      <xdr:rowOff>153095</xdr:rowOff>
    </xdr:to>
    <mc:AlternateContent xmlns:mc="http://schemas.openxmlformats.org/markup-compatibility/2006" xmlns:a14="http://schemas.microsoft.com/office/drawing/2010/main">
      <mc:Choice Requires="a14">
        <xdr:graphicFrame macro="">
          <xdr:nvGraphicFramePr>
            <xdr:cNvPr id="3" name="Party 2">
              <a:extLst>
                <a:ext uri="{FF2B5EF4-FFF2-40B4-BE49-F238E27FC236}">
                  <a16:creationId xmlns:a16="http://schemas.microsoft.com/office/drawing/2014/main" id="{C46713FF-2DA0-45BA-807C-9E3A3A221DB5}"/>
                </a:ext>
              </a:extLst>
            </xdr:cNvPr>
            <xdr:cNvGraphicFramePr/>
          </xdr:nvGraphicFramePr>
          <xdr:xfrm>
            <a:off x="0" y="0"/>
            <a:ext cx="0" cy="0"/>
          </xdr:xfrm>
          <a:graphic>
            <a:graphicData uri="http://schemas.microsoft.com/office/drawing/2010/slicer">
              <sle:slicer xmlns:sle="http://schemas.microsoft.com/office/drawing/2010/slicer" name="Party 2"/>
            </a:graphicData>
          </a:graphic>
        </xdr:graphicFrame>
      </mc:Choice>
      <mc:Fallback xmlns="">
        <xdr:sp macro="" textlink="">
          <xdr:nvSpPr>
            <xdr:cNvPr id="0" name=""/>
            <xdr:cNvSpPr>
              <a:spLocks noTextEdit="1"/>
            </xdr:cNvSpPr>
          </xdr:nvSpPr>
          <xdr:spPr>
            <a:xfrm>
              <a:off x="9924354" y="0"/>
              <a:ext cx="5664122" cy="896510"/>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0</xdr:colOff>
      <xdr:row>0</xdr:row>
      <xdr:rowOff>0</xdr:rowOff>
    </xdr:from>
    <xdr:to>
      <xdr:col>9</xdr:col>
      <xdr:colOff>662103</xdr:colOff>
      <xdr:row>4</xdr:row>
      <xdr:rowOff>152400</xdr:rowOff>
    </xdr:to>
    <mc:AlternateContent xmlns:mc="http://schemas.openxmlformats.org/markup-compatibility/2006" xmlns:a14="http://schemas.microsoft.com/office/drawing/2010/main">
      <mc:Choice Requires="a14">
        <xdr:graphicFrame macro="">
          <xdr:nvGraphicFramePr>
            <xdr:cNvPr id="4" name="Target 2">
              <a:extLst>
                <a:ext uri="{FF2B5EF4-FFF2-40B4-BE49-F238E27FC236}">
                  <a16:creationId xmlns:a16="http://schemas.microsoft.com/office/drawing/2014/main" id="{F32F66F4-7539-4DE0-B632-12166CD7BBDA}"/>
                </a:ext>
              </a:extLst>
            </xdr:cNvPr>
            <xdr:cNvGraphicFramePr/>
          </xdr:nvGraphicFramePr>
          <xdr:xfrm>
            <a:off x="0" y="0"/>
            <a:ext cx="0" cy="0"/>
          </xdr:xfrm>
          <a:graphic>
            <a:graphicData uri="http://schemas.microsoft.com/office/drawing/2010/slicer">
              <sle:slicer xmlns:sle="http://schemas.microsoft.com/office/drawing/2010/slicer" name="Target 2"/>
            </a:graphicData>
          </a:graphic>
        </xdr:graphicFrame>
      </mc:Choice>
      <mc:Fallback xmlns="">
        <xdr:sp macro="" textlink="">
          <xdr:nvSpPr>
            <xdr:cNvPr id="0" name=""/>
            <xdr:cNvSpPr>
              <a:spLocks noTextEdit="1"/>
            </xdr:cNvSpPr>
          </xdr:nvSpPr>
          <xdr:spPr>
            <a:xfrm>
              <a:off x="0" y="0"/>
              <a:ext cx="9118444" cy="895815"/>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3</xdr:col>
      <xdr:colOff>11617</xdr:colOff>
      <xdr:row>4</xdr:row>
      <xdr:rowOff>184927</xdr:rowOff>
    </xdr:from>
    <xdr:to>
      <xdr:col>19</xdr:col>
      <xdr:colOff>360092</xdr:colOff>
      <xdr:row>26</xdr:row>
      <xdr:rowOff>139391</xdr:rowOff>
    </xdr:to>
    <xdr:graphicFrame macro="">
      <xdr:nvGraphicFramePr>
        <xdr:cNvPr id="5" name="Gráfico 4">
          <a:extLst>
            <a:ext uri="{FF2B5EF4-FFF2-40B4-BE49-F238E27FC236}">
              <a16:creationId xmlns:a16="http://schemas.microsoft.com/office/drawing/2014/main" id="{FF7B85A9-AB4E-4830-BDCC-588FC29C8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330529</xdr:colOff>
      <xdr:row>0</xdr:row>
      <xdr:rowOff>29758</xdr:rowOff>
    </xdr:from>
    <xdr:to>
      <xdr:col>12</xdr:col>
      <xdr:colOff>314908</xdr:colOff>
      <xdr:row>5</xdr:row>
      <xdr:rowOff>7223</xdr:rowOff>
    </xdr:to>
    <mc:AlternateContent xmlns:mc="http://schemas.openxmlformats.org/markup-compatibility/2006" xmlns:a14="http://schemas.microsoft.com/office/drawing/2010/main">
      <mc:Choice Requires="a14">
        <xdr:graphicFrame macro="">
          <xdr:nvGraphicFramePr>
            <xdr:cNvPr id="2" name="Known-Text Lenght 3">
              <a:extLst>
                <a:ext uri="{FF2B5EF4-FFF2-40B4-BE49-F238E27FC236}">
                  <a16:creationId xmlns:a16="http://schemas.microsoft.com/office/drawing/2014/main" id="{07926289-9998-401C-942D-850D27D6FAE2}"/>
                </a:ext>
              </a:extLst>
            </xdr:cNvPr>
            <xdr:cNvGraphicFramePr/>
          </xdr:nvGraphicFramePr>
          <xdr:xfrm>
            <a:off x="0" y="0"/>
            <a:ext cx="0" cy="0"/>
          </xdr:xfrm>
          <a:graphic>
            <a:graphicData uri="http://schemas.microsoft.com/office/drawing/2010/slicer">
              <sle:slicer xmlns:sle="http://schemas.microsoft.com/office/drawing/2010/slicer" name="Known-Text Lenght 3"/>
            </a:graphicData>
          </a:graphic>
        </xdr:graphicFrame>
      </mc:Choice>
      <mc:Fallback xmlns="">
        <xdr:sp macro="" textlink="">
          <xdr:nvSpPr>
            <xdr:cNvPr id="0" name=""/>
            <xdr:cNvSpPr>
              <a:spLocks noTextEdit="1"/>
            </xdr:cNvSpPr>
          </xdr:nvSpPr>
          <xdr:spPr>
            <a:xfrm>
              <a:off x="10730500" y="29758"/>
              <a:ext cx="3606094" cy="918889"/>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614652</xdr:colOff>
      <xdr:row>5</xdr:row>
      <xdr:rowOff>176203</xdr:rowOff>
    </xdr:from>
    <xdr:to>
      <xdr:col>11</xdr:col>
      <xdr:colOff>585117</xdr:colOff>
      <xdr:row>10</xdr:row>
      <xdr:rowOff>141013</xdr:rowOff>
    </xdr:to>
    <mc:AlternateContent xmlns:mc="http://schemas.openxmlformats.org/markup-compatibility/2006" xmlns:a14="http://schemas.microsoft.com/office/drawing/2010/main">
      <mc:Choice Requires="a14">
        <xdr:graphicFrame macro="">
          <xdr:nvGraphicFramePr>
            <xdr:cNvPr id="3" name="Party 3">
              <a:extLst>
                <a:ext uri="{FF2B5EF4-FFF2-40B4-BE49-F238E27FC236}">
                  <a16:creationId xmlns:a16="http://schemas.microsoft.com/office/drawing/2014/main" id="{7EE7BFE6-B28E-473A-B59E-A642DE1FD3CA}"/>
                </a:ext>
              </a:extLst>
            </xdr:cNvPr>
            <xdr:cNvGraphicFramePr/>
          </xdr:nvGraphicFramePr>
          <xdr:xfrm>
            <a:off x="0" y="0"/>
            <a:ext cx="0" cy="0"/>
          </xdr:xfrm>
          <a:graphic>
            <a:graphicData uri="http://schemas.microsoft.com/office/drawing/2010/slicer">
              <sle:slicer xmlns:sle="http://schemas.microsoft.com/office/drawing/2010/slicer" name="Party 3"/>
            </a:graphicData>
          </a:graphic>
        </xdr:graphicFrame>
      </mc:Choice>
      <mc:Fallback xmlns="">
        <xdr:sp macro="" textlink="">
          <xdr:nvSpPr>
            <xdr:cNvPr id="0" name=""/>
            <xdr:cNvSpPr>
              <a:spLocks noTextEdit="1"/>
            </xdr:cNvSpPr>
          </xdr:nvSpPr>
          <xdr:spPr>
            <a:xfrm>
              <a:off x="7625495" y="1117627"/>
              <a:ext cx="5818372" cy="906235"/>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0</xdr:colOff>
      <xdr:row>0</xdr:row>
      <xdr:rowOff>0</xdr:rowOff>
    </xdr:from>
    <xdr:to>
      <xdr:col>8</xdr:col>
      <xdr:colOff>45139</xdr:colOff>
      <xdr:row>5</xdr:row>
      <xdr:rowOff>0</xdr:rowOff>
    </xdr:to>
    <mc:AlternateContent xmlns:mc="http://schemas.openxmlformats.org/markup-compatibility/2006" xmlns:a14="http://schemas.microsoft.com/office/drawing/2010/main">
      <mc:Choice Requires="a14">
        <xdr:graphicFrame macro="">
          <xdr:nvGraphicFramePr>
            <xdr:cNvPr id="4" name="Target 3">
              <a:extLst>
                <a:ext uri="{FF2B5EF4-FFF2-40B4-BE49-F238E27FC236}">
                  <a16:creationId xmlns:a16="http://schemas.microsoft.com/office/drawing/2014/main" id="{16C4F0A2-5C04-4429-BA39-53100097752F}"/>
                </a:ext>
              </a:extLst>
            </xdr:cNvPr>
            <xdr:cNvGraphicFramePr/>
          </xdr:nvGraphicFramePr>
          <xdr:xfrm>
            <a:off x="0" y="0"/>
            <a:ext cx="0" cy="0"/>
          </xdr:xfrm>
          <a:graphic>
            <a:graphicData uri="http://schemas.microsoft.com/office/drawing/2010/slicer">
              <sle:slicer xmlns:sle="http://schemas.microsoft.com/office/drawing/2010/slicer" name="Target 3"/>
            </a:graphicData>
          </a:graphic>
        </xdr:graphicFrame>
      </mc:Choice>
      <mc:Fallback xmlns="">
        <xdr:sp macro="" textlink="">
          <xdr:nvSpPr>
            <xdr:cNvPr id="0" name=""/>
            <xdr:cNvSpPr>
              <a:spLocks noTextEdit="1"/>
            </xdr:cNvSpPr>
          </xdr:nvSpPr>
          <xdr:spPr>
            <a:xfrm>
              <a:off x="0" y="0"/>
              <a:ext cx="9182494" cy="941424"/>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0"/>
    <xdr:ext cx="8640536" cy="6245679"/>
    <xdr:graphicFrame macro="">
      <xdr:nvGraphicFramePr>
        <xdr:cNvPr id="2" name="Gráfico 1">
          <a:extLst>
            <a:ext uri="{FF2B5EF4-FFF2-40B4-BE49-F238E27FC236}">
              <a16:creationId xmlns:a16="http://schemas.microsoft.com/office/drawing/2014/main" id="{38AA8C3D-2D3A-4DC7-AD18-B4FFCD45F33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550.660832986112" createdVersion="6" refreshedVersion="6" minRefreshableVersion="3" recordCount="518" xr:uid="{ACA82FBD-0206-4A4D-BFF4-BF9A01B18CB1}">
  <cacheSource type="worksheet">
    <worksheetSource ref="A1:E519" sheet="database"/>
  </cacheSource>
  <cacheFields count="5">
    <cacheField name="Target" numFmtId="0">
      <sharedItems count="18">
        <s v="Abortion01"/>
        <s v="Abortion02"/>
        <s v="Abortion03"/>
        <s v="Abortion04"/>
        <s v="Abortion05"/>
        <s v="Abortion06a(500)"/>
        <s v="Abortion06b(1000)"/>
        <s v="Abortion06b(1900)"/>
        <s v="Abortion06b(3300)"/>
        <s v="Abortion07"/>
        <s v="Abortion_BQ"/>
        <s v="Abortion_C"/>
        <s v="Abortion_L"/>
        <s v="Abortion_ND"/>
        <s v="Abortion06 (500)" u="1"/>
        <s v="Abortion06 (1900)" u="1"/>
        <s v="Abortion06 (1000)" u="1"/>
        <s v="Abortion06 (3300)" u="1"/>
      </sharedItems>
    </cacheField>
    <cacheField name="unknown_Lenght" numFmtId="0">
      <sharedItems containsSemiMixedTypes="0" containsString="0" containsNumber="1" containsInteger="1" minValue="350" maxValue="3320"/>
    </cacheField>
    <cacheField name="known_Lenght" numFmtId="0">
      <sharedItems containsSemiMixedTypes="0" containsString="0" containsNumber="1" containsInteger="1" minValue="400" maxValue="5000" count="8">
        <n v="400"/>
        <n v="800"/>
        <n v="1200"/>
        <n v="1600"/>
        <n v="2000"/>
        <n v="3000"/>
        <n v="4000"/>
        <n v="5000"/>
      </sharedItems>
    </cacheField>
    <cacheField name="Party" numFmtId="0">
      <sharedItems count="5">
        <s v="Bloc_Quebecois"/>
        <s v="Independent"/>
        <s v="Liberal"/>
        <s v="New_Democrat"/>
        <s v="Progressive_Conservative"/>
      </sharedItems>
    </cacheField>
    <cacheField name="Likelihood" numFmtId="9">
      <sharedItems containsSemiMixedTypes="0" containsString="0" containsNumber="1" minValue="0.32" maxValue="0.94699999999999995"/>
    </cacheField>
  </cacheFields>
  <extLst>
    <ext xmlns:x14="http://schemas.microsoft.com/office/spreadsheetml/2009/9/main" uri="{725AE2AE-9491-48be-B2B4-4EB974FC3084}">
      <x14:pivotCacheDefinition pivotCacheId="925239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x v="0"/>
    <n v="740"/>
    <x v="0"/>
    <x v="0"/>
    <n v="0.434"/>
  </r>
  <r>
    <x v="0"/>
    <n v="740"/>
    <x v="0"/>
    <x v="1"/>
    <n v="0.42299999999999999"/>
  </r>
  <r>
    <x v="0"/>
    <n v="740"/>
    <x v="0"/>
    <x v="2"/>
    <n v="0.435"/>
  </r>
  <r>
    <x v="0"/>
    <n v="740"/>
    <x v="0"/>
    <x v="3"/>
    <n v="0.5"/>
  </r>
  <r>
    <x v="0"/>
    <n v="740"/>
    <x v="0"/>
    <x v="4"/>
    <n v="0.82799999999999996"/>
  </r>
  <r>
    <x v="0"/>
    <n v="740"/>
    <x v="1"/>
    <x v="0"/>
    <n v="0.46800000000000003"/>
  </r>
  <r>
    <x v="0"/>
    <n v="740"/>
    <x v="1"/>
    <x v="1"/>
    <n v="0.42899999999999999"/>
  </r>
  <r>
    <x v="0"/>
    <n v="740"/>
    <x v="1"/>
    <x v="2"/>
    <n v="0.48399999999999999"/>
  </r>
  <r>
    <x v="0"/>
    <n v="740"/>
    <x v="1"/>
    <x v="3"/>
    <n v="0.80300000000000005"/>
  </r>
  <r>
    <x v="0"/>
    <n v="740"/>
    <x v="1"/>
    <x v="4"/>
    <n v="0.48"/>
  </r>
  <r>
    <x v="0"/>
    <n v="740"/>
    <x v="2"/>
    <x v="0"/>
    <n v="0.5"/>
  </r>
  <r>
    <x v="0"/>
    <n v="740"/>
    <x v="2"/>
    <x v="1"/>
    <n v="0.42199999999999999"/>
  </r>
  <r>
    <x v="0"/>
    <n v="740"/>
    <x v="2"/>
    <x v="2"/>
    <n v="0.5"/>
  </r>
  <r>
    <x v="0"/>
    <n v="740"/>
    <x v="2"/>
    <x v="3"/>
    <n v="0.5"/>
  </r>
  <r>
    <x v="0"/>
    <n v="740"/>
    <x v="2"/>
    <x v="4"/>
    <n v="0.48499999999999999"/>
  </r>
  <r>
    <x v="0"/>
    <n v="740"/>
    <x v="3"/>
    <x v="0"/>
    <n v="0.5"/>
  </r>
  <r>
    <x v="0"/>
    <n v="740"/>
    <x v="3"/>
    <x v="1"/>
    <n v="0.43"/>
  </r>
  <r>
    <x v="0"/>
    <n v="740"/>
    <x v="3"/>
    <x v="2"/>
    <n v="0.5"/>
  </r>
  <r>
    <x v="0"/>
    <n v="740"/>
    <x v="3"/>
    <x v="3"/>
    <n v="0.48"/>
  </r>
  <r>
    <x v="0"/>
    <n v="740"/>
    <x v="3"/>
    <x v="4"/>
    <n v="0.5"/>
  </r>
  <r>
    <x v="0"/>
    <n v="740"/>
    <x v="4"/>
    <x v="0"/>
    <n v="0.80300000000000005"/>
  </r>
  <r>
    <x v="0"/>
    <n v="740"/>
    <x v="4"/>
    <x v="1"/>
    <n v="0.44800000000000001"/>
  </r>
  <r>
    <x v="0"/>
    <n v="740"/>
    <x v="4"/>
    <x v="2"/>
    <n v="0.5"/>
  </r>
  <r>
    <x v="0"/>
    <n v="740"/>
    <x v="4"/>
    <x v="3"/>
    <n v="0.47899999999999998"/>
  </r>
  <r>
    <x v="0"/>
    <n v="740"/>
    <x v="4"/>
    <x v="4"/>
    <n v="0.5"/>
  </r>
  <r>
    <x v="0"/>
    <n v="740"/>
    <x v="5"/>
    <x v="0"/>
    <n v="0.88400000000000001"/>
  </r>
  <r>
    <x v="0"/>
    <n v="740"/>
    <x v="5"/>
    <x v="2"/>
    <n v="0.45"/>
  </r>
  <r>
    <x v="0"/>
    <n v="740"/>
    <x v="5"/>
    <x v="3"/>
    <n v="0.45"/>
  </r>
  <r>
    <x v="0"/>
    <n v="740"/>
    <x v="5"/>
    <x v="4"/>
    <n v="0.46"/>
  </r>
  <r>
    <x v="0"/>
    <n v="740"/>
    <x v="6"/>
    <x v="0"/>
    <n v="0.82799999999999996"/>
  </r>
  <r>
    <x v="0"/>
    <n v="740"/>
    <x v="6"/>
    <x v="2"/>
    <n v="0.45500000000000002"/>
  </r>
  <r>
    <x v="0"/>
    <n v="740"/>
    <x v="6"/>
    <x v="3"/>
    <n v="0.46500000000000002"/>
  </r>
  <r>
    <x v="0"/>
    <n v="740"/>
    <x v="6"/>
    <x v="4"/>
    <n v="0.47499999999999998"/>
  </r>
  <r>
    <x v="0"/>
    <n v="740"/>
    <x v="7"/>
    <x v="0"/>
    <n v="0.84699999999999998"/>
  </r>
  <r>
    <x v="0"/>
    <n v="740"/>
    <x v="7"/>
    <x v="2"/>
    <n v="0.44500000000000001"/>
  </r>
  <r>
    <x v="0"/>
    <n v="740"/>
    <x v="7"/>
    <x v="3"/>
    <n v="0.47"/>
  </r>
  <r>
    <x v="0"/>
    <n v="740"/>
    <x v="7"/>
    <x v="4"/>
    <n v="0.46500000000000002"/>
  </r>
  <r>
    <x v="1"/>
    <n v="660"/>
    <x v="0"/>
    <x v="0"/>
    <n v="0.47"/>
  </r>
  <r>
    <x v="1"/>
    <n v="660"/>
    <x v="0"/>
    <x v="1"/>
    <n v="0.38500000000000001"/>
  </r>
  <r>
    <x v="1"/>
    <n v="660"/>
    <x v="0"/>
    <x v="2"/>
    <n v="0.46500000000000002"/>
  </r>
  <r>
    <x v="1"/>
    <n v="660"/>
    <x v="0"/>
    <x v="3"/>
    <n v="0.84"/>
  </r>
  <r>
    <x v="1"/>
    <n v="660"/>
    <x v="0"/>
    <x v="4"/>
    <n v="0.47499999999999998"/>
  </r>
  <r>
    <x v="1"/>
    <n v="660"/>
    <x v="1"/>
    <x v="0"/>
    <n v="0.46899999999999997"/>
  </r>
  <r>
    <x v="1"/>
    <n v="660"/>
    <x v="1"/>
    <x v="1"/>
    <n v="0.38600000000000001"/>
  </r>
  <r>
    <x v="1"/>
    <n v="660"/>
    <x v="1"/>
    <x v="2"/>
    <n v="0.45"/>
  </r>
  <r>
    <x v="1"/>
    <n v="660"/>
    <x v="1"/>
    <x v="3"/>
    <n v="0.48699999999999999"/>
  </r>
  <r>
    <x v="1"/>
    <n v="660"/>
    <x v="1"/>
    <x v="4"/>
    <n v="0.80300000000000005"/>
  </r>
  <r>
    <x v="1"/>
    <n v="660"/>
    <x v="2"/>
    <x v="0"/>
    <n v="0.47299999999999998"/>
  </r>
  <r>
    <x v="1"/>
    <n v="660"/>
    <x v="2"/>
    <x v="1"/>
    <n v="0.40100000000000002"/>
  </r>
  <r>
    <x v="1"/>
    <n v="660"/>
    <x v="2"/>
    <x v="2"/>
    <n v="0.45"/>
  </r>
  <r>
    <x v="1"/>
    <n v="660"/>
    <x v="2"/>
    <x v="3"/>
    <n v="0.5"/>
  </r>
  <r>
    <x v="1"/>
    <n v="660"/>
    <x v="2"/>
    <x v="4"/>
    <n v="0.76900000000000002"/>
  </r>
  <r>
    <x v="1"/>
    <n v="660"/>
    <x v="3"/>
    <x v="0"/>
    <n v="0.47599999999999998"/>
  </r>
  <r>
    <x v="1"/>
    <n v="660"/>
    <x v="3"/>
    <x v="1"/>
    <n v="0.41099999999999998"/>
  </r>
  <r>
    <x v="1"/>
    <n v="660"/>
    <x v="3"/>
    <x v="2"/>
    <n v="0.45"/>
  </r>
  <r>
    <x v="1"/>
    <n v="660"/>
    <x v="3"/>
    <x v="3"/>
    <n v="0.48399999999999999"/>
  </r>
  <r>
    <x v="1"/>
    <n v="660"/>
    <x v="3"/>
    <x v="4"/>
    <n v="0.80300000000000005"/>
  </r>
  <r>
    <x v="1"/>
    <n v="660"/>
    <x v="4"/>
    <x v="0"/>
    <n v="0.5"/>
  </r>
  <r>
    <x v="1"/>
    <n v="660"/>
    <x v="4"/>
    <x v="1"/>
    <n v="0.437"/>
  </r>
  <r>
    <x v="1"/>
    <n v="660"/>
    <x v="4"/>
    <x v="2"/>
    <n v="0.47"/>
  </r>
  <r>
    <x v="1"/>
    <n v="660"/>
    <x v="4"/>
    <x v="3"/>
    <n v="0.5"/>
  </r>
  <r>
    <x v="1"/>
    <n v="660"/>
    <x v="4"/>
    <x v="4"/>
    <n v="0.5"/>
  </r>
  <r>
    <x v="1"/>
    <n v="660"/>
    <x v="5"/>
    <x v="0"/>
    <n v="0.46500000000000002"/>
  </r>
  <r>
    <x v="1"/>
    <n v="660"/>
    <x v="5"/>
    <x v="2"/>
    <n v="0.46"/>
  </r>
  <r>
    <x v="1"/>
    <n v="660"/>
    <x v="5"/>
    <x v="3"/>
    <n v="0.48"/>
  </r>
  <r>
    <x v="1"/>
    <n v="660"/>
    <x v="5"/>
    <x v="4"/>
    <n v="0.82799999999999996"/>
  </r>
  <r>
    <x v="1"/>
    <n v="660"/>
    <x v="6"/>
    <x v="0"/>
    <n v="0.47"/>
  </r>
  <r>
    <x v="1"/>
    <n v="660"/>
    <x v="6"/>
    <x v="2"/>
    <n v="0.46500000000000002"/>
  </r>
  <r>
    <x v="1"/>
    <n v="660"/>
    <x v="6"/>
    <x v="3"/>
    <n v="0.47499999999999998"/>
  </r>
  <r>
    <x v="1"/>
    <n v="660"/>
    <x v="6"/>
    <x v="4"/>
    <n v="0.84699999999999998"/>
  </r>
  <r>
    <x v="1"/>
    <n v="660"/>
    <x v="7"/>
    <x v="0"/>
    <n v="0.46"/>
  </r>
  <r>
    <x v="1"/>
    <n v="660"/>
    <x v="7"/>
    <x v="2"/>
    <n v="0.45500000000000002"/>
  </r>
  <r>
    <x v="1"/>
    <n v="660"/>
    <x v="7"/>
    <x v="3"/>
    <n v="0.47"/>
  </r>
  <r>
    <x v="1"/>
    <n v="660"/>
    <x v="7"/>
    <x v="4"/>
    <n v="0.86199999999999999"/>
  </r>
  <r>
    <x v="2"/>
    <n v="980"/>
    <x v="0"/>
    <x v="0"/>
    <n v="0.40799999999999997"/>
  </r>
  <r>
    <x v="2"/>
    <n v="980"/>
    <x v="0"/>
    <x v="1"/>
    <n v="0.371"/>
  </r>
  <r>
    <x v="2"/>
    <n v="980"/>
    <x v="0"/>
    <x v="2"/>
    <n v="0.44500000000000001"/>
  </r>
  <r>
    <x v="2"/>
    <n v="980"/>
    <x v="0"/>
    <x v="3"/>
    <n v="0.46400000000000002"/>
  </r>
  <r>
    <x v="2"/>
    <n v="980"/>
    <x v="0"/>
    <x v="4"/>
    <n v="0.89200000000000002"/>
  </r>
  <r>
    <x v="2"/>
    <n v="980"/>
    <x v="1"/>
    <x v="0"/>
    <n v="0.443"/>
  </r>
  <r>
    <x v="2"/>
    <n v="980"/>
    <x v="1"/>
    <x v="1"/>
    <n v="0.36399999999999999"/>
  </r>
  <r>
    <x v="2"/>
    <n v="980"/>
    <x v="1"/>
    <x v="2"/>
    <n v="0.48499999999999999"/>
  </r>
  <r>
    <x v="2"/>
    <n v="980"/>
    <x v="1"/>
    <x v="3"/>
    <n v="0.46899999999999997"/>
  </r>
  <r>
    <x v="2"/>
    <n v="980"/>
    <x v="1"/>
    <x v="4"/>
    <n v="0.81899999999999995"/>
  </r>
  <r>
    <x v="2"/>
    <n v="980"/>
    <x v="2"/>
    <x v="0"/>
    <n v="0.46500000000000002"/>
  </r>
  <r>
    <x v="2"/>
    <n v="980"/>
    <x v="2"/>
    <x v="1"/>
    <n v="0.38300000000000001"/>
  </r>
  <r>
    <x v="2"/>
    <n v="980"/>
    <x v="2"/>
    <x v="2"/>
    <n v="0.47"/>
  </r>
  <r>
    <x v="2"/>
    <n v="980"/>
    <x v="2"/>
    <x v="3"/>
    <n v="0.48"/>
  </r>
  <r>
    <x v="2"/>
    <n v="980"/>
    <x v="2"/>
    <x v="4"/>
    <n v="0.82799999999999996"/>
  </r>
  <r>
    <x v="2"/>
    <n v="980"/>
    <x v="3"/>
    <x v="0"/>
    <n v="0.46500000000000002"/>
  </r>
  <r>
    <x v="2"/>
    <n v="980"/>
    <x v="3"/>
    <x v="1"/>
    <n v="0.39500000000000002"/>
  </r>
  <r>
    <x v="2"/>
    <n v="980"/>
    <x v="3"/>
    <x v="2"/>
    <n v="0.47499999999999998"/>
  </r>
  <r>
    <x v="2"/>
    <n v="980"/>
    <x v="3"/>
    <x v="3"/>
    <n v="0.47599999999999998"/>
  </r>
  <r>
    <x v="2"/>
    <n v="980"/>
    <x v="3"/>
    <x v="4"/>
    <n v="0.84699999999999998"/>
  </r>
  <r>
    <x v="2"/>
    <n v="980"/>
    <x v="4"/>
    <x v="0"/>
    <n v="0.48099999999999998"/>
  </r>
  <r>
    <x v="2"/>
    <n v="980"/>
    <x v="4"/>
    <x v="1"/>
    <n v="0.41699999999999998"/>
  </r>
  <r>
    <x v="2"/>
    <n v="980"/>
    <x v="4"/>
    <x v="2"/>
    <n v="0.5"/>
  </r>
  <r>
    <x v="2"/>
    <n v="980"/>
    <x v="4"/>
    <x v="3"/>
    <n v="0.5"/>
  </r>
  <r>
    <x v="2"/>
    <n v="980"/>
    <x v="4"/>
    <x v="4"/>
    <n v="0.5"/>
  </r>
  <r>
    <x v="2"/>
    <n v="980"/>
    <x v="5"/>
    <x v="0"/>
    <n v="0.88400000000000001"/>
  </r>
  <r>
    <x v="2"/>
    <n v="980"/>
    <x v="5"/>
    <x v="2"/>
    <n v="0.45"/>
  </r>
  <r>
    <x v="2"/>
    <n v="980"/>
    <x v="5"/>
    <x v="3"/>
    <n v="0.45"/>
  </r>
  <r>
    <x v="2"/>
    <n v="980"/>
    <x v="5"/>
    <x v="4"/>
    <n v="0.46"/>
  </r>
  <r>
    <x v="2"/>
    <n v="980"/>
    <x v="6"/>
    <x v="0"/>
    <n v="0.82799999999999996"/>
  </r>
  <r>
    <x v="2"/>
    <n v="980"/>
    <x v="6"/>
    <x v="2"/>
    <n v="0.45500000000000002"/>
  </r>
  <r>
    <x v="2"/>
    <n v="980"/>
    <x v="6"/>
    <x v="3"/>
    <n v="0.46500000000000002"/>
  </r>
  <r>
    <x v="2"/>
    <n v="980"/>
    <x v="6"/>
    <x v="4"/>
    <n v="0.47499999999999998"/>
  </r>
  <r>
    <x v="2"/>
    <n v="980"/>
    <x v="7"/>
    <x v="0"/>
    <n v="0.84699999999999998"/>
  </r>
  <r>
    <x v="2"/>
    <n v="980"/>
    <x v="7"/>
    <x v="2"/>
    <n v="0.44500000000000001"/>
  </r>
  <r>
    <x v="2"/>
    <n v="980"/>
    <x v="7"/>
    <x v="3"/>
    <n v="0.47"/>
  </r>
  <r>
    <x v="2"/>
    <n v="980"/>
    <x v="7"/>
    <x v="4"/>
    <n v="0.46500000000000002"/>
  </r>
  <r>
    <x v="3"/>
    <n v="350"/>
    <x v="0"/>
    <x v="0"/>
    <n v="0.39800000000000002"/>
  </r>
  <r>
    <x v="3"/>
    <n v="350"/>
    <x v="0"/>
    <x v="1"/>
    <n v="0.35099999999999998"/>
  </r>
  <r>
    <x v="3"/>
    <n v="350"/>
    <x v="0"/>
    <x v="2"/>
    <n v="0.46"/>
  </r>
  <r>
    <x v="3"/>
    <n v="350"/>
    <x v="0"/>
    <x v="3"/>
    <n v="0.5"/>
  </r>
  <r>
    <x v="3"/>
    <n v="350"/>
    <x v="0"/>
    <x v="4"/>
    <n v="0.80300000000000005"/>
  </r>
  <r>
    <x v="3"/>
    <n v="350"/>
    <x v="1"/>
    <x v="0"/>
    <n v="0.40799999999999997"/>
  </r>
  <r>
    <x v="3"/>
    <n v="350"/>
    <x v="1"/>
    <x v="1"/>
    <n v="0.33400000000000002"/>
  </r>
  <r>
    <x v="3"/>
    <n v="350"/>
    <x v="1"/>
    <x v="2"/>
    <n v="0.45500000000000002"/>
  </r>
  <r>
    <x v="3"/>
    <n v="350"/>
    <x v="1"/>
    <x v="3"/>
    <n v="0.46"/>
  </r>
  <r>
    <x v="3"/>
    <n v="350"/>
    <x v="1"/>
    <x v="4"/>
    <n v="0.89400000000000002"/>
  </r>
  <r>
    <x v="3"/>
    <n v="350"/>
    <x v="2"/>
    <x v="0"/>
    <n v="0.41299999999999998"/>
  </r>
  <r>
    <x v="3"/>
    <n v="350"/>
    <x v="2"/>
    <x v="1"/>
    <n v="0.35899999999999999"/>
  </r>
  <r>
    <x v="3"/>
    <n v="350"/>
    <x v="2"/>
    <x v="2"/>
    <n v="0.45500000000000002"/>
  </r>
  <r>
    <x v="3"/>
    <n v="350"/>
    <x v="2"/>
    <x v="3"/>
    <n v="0.443"/>
  </r>
  <r>
    <x v="3"/>
    <n v="350"/>
    <x v="2"/>
    <x v="4"/>
    <n v="0.89400000000000002"/>
  </r>
  <r>
    <x v="3"/>
    <n v="350"/>
    <x v="3"/>
    <x v="0"/>
    <n v="0.41399999999999998"/>
  </r>
  <r>
    <x v="3"/>
    <n v="350"/>
    <x v="3"/>
    <x v="1"/>
    <n v="0.36399999999999999"/>
  </r>
  <r>
    <x v="3"/>
    <n v="350"/>
    <x v="3"/>
    <x v="2"/>
    <n v="0.48"/>
  </r>
  <r>
    <x v="3"/>
    <n v="350"/>
    <x v="3"/>
    <x v="3"/>
    <n v="0.46400000000000002"/>
  </r>
  <r>
    <x v="3"/>
    <n v="350"/>
    <x v="3"/>
    <x v="4"/>
    <n v="0.82799999999999996"/>
  </r>
  <r>
    <x v="3"/>
    <n v="350"/>
    <x v="4"/>
    <x v="0"/>
    <n v="0.42499999999999999"/>
  </r>
  <r>
    <x v="3"/>
    <n v="350"/>
    <x v="4"/>
    <x v="1"/>
    <n v="0.41199999999999998"/>
  </r>
  <r>
    <x v="3"/>
    <n v="350"/>
    <x v="4"/>
    <x v="2"/>
    <n v="0.5"/>
  </r>
  <r>
    <x v="3"/>
    <n v="350"/>
    <x v="4"/>
    <x v="3"/>
    <n v="0.46100000000000002"/>
  </r>
  <r>
    <x v="3"/>
    <n v="350"/>
    <x v="4"/>
    <x v="4"/>
    <n v="0.5"/>
  </r>
  <r>
    <x v="3"/>
    <n v="350"/>
    <x v="5"/>
    <x v="0"/>
    <n v="0.40500000000000003"/>
  </r>
  <r>
    <x v="3"/>
    <n v="350"/>
    <x v="5"/>
    <x v="2"/>
    <n v="0.48"/>
  </r>
  <r>
    <x v="3"/>
    <n v="350"/>
    <x v="5"/>
    <x v="3"/>
    <n v="0.44"/>
  </r>
  <r>
    <x v="3"/>
    <n v="350"/>
    <x v="5"/>
    <x v="4"/>
    <n v="0.80300000000000005"/>
  </r>
  <r>
    <x v="3"/>
    <n v="350"/>
    <x v="6"/>
    <x v="0"/>
    <n v="0.4"/>
  </r>
  <r>
    <x v="3"/>
    <n v="350"/>
    <x v="6"/>
    <x v="2"/>
    <n v="0.47"/>
  </r>
  <r>
    <x v="3"/>
    <n v="350"/>
    <x v="6"/>
    <x v="3"/>
    <n v="0.44"/>
  </r>
  <r>
    <x v="3"/>
    <n v="350"/>
    <x v="6"/>
    <x v="4"/>
    <n v="0.84699999999999998"/>
  </r>
  <r>
    <x v="3"/>
    <n v="350"/>
    <x v="7"/>
    <x v="0"/>
    <n v="0.4"/>
  </r>
  <r>
    <x v="3"/>
    <n v="350"/>
    <x v="7"/>
    <x v="2"/>
    <n v="0.46"/>
  </r>
  <r>
    <x v="3"/>
    <n v="350"/>
    <x v="7"/>
    <x v="3"/>
    <n v="0.45"/>
  </r>
  <r>
    <x v="3"/>
    <n v="350"/>
    <x v="7"/>
    <x v="4"/>
    <n v="0.88400000000000001"/>
  </r>
  <r>
    <x v="4"/>
    <n v="420"/>
    <x v="0"/>
    <x v="0"/>
    <n v="0.41799999999999998"/>
  </r>
  <r>
    <x v="4"/>
    <n v="420"/>
    <x v="0"/>
    <x v="1"/>
    <n v="0.378"/>
  </r>
  <r>
    <x v="4"/>
    <n v="420"/>
    <x v="0"/>
    <x v="2"/>
    <n v="0.42"/>
  </r>
  <r>
    <x v="4"/>
    <n v="420"/>
    <x v="0"/>
    <x v="3"/>
    <n v="0.91200000000000003"/>
  </r>
  <r>
    <x v="4"/>
    <n v="420"/>
    <x v="0"/>
    <x v="4"/>
    <n v="0.45"/>
  </r>
  <r>
    <x v="4"/>
    <n v="420"/>
    <x v="1"/>
    <x v="0"/>
    <n v="0.44800000000000001"/>
  </r>
  <r>
    <x v="4"/>
    <n v="420"/>
    <x v="1"/>
    <x v="1"/>
    <n v="0.39900000000000002"/>
  </r>
  <r>
    <x v="4"/>
    <n v="420"/>
    <x v="1"/>
    <x v="2"/>
    <n v="0.46899999999999997"/>
  </r>
  <r>
    <x v="4"/>
    <n v="420"/>
    <x v="1"/>
    <x v="3"/>
    <n v="0.84"/>
  </r>
  <r>
    <x v="4"/>
    <n v="420"/>
    <x v="1"/>
    <x v="4"/>
    <n v="0.48"/>
  </r>
  <r>
    <x v="4"/>
    <n v="420"/>
    <x v="2"/>
    <x v="0"/>
    <n v="0.47099999999999997"/>
  </r>
  <r>
    <x v="4"/>
    <n v="420"/>
    <x v="2"/>
    <x v="1"/>
    <n v="0.39800000000000002"/>
  </r>
  <r>
    <x v="4"/>
    <n v="420"/>
    <x v="2"/>
    <x v="2"/>
    <n v="0.48399999999999999"/>
  </r>
  <r>
    <x v="4"/>
    <n v="420"/>
    <x v="2"/>
    <x v="3"/>
    <n v="0.80300000000000005"/>
  </r>
  <r>
    <x v="4"/>
    <n v="420"/>
    <x v="2"/>
    <x v="4"/>
    <n v="0.48"/>
  </r>
  <r>
    <x v="4"/>
    <n v="420"/>
    <x v="3"/>
    <x v="0"/>
    <n v="0.46200000000000002"/>
  </r>
  <r>
    <x v="4"/>
    <n v="420"/>
    <x v="3"/>
    <x v="1"/>
    <n v="0.40200000000000002"/>
  </r>
  <r>
    <x v="4"/>
    <n v="420"/>
    <x v="3"/>
    <x v="2"/>
    <n v="0.47199999999999998"/>
  </r>
  <r>
    <x v="4"/>
    <n v="420"/>
    <x v="3"/>
    <x v="3"/>
    <n v="0.5"/>
  </r>
  <r>
    <x v="4"/>
    <n v="420"/>
    <x v="3"/>
    <x v="4"/>
    <n v="0.5"/>
  </r>
  <r>
    <x v="4"/>
    <n v="420"/>
    <x v="4"/>
    <x v="0"/>
    <n v="0.48399999999999999"/>
  </r>
  <r>
    <x v="4"/>
    <n v="420"/>
    <x v="4"/>
    <x v="1"/>
    <n v="0.434"/>
  </r>
  <r>
    <x v="4"/>
    <n v="420"/>
    <x v="4"/>
    <x v="2"/>
    <n v="0.48"/>
  </r>
  <r>
    <x v="4"/>
    <n v="420"/>
    <x v="4"/>
    <x v="3"/>
    <n v="0.5"/>
  </r>
  <r>
    <x v="4"/>
    <n v="420"/>
    <x v="4"/>
    <x v="4"/>
    <n v="0.5"/>
  </r>
  <r>
    <x v="4"/>
    <n v="420"/>
    <x v="5"/>
    <x v="0"/>
    <n v="0.5"/>
  </r>
  <r>
    <x v="4"/>
    <n v="420"/>
    <x v="5"/>
    <x v="2"/>
    <n v="0.48"/>
  </r>
  <r>
    <x v="4"/>
    <n v="420"/>
    <x v="5"/>
    <x v="3"/>
    <n v="0.48499999999999999"/>
  </r>
  <r>
    <x v="4"/>
    <n v="420"/>
    <x v="5"/>
    <x v="4"/>
    <n v="0.5"/>
  </r>
  <r>
    <x v="4"/>
    <n v="420"/>
    <x v="6"/>
    <x v="0"/>
    <n v="0.48499999999999999"/>
  </r>
  <r>
    <x v="4"/>
    <n v="420"/>
    <x v="6"/>
    <x v="2"/>
    <n v="0.47"/>
  </r>
  <r>
    <x v="4"/>
    <n v="420"/>
    <x v="6"/>
    <x v="3"/>
    <n v="0.48499999999999999"/>
  </r>
  <r>
    <x v="4"/>
    <n v="420"/>
    <x v="6"/>
    <x v="4"/>
    <n v="0.76900000000000002"/>
  </r>
  <r>
    <x v="4"/>
    <n v="420"/>
    <x v="7"/>
    <x v="0"/>
    <n v="0.5"/>
  </r>
  <r>
    <x v="4"/>
    <n v="420"/>
    <x v="7"/>
    <x v="2"/>
    <n v="0.47"/>
  </r>
  <r>
    <x v="4"/>
    <n v="420"/>
    <x v="7"/>
    <x v="3"/>
    <n v="0.5"/>
  </r>
  <r>
    <x v="4"/>
    <n v="420"/>
    <x v="7"/>
    <x v="4"/>
    <n v="0.5"/>
  </r>
  <r>
    <x v="5"/>
    <n v="500"/>
    <x v="0"/>
    <x v="0"/>
    <n v="0.48499999999999999"/>
  </r>
  <r>
    <x v="5"/>
    <n v="500"/>
    <x v="0"/>
    <x v="1"/>
    <n v="0.39900000000000002"/>
  </r>
  <r>
    <x v="5"/>
    <n v="500"/>
    <x v="0"/>
    <x v="2"/>
    <n v="0.46500000000000002"/>
  </r>
  <r>
    <x v="5"/>
    <n v="500"/>
    <x v="0"/>
    <x v="3"/>
    <n v="0.82799999999999996"/>
  </r>
  <r>
    <x v="5"/>
    <n v="500"/>
    <x v="0"/>
    <x v="4"/>
    <n v="0.47499999999999998"/>
  </r>
  <r>
    <x v="5"/>
    <n v="500"/>
    <x v="1"/>
    <x v="0"/>
    <n v="0.5"/>
  </r>
  <r>
    <x v="5"/>
    <n v="500"/>
    <x v="1"/>
    <x v="1"/>
    <n v="0.39"/>
  </r>
  <r>
    <x v="5"/>
    <n v="500"/>
    <x v="1"/>
    <x v="2"/>
    <n v="0.47599999999999998"/>
  </r>
  <r>
    <x v="5"/>
    <n v="500"/>
    <x v="1"/>
    <x v="3"/>
    <n v="0.5"/>
  </r>
  <r>
    <x v="5"/>
    <n v="500"/>
    <x v="1"/>
    <x v="4"/>
    <n v="0.5"/>
  </r>
  <r>
    <x v="5"/>
    <n v="500"/>
    <x v="2"/>
    <x v="0"/>
    <n v="0.84699999999999998"/>
  </r>
  <r>
    <x v="5"/>
    <n v="500"/>
    <x v="2"/>
    <x v="1"/>
    <n v="0.38900000000000001"/>
  </r>
  <r>
    <x v="5"/>
    <n v="500"/>
    <x v="2"/>
    <x v="2"/>
    <n v="0.46200000000000002"/>
  </r>
  <r>
    <x v="5"/>
    <n v="500"/>
    <x v="2"/>
    <x v="3"/>
    <n v="0.5"/>
  </r>
  <r>
    <x v="5"/>
    <n v="500"/>
    <x v="2"/>
    <x v="4"/>
    <n v="0.46600000000000003"/>
  </r>
  <r>
    <x v="5"/>
    <n v="500"/>
    <x v="3"/>
    <x v="0"/>
    <n v="0.5"/>
  </r>
  <r>
    <x v="5"/>
    <n v="500"/>
    <x v="3"/>
    <x v="1"/>
    <n v="0.40200000000000002"/>
  </r>
  <r>
    <x v="5"/>
    <n v="500"/>
    <x v="3"/>
    <x v="2"/>
    <n v="0.47599999999999998"/>
  </r>
  <r>
    <x v="5"/>
    <n v="500"/>
    <x v="3"/>
    <x v="3"/>
    <n v="0.5"/>
  </r>
  <r>
    <x v="5"/>
    <n v="500"/>
    <x v="3"/>
    <x v="4"/>
    <n v="0.46400000000000002"/>
  </r>
  <r>
    <x v="5"/>
    <n v="500"/>
    <x v="4"/>
    <x v="0"/>
    <n v="0.751"/>
  </r>
  <r>
    <x v="5"/>
    <n v="500"/>
    <x v="4"/>
    <x v="1"/>
    <n v="0.42699999999999999"/>
  </r>
  <r>
    <x v="5"/>
    <n v="500"/>
    <x v="4"/>
    <x v="2"/>
    <n v="0.47299999999999998"/>
  </r>
  <r>
    <x v="5"/>
    <n v="500"/>
    <x v="4"/>
    <x v="3"/>
    <n v="0.76900000000000002"/>
  </r>
  <r>
    <x v="5"/>
    <n v="500"/>
    <x v="4"/>
    <x v="4"/>
    <n v="0.45700000000000002"/>
  </r>
  <r>
    <x v="5"/>
    <n v="500"/>
    <x v="5"/>
    <x v="0"/>
    <n v="0.76900000000000002"/>
  </r>
  <r>
    <x v="5"/>
    <n v="500"/>
    <x v="5"/>
    <x v="2"/>
    <n v="0.47499999999999998"/>
  </r>
  <r>
    <x v="5"/>
    <n v="500"/>
    <x v="5"/>
    <x v="3"/>
    <n v="0.48499999999999999"/>
  </r>
  <r>
    <x v="5"/>
    <n v="500"/>
    <x v="5"/>
    <x v="4"/>
    <n v="0.47"/>
  </r>
  <r>
    <x v="5"/>
    <n v="500"/>
    <x v="6"/>
    <x v="0"/>
    <n v="0.5"/>
  </r>
  <r>
    <x v="5"/>
    <n v="500"/>
    <x v="6"/>
    <x v="2"/>
    <n v="0.48"/>
  </r>
  <r>
    <x v="5"/>
    <n v="500"/>
    <x v="6"/>
    <x v="3"/>
    <n v="0.48499999999999999"/>
  </r>
  <r>
    <x v="5"/>
    <n v="500"/>
    <x v="6"/>
    <x v="4"/>
    <n v="0.5"/>
  </r>
  <r>
    <x v="5"/>
    <n v="500"/>
    <x v="7"/>
    <x v="0"/>
    <n v="0.5"/>
  </r>
  <r>
    <x v="5"/>
    <n v="500"/>
    <x v="7"/>
    <x v="2"/>
    <n v="0.47"/>
  </r>
  <r>
    <x v="5"/>
    <n v="500"/>
    <x v="7"/>
    <x v="3"/>
    <n v="0.5"/>
  </r>
  <r>
    <x v="5"/>
    <n v="500"/>
    <x v="7"/>
    <x v="4"/>
    <n v="0.5"/>
  </r>
  <r>
    <x v="6"/>
    <n v="1000"/>
    <x v="0"/>
    <x v="0"/>
    <n v="0.47"/>
  </r>
  <r>
    <x v="6"/>
    <n v="1000"/>
    <x v="0"/>
    <x v="1"/>
    <n v="0.41499999999999998"/>
  </r>
  <r>
    <x v="6"/>
    <n v="1000"/>
    <x v="0"/>
    <x v="2"/>
    <n v="0.48"/>
  </r>
  <r>
    <x v="6"/>
    <n v="1000"/>
    <x v="0"/>
    <x v="3"/>
    <n v="0.5"/>
  </r>
  <r>
    <x v="6"/>
    <n v="1000"/>
    <x v="0"/>
    <x v="4"/>
    <n v="0.5"/>
  </r>
  <r>
    <x v="6"/>
    <n v="1000"/>
    <x v="1"/>
    <x v="0"/>
    <n v="0.5"/>
  </r>
  <r>
    <x v="6"/>
    <n v="1000"/>
    <x v="1"/>
    <x v="1"/>
    <n v="0.39700000000000002"/>
  </r>
  <r>
    <x v="6"/>
    <n v="1000"/>
    <x v="1"/>
    <x v="2"/>
    <n v="0.47499999999999998"/>
  </r>
  <r>
    <x v="6"/>
    <n v="1000"/>
    <x v="1"/>
    <x v="3"/>
    <n v="0.5"/>
  </r>
  <r>
    <x v="6"/>
    <n v="1000"/>
    <x v="1"/>
    <x v="4"/>
    <n v="0.5"/>
  </r>
  <r>
    <x v="6"/>
    <n v="1000"/>
    <x v="2"/>
    <x v="0"/>
    <n v="0.5"/>
  </r>
  <r>
    <x v="6"/>
    <n v="1000"/>
    <x v="2"/>
    <x v="1"/>
    <n v="0.39700000000000002"/>
  </r>
  <r>
    <x v="6"/>
    <n v="1000"/>
    <x v="2"/>
    <x v="2"/>
    <n v="0.45500000000000002"/>
  </r>
  <r>
    <x v="6"/>
    <n v="1000"/>
    <x v="2"/>
    <x v="3"/>
    <n v="0.76900000000000002"/>
  </r>
  <r>
    <x v="6"/>
    <n v="1000"/>
    <x v="2"/>
    <x v="4"/>
    <n v="0.47499999999999998"/>
  </r>
  <r>
    <x v="6"/>
    <n v="1000"/>
    <x v="3"/>
    <x v="0"/>
    <n v="0.5"/>
  </r>
  <r>
    <x v="6"/>
    <n v="1000"/>
    <x v="3"/>
    <x v="1"/>
    <n v="0.40200000000000002"/>
  </r>
  <r>
    <x v="6"/>
    <n v="1000"/>
    <x v="3"/>
    <x v="2"/>
    <n v="0.46600000000000003"/>
  </r>
  <r>
    <x v="6"/>
    <n v="1000"/>
    <x v="3"/>
    <x v="3"/>
    <n v="0.79100000000000004"/>
  </r>
  <r>
    <x v="6"/>
    <n v="1000"/>
    <x v="3"/>
    <x v="4"/>
    <n v="0.47"/>
  </r>
  <r>
    <x v="6"/>
    <n v="1000"/>
    <x v="4"/>
    <x v="0"/>
    <n v="0.69899999999999995"/>
  </r>
  <r>
    <x v="6"/>
    <n v="1000"/>
    <x v="4"/>
    <x v="1"/>
    <n v="0.43"/>
  </r>
  <r>
    <x v="6"/>
    <n v="1000"/>
    <x v="4"/>
    <x v="2"/>
    <n v="0.46"/>
  </r>
  <r>
    <x v="6"/>
    <n v="1000"/>
    <x v="4"/>
    <x v="3"/>
    <n v="0.83599999999999997"/>
  </r>
  <r>
    <x v="6"/>
    <n v="1000"/>
    <x v="4"/>
    <x v="4"/>
    <n v="0.46"/>
  </r>
  <r>
    <x v="6"/>
    <n v="1000"/>
    <x v="5"/>
    <x v="0"/>
    <n v="0.76900000000000002"/>
  </r>
  <r>
    <x v="6"/>
    <n v="1000"/>
    <x v="5"/>
    <x v="2"/>
    <n v="0.47499999999999998"/>
  </r>
  <r>
    <x v="6"/>
    <n v="1000"/>
    <x v="5"/>
    <x v="3"/>
    <n v="0.48499999999999999"/>
  </r>
  <r>
    <x v="6"/>
    <n v="1000"/>
    <x v="5"/>
    <x v="4"/>
    <n v="0.47"/>
  </r>
  <r>
    <x v="6"/>
    <n v="1000"/>
    <x v="6"/>
    <x v="0"/>
    <n v="0.5"/>
  </r>
  <r>
    <x v="6"/>
    <n v="1000"/>
    <x v="6"/>
    <x v="2"/>
    <n v="0.48"/>
  </r>
  <r>
    <x v="6"/>
    <n v="1000"/>
    <x v="6"/>
    <x v="3"/>
    <n v="0.48"/>
  </r>
  <r>
    <x v="6"/>
    <n v="1000"/>
    <x v="6"/>
    <x v="4"/>
    <n v="0.5"/>
  </r>
  <r>
    <x v="6"/>
    <n v="1000"/>
    <x v="7"/>
    <x v="0"/>
    <n v="0.5"/>
  </r>
  <r>
    <x v="6"/>
    <n v="1000"/>
    <x v="7"/>
    <x v="2"/>
    <n v="0.48"/>
  </r>
  <r>
    <x v="6"/>
    <n v="1000"/>
    <x v="7"/>
    <x v="3"/>
    <n v="0.48499999999999999"/>
  </r>
  <r>
    <x v="6"/>
    <n v="1000"/>
    <x v="7"/>
    <x v="4"/>
    <n v="0.5"/>
  </r>
  <r>
    <x v="7"/>
    <n v="1900"/>
    <x v="0"/>
    <x v="0"/>
    <n v="0.45"/>
  </r>
  <r>
    <x v="7"/>
    <n v="1900"/>
    <x v="0"/>
    <x v="1"/>
    <n v="0.4"/>
  </r>
  <r>
    <x v="7"/>
    <n v="1900"/>
    <x v="0"/>
    <x v="2"/>
    <n v="0.43"/>
  </r>
  <r>
    <x v="7"/>
    <n v="1900"/>
    <x v="0"/>
    <x v="3"/>
    <n v="0.5"/>
  </r>
  <r>
    <x v="7"/>
    <n v="1900"/>
    <x v="0"/>
    <x v="4"/>
    <n v="0.5"/>
  </r>
  <r>
    <x v="7"/>
    <n v="1900"/>
    <x v="1"/>
    <x v="0"/>
    <n v="0.5"/>
  </r>
  <r>
    <x v="7"/>
    <n v="1900"/>
    <x v="1"/>
    <x v="1"/>
    <n v="0.40500000000000003"/>
  </r>
  <r>
    <x v="7"/>
    <n v="1900"/>
    <x v="1"/>
    <x v="2"/>
    <n v="0.45500000000000002"/>
  </r>
  <r>
    <x v="7"/>
    <n v="1900"/>
    <x v="1"/>
    <x v="3"/>
    <n v="0.5"/>
  </r>
  <r>
    <x v="7"/>
    <n v="1900"/>
    <x v="1"/>
    <x v="4"/>
    <n v="0.5"/>
  </r>
  <r>
    <x v="7"/>
    <n v="1900"/>
    <x v="2"/>
    <x v="0"/>
    <n v="0.751"/>
  </r>
  <r>
    <x v="7"/>
    <n v="1900"/>
    <x v="2"/>
    <x v="1"/>
    <n v="0.39900000000000002"/>
  </r>
  <r>
    <x v="7"/>
    <n v="1900"/>
    <x v="2"/>
    <x v="2"/>
    <n v="0.44600000000000001"/>
  </r>
  <r>
    <x v="7"/>
    <n v="1900"/>
    <x v="2"/>
    <x v="3"/>
    <n v="0.76900000000000002"/>
  </r>
  <r>
    <x v="7"/>
    <n v="1900"/>
    <x v="2"/>
    <x v="4"/>
    <n v="0.46899999999999997"/>
  </r>
  <r>
    <x v="7"/>
    <n v="1900"/>
    <x v="3"/>
    <x v="0"/>
    <n v="0.5"/>
  </r>
  <r>
    <x v="7"/>
    <n v="1900"/>
    <x v="3"/>
    <x v="1"/>
    <n v="0.41199999999999998"/>
  </r>
  <r>
    <x v="7"/>
    <n v="1900"/>
    <x v="3"/>
    <x v="2"/>
    <n v="0.46300000000000002"/>
  </r>
  <r>
    <x v="7"/>
    <n v="1900"/>
    <x v="3"/>
    <x v="3"/>
    <n v="0.5"/>
  </r>
  <r>
    <x v="7"/>
    <n v="1900"/>
    <x v="3"/>
    <x v="4"/>
    <n v="0.48199999999999998"/>
  </r>
  <r>
    <x v="7"/>
    <n v="1900"/>
    <x v="4"/>
    <x v="0"/>
    <n v="0.84299999999999997"/>
  </r>
  <r>
    <x v="7"/>
    <n v="1900"/>
    <x v="4"/>
    <x v="1"/>
    <n v="0.42599999999999999"/>
  </r>
  <r>
    <x v="7"/>
    <n v="1900"/>
    <x v="4"/>
    <x v="2"/>
    <n v="0.44900000000000001"/>
  </r>
  <r>
    <x v="7"/>
    <n v="1900"/>
    <x v="4"/>
    <x v="3"/>
    <n v="0.5"/>
  </r>
  <r>
    <x v="7"/>
    <n v="1900"/>
    <x v="4"/>
    <x v="4"/>
    <n v="0.46100000000000002"/>
  </r>
  <r>
    <x v="7"/>
    <n v="1900"/>
    <x v="5"/>
    <x v="0"/>
    <n v="0.86199999999999999"/>
  </r>
  <r>
    <x v="7"/>
    <n v="1900"/>
    <x v="5"/>
    <x v="2"/>
    <n v="0.45500000000000002"/>
  </r>
  <r>
    <x v="7"/>
    <n v="1900"/>
    <x v="5"/>
    <x v="3"/>
    <n v="0.47"/>
  </r>
  <r>
    <x v="7"/>
    <n v="1900"/>
    <x v="5"/>
    <x v="4"/>
    <n v="0.46"/>
  </r>
  <r>
    <x v="7"/>
    <n v="1900"/>
    <x v="6"/>
    <x v="0"/>
    <n v="0.80300000000000005"/>
  </r>
  <r>
    <x v="7"/>
    <n v="1900"/>
    <x v="6"/>
    <x v="2"/>
    <n v="0.46"/>
  </r>
  <r>
    <x v="7"/>
    <n v="1900"/>
    <x v="6"/>
    <x v="3"/>
    <n v="0.47"/>
  </r>
  <r>
    <x v="7"/>
    <n v="1900"/>
    <x v="6"/>
    <x v="4"/>
    <n v="0.48"/>
  </r>
  <r>
    <x v="7"/>
    <n v="1900"/>
    <x v="7"/>
    <x v="0"/>
    <n v="0.5"/>
  </r>
  <r>
    <x v="7"/>
    <n v="1900"/>
    <x v="7"/>
    <x v="2"/>
    <n v="0.45500000000000002"/>
  </r>
  <r>
    <x v="7"/>
    <n v="1900"/>
    <x v="7"/>
    <x v="3"/>
    <n v="0.48499999999999999"/>
  </r>
  <r>
    <x v="7"/>
    <n v="1900"/>
    <x v="7"/>
    <x v="4"/>
    <n v="0.5"/>
  </r>
  <r>
    <x v="8"/>
    <n v="3300"/>
    <x v="0"/>
    <x v="0"/>
    <n v="0.47"/>
  </r>
  <r>
    <x v="8"/>
    <n v="3300"/>
    <x v="0"/>
    <x v="1"/>
    <n v="0.41499999999999998"/>
  </r>
  <r>
    <x v="8"/>
    <n v="3300"/>
    <x v="0"/>
    <x v="2"/>
    <n v="0.45500000000000002"/>
  </r>
  <r>
    <x v="8"/>
    <n v="3300"/>
    <x v="0"/>
    <x v="3"/>
    <n v="0.5"/>
  </r>
  <r>
    <x v="8"/>
    <n v="3300"/>
    <x v="0"/>
    <x v="4"/>
    <n v="0.5"/>
  </r>
  <r>
    <x v="8"/>
    <n v="3300"/>
    <x v="1"/>
    <x v="0"/>
    <n v="0.5"/>
  </r>
  <r>
    <x v="8"/>
    <n v="3300"/>
    <x v="1"/>
    <x v="1"/>
    <n v="0.40699999999999997"/>
  </r>
  <r>
    <x v="8"/>
    <n v="3300"/>
    <x v="1"/>
    <x v="2"/>
    <n v="0.45800000000000002"/>
  </r>
  <r>
    <x v="8"/>
    <n v="3300"/>
    <x v="1"/>
    <x v="3"/>
    <n v="0.5"/>
  </r>
  <r>
    <x v="8"/>
    <n v="3300"/>
    <x v="1"/>
    <x v="4"/>
    <n v="0.5"/>
  </r>
  <r>
    <x v="8"/>
    <n v="3300"/>
    <x v="2"/>
    <x v="0"/>
    <n v="0.5"/>
  </r>
  <r>
    <x v="8"/>
    <n v="3300"/>
    <x v="2"/>
    <x v="1"/>
    <n v="0.40400000000000003"/>
  </r>
  <r>
    <x v="8"/>
    <n v="3300"/>
    <x v="2"/>
    <x v="2"/>
    <n v="0.443"/>
  </r>
  <r>
    <x v="8"/>
    <n v="3300"/>
    <x v="2"/>
    <x v="3"/>
    <n v="0.5"/>
  </r>
  <r>
    <x v="8"/>
    <n v="3300"/>
    <x v="2"/>
    <x v="4"/>
    <n v="0.47399999999999998"/>
  </r>
  <r>
    <x v="8"/>
    <n v="3300"/>
    <x v="3"/>
    <x v="0"/>
    <n v="0.5"/>
  </r>
  <r>
    <x v="8"/>
    <n v="3300"/>
    <x v="3"/>
    <x v="1"/>
    <n v="0.42099999999999999"/>
  </r>
  <r>
    <x v="8"/>
    <n v="3300"/>
    <x v="3"/>
    <x v="2"/>
    <n v="0.46100000000000002"/>
  </r>
  <r>
    <x v="8"/>
    <n v="3300"/>
    <x v="3"/>
    <x v="3"/>
    <n v="0.76900000000000002"/>
  </r>
  <r>
    <x v="8"/>
    <n v="3300"/>
    <x v="3"/>
    <x v="4"/>
    <n v="0.47499999999999998"/>
  </r>
  <r>
    <x v="8"/>
    <n v="3300"/>
    <x v="4"/>
    <x v="0"/>
    <n v="0.74299999999999999"/>
  </r>
  <r>
    <x v="8"/>
    <n v="3300"/>
    <x v="4"/>
    <x v="1"/>
    <n v="0.432"/>
  </r>
  <r>
    <x v="8"/>
    <n v="3300"/>
    <x v="4"/>
    <x v="2"/>
    <n v="0.44500000000000001"/>
  </r>
  <r>
    <x v="8"/>
    <n v="3300"/>
    <x v="4"/>
    <x v="3"/>
    <n v="0.82299999999999995"/>
  </r>
  <r>
    <x v="8"/>
    <n v="3300"/>
    <x v="4"/>
    <x v="4"/>
    <n v="0.46"/>
  </r>
  <r>
    <x v="8"/>
    <n v="3300"/>
    <x v="5"/>
    <x v="0"/>
    <n v="0.82799999999999996"/>
  </r>
  <r>
    <x v="8"/>
    <n v="3300"/>
    <x v="5"/>
    <x v="2"/>
    <n v="0.45500000000000002"/>
  </r>
  <r>
    <x v="8"/>
    <n v="3300"/>
    <x v="5"/>
    <x v="3"/>
    <n v="0.48"/>
  </r>
  <r>
    <x v="8"/>
    <n v="3300"/>
    <x v="5"/>
    <x v="4"/>
    <n v="0.45500000000000002"/>
  </r>
  <r>
    <x v="8"/>
    <n v="3300"/>
    <x v="6"/>
    <x v="0"/>
    <n v="0.82799999999999996"/>
  </r>
  <r>
    <x v="8"/>
    <n v="3300"/>
    <x v="6"/>
    <x v="2"/>
    <n v="0.45500000000000002"/>
  </r>
  <r>
    <x v="8"/>
    <n v="3300"/>
    <x v="6"/>
    <x v="3"/>
    <n v="0.47499999999999998"/>
  </r>
  <r>
    <x v="8"/>
    <n v="3300"/>
    <x v="6"/>
    <x v="4"/>
    <n v="0.47"/>
  </r>
  <r>
    <x v="8"/>
    <n v="3300"/>
    <x v="7"/>
    <x v="0"/>
    <n v="0.5"/>
  </r>
  <r>
    <x v="8"/>
    <n v="3300"/>
    <x v="7"/>
    <x v="2"/>
    <n v="0.46"/>
  </r>
  <r>
    <x v="8"/>
    <n v="3300"/>
    <x v="7"/>
    <x v="3"/>
    <n v="0.5"/>
  </r>
  <r>
    <x v="8"/>
    <n v="3300"/>
    <x v="7"/>
    <x v="4"/>
    <n v="0.48"/>
  </r>
  <r>
    <x v="9"/>
    <n v="2300"/>
    <x v="0"/>
    <x v="0"/>
    <n v="0.45900000000000002"/>
  </r>
  <r>
    <x v="9"/>
    <n v="2300"/>
    <x v="0"/>
    <x v="1"/>
    <n v="0.40600000000000003"/>
  </r>
  <r>
    <x v="9"/>
    <n v="2300"/>
    <x v="0"/>
    <x v="2"/>
    <n v="0.42599999999999999"/>
  </r>
  <r>
    <x v="9"/>
    <n v="2300"/>
    <x v="0"/>
    <x v="3"/>
    <n v="0.5"/>
  </r>
  <r>
    <x v="9"/>
    <n v="2300"/>
    <x v="0"/>
    <x v="4"/>
    <n v="0.5"/>
  </r>
  <r>
    <x v="9"/>
    <n v="2300"/>
    <x v="1"/>
    <x v="0"/>
    <n v="0.5"/>
  </r>
  <r>
    <x v="9"/>
    <n v="2300"/>
    <x v="1"/>
    <x v="1"/>
    <n v="0.4"/>
  </r>
  <r>
    <x v="9"/>
    <n v="2300"/>
    <x v="1"/>
    <x v="2"/>
    <n v="0.45600000000000002"/>
  </r>
  <r>
    <x v="9"/>
    <n v="2300"/>
    <x v="1"/>
    <x v="3"/>
    <n v="0.5"/>
  </r>
  <r>
    <x v="9"/>
    <n v="2300"/>
    <x v="1"/>
    <x v="4"/>
    <n v="0.5"/>
  </r>
  <r>
    <x v="9"/>
    <n v="2300"/>
    <x v="2"/>
    <x v="0"/>
    <n v="0.77700000000000002"/>
  </r>
  <r>
    <x v="9"/>
    <n v="2300"/>
    <x v="2"/>
    <x v="1"/>
    <n v="0.40400000000000003"/>
  </r>
  <r>
    <x v="9"/>
    <n v="2300"/>
    <x v="2"/>
    <x v="2"/>
    <n v="0.45100000000000001"/>
  </r>
  <r>
    <x v="9"/>
    <n v="2300"/>
    <x v="2"/>
    <x v="3"/>
    <n v="0.76"/>
  </r>
  <r>
    <x v="9"/>
    <n v="2300"/>
    <x v="2"/>
    <x v="4"/>
    <n v="0.46899999999999997"/>
  </r>
  <r>
    <x v="9"/>
    <n v="2300"/>
    <x v="3"/>
    <x v="0"/>
    <n v="0.5"/>
  </r>
  <r>
    <x v="9"/>
    <n v="2300"/>
    <x v="3"/>
    <x v="1"/>
    <n v="0.42499999999999999"/>
  </r>
  <r>
    <x v="9"/>
    <n v="2300"/>
    <x v="3"/>
    <x v="2"/>
    <n v="0.46500000000000002"/>
  </r>
  <r>
    <x v="9"/>
    <n v="2300"/>
    <x v="3"/>
    <x v="3"/>
    <n v="0.5"/>
  </r>
  <r>
    <x v="9"/>
    <n v="2300"/>
    <x v="3"/>
    <x v="4"/>
    <n v="0.5"/>
  </r>
  <r>
    <x v="9"/>
    <n v="2300"/>
    <x v="4"/>
    <x v="0"/>
    <n v="0.79400000000000004"/>
  </r>
  <r>
    <x v="9"/>
    <n v="2300"/>
    <x v="4"/>
    <x v="1"/>
    <n v="0.434"/>
  </r>
  <r>
    <x v="9"/>
    <n v="2300"/>
    <x v="4"/>
    <x v="2"/>
    <n v="0.45100000000000001"/>
  </r>
  <r>
    <x v="9"/>
    <n v="2300"/>
    <x v="4"/>
    <x v="3"/>
    <n v="0.80900000000000005"/>
  </r>
  <r>
    <x v="9"/>
    <n v="2300"/>
    <x v="4"/>
    <x v="4"/>
    <n v="0.45900000000000002"/>
  </r>
  <r>
    <x v="9"/>
    <n v="2300"/>
    <x v="5"/>
    <x v="0"/>
    <n v="0.86199999999999999"/>
  </r>
  <r>
    <x v="9"/>
    <n v="2300"/>
    <x v="5"/>
    <x v="2"/>
    <n v="0.44500000000000001"/>
  </r>
  <r>
    <x v="9"/>
    <n v="2300"/>
    <x v="5"/>
    <x v="3"/>
    <n v="0.46500000000000002"/>
  </r>
  <r>
    <x v="9"/>
    <n v="2300"/>
    <x v="5"/>
    <x v="4"/>
    <n v="0.45"/>
  </r>
  <r>
    <x v="9"/>
    <n v="2300"/>
    <x v="6"/>
    <x v="0"/>
    <n v="0.82799999999999996"/>
  </r>
  <r>
    <x v="9"/>
    <n v="2300"/>
    <x v="6"/>
    <x v="2"/>
    <n v="0.46"/>
  </r>
  <r>
    <x v="9"/>
    <n v="2300"/>
    <x v="6"/>
    <x v="3"/>
    <n v="0.47499999999999998"/>
  </r>
  <r>
    <x v="9"/>
    <n v="2300"/>
    <x v="6"/>
    <x v="4"/>
    <n v="0.47499999999999998"/>
  </r>
  <r>
    <x v="9"/>
    <n v="2300"/>
    <x v="7"/>
    <x v="0"/>
    <n v="0.76900000000000002"/>
  </r>
  <r>
    <x v="9"/>
    <n v="2300"/>
    <x v="7"/>
    <x v="2"/>
    <n v="0.45"/>
  </r>
  <r>
    <x v="9"/>
    <n v="2300"/>
    <x v="7"/>
    <x v="3"/>
    <n v="0.48499999999999999"/>
  </r>
  <r>
    <x v="9"/>
    <n v="2300"/>
    <x v="7"/>
    <x v="4"/>
    <n v="0.47499999999999998"/>
  </r>
  <r>
    <x v="10"/>
    <n v="3040"/>
    <x v="0"/>
    <x v="0"/>
    <n v="0.442"/>
  </r>
  <r>
    <x v="10"/>
    <n v="3040"/>
    <x v="0"/>
    <x v="1"/>
    <n v="0.38500000000000001"/>
  </r>
  <r>
    <x v="10"/>
    <n v="3040"/>
    <x v="0"/>
    <x v="2"/>
    <n v="0.78400000000000003"/>
  </r>
  <r>
    <x v="10"/>
    <n v="3040"/>
    <x v="0"/>
    <x v="3"/>
    <n v="0.48499999999999999"/>
  </r>
  <r>
    <x v="10"/>
    <n v="3040"/>
    <x v="0"/>
    <x v="4"/>
    <n v="0.48"/>
  </r>
  <r>
    <x v="10"/>
    <n v="3040"/>
    <x v="1"/>
    <x v="0"/>
    <n v="0.46800000000000003"/>
  </r>
  <r>
    <x v="10"/>
    <n v="3040"/>
    <x v="1"/>
    <x v="1"/>
    <n v="0.38900000000000001"/>
  </r>
  <r>
    <x v="10"/>
    <n v="3040"/>
    <x v="1"/>
    <x v="2"/>
    <n v="0.5"/>
  </r>
  <r>
    <x v="10"/>
    <n v="3040"/>
    <x v="1"/>
    <x v="3"/>
    <n v="0.82799999999999996"/>
  </r>
  <r>
    <x v="10"/>
    <n v="3040"/>
    <x v="1"/>
    <x v="4"/>
    <n v="0.43"/>
  </r>
  <r>
    <x v="10"/>
    <n v="3040"/>
    <x v="2"/>
    <x v="0"/>
    <n v="0.5"/>
  </r>
  <r>
    <x v="10"/>
    <n v="3040"/>
    <x v="2"/>
    <x v="1"/>
    <n v="0.40899999999999997"/>
  </r>
  <r>
    <x v="10"/>
    <n v="3040"/>
    <x v="2"/>
    <x v="2"/>
    <n v="0.47599999999999998"/>
  </r>
  <r>
    <x v="10"/>
    <n v="3040"/>
    <x v="2"/>
    <x v="3"/>
    <n v="0.84"/>
  </r>
  <r>
    <x v="10"/>
    <n v="3040"/>
    <x v="2"/>
    <x v="4"/>
    <n v="0.44500000000000001"/>
  </r>
  <r>
    <x v="10"/>
    <n v="3040"/>
    <x v="3"/>
    <x v="0"/>
    <n v="0.47699999999999998"/>
  </r>
  <r>
    <x v="10"/>
    <n v="3040"/>
    <x v="3"/>
    <x v="1"/>
    <n v="0.441"/>
  </r>
  <r>
    <x v="10"/>
    <n v="3040"/>
    <x v="3"/>
    <x v="2"/>
    <n v="0.5"/>
  </r>
  <r>
    <x v="10"/>
    <n v="3040"/>
    <x v="3"/>
    <x v="3"/>
    <n v="0.5"/>
  </r>
  <r>
    <x v="10"/>
    <n v="3040"/>
    <x v="3"/>
    <x v="4"/>
    <n v="0.45"/>
  </r>
  <r>
    <x v="10"/>
    <n v="3040"/>
    <x v="4"/>
    <x v="0"/>
    <n v="0.5"/>
  </r>
  <r>
    <x v="10"/>
    <n v="3040"/>
    <x v="4"/>
    <x v="1"/>
    <n v="0.46400000000000002"/>
  </r>
  <r>
    <x v="10"/>
    <n v="3040"/>
    <x v="4"/>
    <x v="2"/>
    <n v="0.47299999999999998"/>
  </r>
  <r>
    <x v="10"/>
    <n v="3040"/>
    <x v="4"/>
    <x v="3"/>
    <n v="0.76900000000000002"/>
  </r>
  <r>
    <x v="10"/>
    <n v="3040"/>
    <x v="4"/>
    <x v="4"/>
    <n v="0.432"/>
  </r>
  <r>
    <x v="10"/>
    <n v="3040"/>
    <x v="5"/>
    <x v="0"/>
    <n v="0.874"/>
  </r>
  <r>
    <x v="10"/>
    <n v="3040"/>
    <x v="5"/>
    <x v="2"/>
    <n v="0.43"/>
  </r>
  <r>
    <x v="10"/>
    <n v="3040"/>
    <x v="5"/>
    <x v="3"/>
    <n v="0.46500000000000002"/>
  </r>
  <r>
    <x v="10"/>
    <n v="3040"/>
    <x v="5"/>
    <x v="4"/>
    <n v="0.375"/>
  </r>
  <r>
    <x v="10"/>
    <n v="3040"/>
    <x v="6"/>
    <x v="0"/>
    <n v="0.91500000000000004"/>
  </r>
  <r>
    <x v="10"/>
    <n v="3040"/>
    <x v="6"/>
    <x v="2"/>
    <n v="0.42499999999999999"/>
  </r>
  <r>
    <x v="10"/>
    <n v="3040"/>
    <x v="6"/>
    <x v="3"/>
    <n v="0.44"/>
  </r>
  <r>
    <x v="10"/>
    <n v="3040"/>
    <x v="6"/>
    <x v="4"/>
    <n v="0.35499999999999998"/>
  </r>
  <r>
    <x v="10"/>
    <n v="3040"/>
    <x v="7"/>
    <x v="0"/>
    <n v="0.94699999999999995"/>
  </r>
  <r>
    <x v="10"/>
    <n v="3040"/>
    <x v="7"/>
    <x v="2"/>
    <n v="0.38500000000000001"/>
  </r>
  <r>
    <x v="10"/>
    <n v="3040"/>
    <x v="7"/>
    <x v="3"/>
    <n v="0.39"/>
  </r>
  <r>
    <x v="10"/>
    <n v="3040"/>
    <x v="7"/>
    <x v="4"/>
    <n v="0.32"/>
  </r>
  <r>
    <x v="11"/>
    <n v="3320"/>
    <x v="0"/>
    <x v="0"/>
    <n v="0.40400000000000003"/>
  </r>
  <r>
    <x v="11"/>
    <n v="3320"/>
    <x v="0"/>
    <x v="1"/>
    <n v="0.36599999999999999"/>
  </r>
  <r>
    <x v="11"/>
    <n v="3320"/>
    <x v="0"/>
    <x v="2"/>
    <n v="0.44500000000000001"/>
  </r>
  <r>
    <x v="11"/>
    <n v="3320"/>
    <x v="0"/>
    <x v="3"/>
    <n v="0.5"/>
  </r>
  <r>
    <x v="11"/>
    <n v="3320"/>
    <x v="0"/>
    <x v="4"/>
    <n v="0.82799999999999996"/>
  </r>
  <r>
    <x v="11"/>
    <n v="3320"/>
    <x v="1"/>
    <x v="0"/>
    <n v="0.46100000000000002"/>
  </r>
  <r>
    <x v="11"/>
    <n v="3320"/>
    <x v="1"/>
    <x v="1"/>
    <n v="0.372"/>
  </r>
  <r>
    <x v="11"/>
    <n v="3320"/>
    <x v="1"/>
    <x v="2"/>
    <n v="0.48"/>
  </r>
  <r>
    <x v="11"/>
    <n v="3320"/>
    <x v="1"/>
    <x v="3"/>
    <n v="0.5"/>
  </r>
  <r>
    <x v="11"/>
    <n v="3320"/>
    <x v="1"/>
    <x v="4"/>
    <n v="0.5"/>
  </r>
  <r>
    <x v="11"/>
    <n v="3320"/>
    <x v="2"/>
    <x v="0"/>
    <n v="0.83599999999999997"/>
  </r>
  <r>
    <x v="11"/>
    <n v="3320"/>
    <x v="2"/>
    <x v="1"/>
    <n v="0.378"/>
  </r>
  <r>
    <x v="11"/>
    <n v="3320"/>
    <x v="2"/>
    <x v="2"/>
    <n v="0.48599999999999999"/>
  </r>
  <r>
    <x v="11"/>
    <n v="3320"/>
    <x v="2"/>
    <x v="3"/>
    <n v="0.47"/>
  </r>
  <r>
    <x v="11"/>
    <n v="3320"/>
    <x v="2"/>
    <x v="4"/>
    <n v="0.48499999999999999"/>
  </r>
  <r>
    <x v="11"/>
    <n v="3320"/>
    <x v="3"/>
    <x v="0"/>
    <n v="0.5"/>
  </r>
  <r>
    <x v="11"/>
    <n v="3320"/>
    <x v="3"/>
    <x v="1"/>
    <n v="0.39500000000000002"/>
  </r>
  <r>
    <x v="11"/>
    <n v="3320"/>
    <x v="3"/>
    <x v="2"/>
    <n v="0.47"/>
  </r>
  <r>
    <x v="11"/>
    <n v="3320"/>
    <x v="3"/>
    <x v="3"/>
    <n v="0.45500000000000002"/>
  </r>
  <r>
    <x v="11"/>
    <n v="3320"/>
    <x v="3"/>
    <x v="4"/>
    <n v="0.76100000000000001"/>
  </r>
  <r>
    <x v="11"/>
    <n v="3320"/>
    <x v="4"/>
    <x v="0"/>
    <n v="0.84699999999999998"/>
  </r>
  <r>
    <x v="11"/>
    <n v="3320"/>
    <x v="4"/>
    <x v="1"/>
    <n v="0.44800000000000001"/>
  </r>
  <r>
    <x v="11"/>
    <n v="3320"/>
    <x v="4"/>
    <x v="2"/>
    <n v="0.46700000000000003"/>
  </r>
  <r>
    <x v="11"/>
    <n v="3320"/>
    <x v="4"/>
    <x v="3"/>
    <n v="0.46"/>
  </r>
  <r>
    <x v="11"/>
    <n v="3320"/>
    <x v="4"/>
    <x v="4"/>
    <n v="0.5"/>
  </r>
  <r>
    <x v="11"/>
    <n v="3320"/>
    <x v="5"/>
    <x v="0"/>
    <n v="0.48499999999999999"/>
  </r>
  <r>
    <x v="11"/>
    <n v="3320"/>
    <x v="5"/>
    <x v="2"/>
    <n v="0.46500000000000002"/>
  </r>
  <r>
    <x v="11"/>
    <n v="3320"/>
    <x v="5"/>
    <x v="3"/>
    <n v="0.45500000000000002"/>
  </r>
  <r>
    <x v="11"/>
    <n v="3320"/>
    <x v="5"/>
    <x v="4"/>
    <n v="0.76900000000000002"/>
  </r>
  <r>
    <x v="11"/>
    <n v="3320"/>
    <x v="6"/>
    <x v="0"/>
    <n v="0.435"/>
  </r>
  <r>
    <x v="11"/>
    <n v="3320"/>
    <x v="6"/>
    <x v="2"/>
    <n v="0.41"/>
  </r>
  <r>
    <x v="11"/>
    <n v="3320"/>
    <x v="6"/>
    <x v="3"/>
    <n v="0.4"/>
  </r>
  <r>
    <x v="11"/>
    <n v="3320"/>
    <x v="6"/>
    <x v="4"/>
    <n v="0.92"/>
  </r>
  <r>
    <x v="11"/>
    <n v="3320"/>
    <x v="7"/>
    <x v="0"/>
    <n v="0.41"/>
  </r>
  <r>
    <x v="11"/>
    <n v="3320"/>
    <x v="7"/>
    <x v="2"/>
    <n v="0.375"/>
  </r>
  <r>
    <x v="11"/>
    <n v="3320"/>
    <x v="7"/>
    <x v="3"/>
    <n v="0.39500000000000002"/>
  </r>
  <r>
    <x v="11"/>
    <n v="3320"/>
    <x v="7"/>
    <x v="4"/>
    <n v="0.94099999999999995"/>
  </r>
  <r>
    <x v="12"/>
    <n v="3210"/>
    <x v="0"/>
    <x v="0"/>
    <n v="0.45"/>
  </r>
  <r>
    <x v="12"/>
    <n v="3210"/>
    <x v="0"/>
    <x v="1"/>
    <n v="0.38400000000000001"/>
  </r>
  <r>
    <x v="12"/>
    <n v="3210"/>
    <x v="0"/>
    <x v="2"/>
    <n v="0.45"/>
  </r>
  <r>
    <x v="12"/>
    <n v="3210"/>
    <x v="0"/>
    <x v="3"/>
    <n v="0.86399999999999999"/>
  </r>
  <r>
    <x v="12"/>
    <n v="3210"/>
    <x v="0"/>
    <x v="4"/>
    <n v="0.47"/>
  </r>
  <r>
    <x v="12"/>
    <n v="3210"/>
    <x v="1"/>
    <x v="0"/>
    <n v="0.5"/>
  </r>
  <r>
    <x v="12"/>
    <n v="3210"/>
    <x v="1"/>
    <x v="1"/>
    <n v="0.39600000000000002"/>
  </r>
  <r>
    <x v="12"/>
    <n v="3210"/>
    <x v="1"/>
    <x v="2"/>
    <n v="0.5"/>
  </r>
  <r>
    <x v="12"/>
    <n v="3210"/>
    <x v="1"/>
    <x v="3"/>
    <n v="0.5"/>
  </r>
  <r>
    <x v="12"/>
    <n v="3210"/>
    <x v="1"/>
    <x v="4"/>
    <n v="0.47499999999999998"/>
  </r>
  <r>
    <x v="12"/>
    <n v="3210"/>
    <x v="2"/>
    <x v="0"/>
    <n v="0.5"/>
  </r>
  <r>
    <x v="12"/>
    <n v="3210"/>
    <x v="2"/>
    <x v="1"/>
    <n v="0.42499999999999999"/>
  </r>
  <r>
    <x v="12"/>
    <n v="3210"/>
    <x v="2"/>
    <x v="2"/>
    <n v="0.5"/>
  </r>
  <r>
    <x v="12"/>
    <n v="3210"/>
    <x v="2"/>
    <x v="3"/>
    <n v="0.5"/>
  </r>
  <r>
    <x v="12"/>
    <n v="3210"/>
    <x v="2"/>
    <x v="4"/>
    <n v="0.47699999999999998"/>
  </r>
  <r>
    <x v="12"/>
    <n v="3210"/>
    <x v="3"/>
    <x v="0"/>
    <n v="0.48"/>
  </r>
  <r>
    <x v="12"/>
    <n v="3210"/>
    <x v="3"/>
    <x v="1"/>
    <n v="0.44"/>
  </r>
  <r>
    <x v="12"/>
    <n v="3210"/>
    <x v="3"/>
    <x v="2"/>
    <n v="0.80900000000000005"/>
  </r>
  <r>
    <x v="12"/>
    <n v="3210"/>
    <x v="3"/>
    <x v="3"/>
    <n v="0.48"/>
  </r>
  <r>
    <x v="12"/>
    <n v="3210"/>
    <x v="3"/>
    <x v="4"/>
    <n v="0.47599999999999998"/>
  </r>
  <r>
    <x v="12"/>
    <n v="3210"/>
    <x v="4"/>
    <x v="0"/>
    <n v="0.48499999999999999"/>
  </r>
  <r>
    <x v="12"/>
    <n v="3210"/>
    <x v="4"/>
    <x v="1"/>
    <n v="0.5"/>
  </r>
  <r>
    <x v="12"/>
    <n v="3210"/>
    <x v="4"/>
    <x v="2"/>
    <n v="0.5"/>
  </r>
  <r>
    <x v="12"/>
    <n v="3210"/>
    <x v="4"/>
    <x v="3"/>
    <n v="0.48"/>
  </r>
  <r>
    <x v="12"/>
    <n v="3210"/>
    <x v="4"/>
    <x v="4"/>
    <n v="0.46100000000000002"/>
  </r>
  <r>
    <x v="12"/>
    <n v="3210"/>
    <x v="5"/>
    <x v="0"/>
    <n v="0.47"/>
  </r>
  <r>
    <x v="12"/>
    <n v="3210"/>
    <x v="5"/>
    <x v="2"/>
    <n v="0.86199999999999999"/>
  </r>
  <r>
    <x v="12"/>
    <n v="3210"/>
    <x v="5"/>
    <x v="3"/>
    <n v="0.47"/>
  </r>
  <r>
    <x v="12"/>
    <n v="3210"/>
    <x v="5"/>
    <x v="4"/>
    <n v="0.45500000000000002"/>
  </r>
  <r>
    <x v="12"/>
    <n v="3210"/>
    <x v="6"/>
    <x v="0"/>
    <n v="0.47499999999999998"/>
  </r>
  <r>
    <x v="12"/>
    <n v="3210"/>
    <x v="6"/>
    <x v="2"/>
    <n v="0.82799999999999996"/>
  </r>
  <r>
    <x v="12"/>
    <n v="3210"/>
    <x v="6"/>
    <x v="3"/>
    <n v="0.47499999999999998"/>
  </r>
  <r>
    <x v="12"/>
    <n v="3210"/>
    <x v="6"/>
    <x v="4"/>
    <n v="0.46500000000000002"/>
  </r>
  <r>
    <x v="12"/>
    <n v="3210"/>
    <x v="7"/>
    <x v="0"/>
    <n v="0.39"/>
  </r>
  <r>
    <x v="12"/>
    <n v="3210"/>
    <x v="7"/>
    <x v="2"/>
    <n v="0.93700000000000006"/>
  </r>
  <r>
    <x v="12"/>
    <n v="3210"/>
    <x v="7"/>
    <x v="3"/>
    <n v="0.41"/>
  </r>
  <r>
    <x v="12"/>
    <n v="3210"/>
    <x v="7"/>
    <x v="4"/>
    <n v="0.4"/>
  </r>
  <r>
    <x v="13"/>
    <n v="2620"/>
    <x v="0"/>
    <x v="0"/>
    <n v="0.45"/>
  </r>
  <r>
    <x v="13"/>
    <n v="2620"/>
    <x v="0"/>
    <x v="1"/>
    <n v="0.47199999999999998"/>
  </r>
  <r>
    <x v="13"/>
    <n v="2620"/>
    <x v="0"/>
    <x v="2"/>
    <n v="0.46500000000000002"/>
  </r>
  <r>
    <x v="13"/>
    <n v="2620"/>
    <x v="0"/>
    <x v="3"/>
    <n v="0.85299999999999998"/>
  </r>
  <r>
    <x v="13"/>
    <n v="2620"/>
    <x v="0"/>
    <x v="4"/>
    <n v="0.47499999999999998"/>
  </r>
  <r>
    <x v="13"/>
    <n v="2620"/>
    <x v="1"/>
    <x v="0"/>
    <n v="0.5"/>
  </r>
  <r>
    <x v="13"/>
    <n v="2620"/>
    <x v="1"/>
    <x v="1"/>
    <n v="0.45200000000000001"/>
  </r>
  <r>
    <x v="13"/>
    <n v="2620"/>
    <x v="1"/>
    <x v="2"/>
    <n v="0.48399999999999999"/>
  </r>
  <r>
    <x v="13"/>
    <n v="2620"/>
    <x v="1"/>
    <x v="3"/>
    <n v="0.5"/>
  </r>
  <r>
    <x v="13"/>
    <n v="2620"/>
    <x v="1"/>
    <x v="4"/>
    <n v="0.46500000000000002"/>
  </r>
  <r>
    <x v="13"/>
    <n v="2620"/>
    <x v="2"/>
    <x v="0"/>
    <n v="0.80300000000000005"/>
  </r>
  <r>
    <x v="13"/>
    <n v="2620"/>
    <x v="2"/>
    <x v="1"/>
    <n v="0.5"/>
  </r>
  <r>
    <x v="13"/>
    <n v="2620"/>
    <x v="2"/>
    <x v="2"/>
    <n v="0.5"/>
  </r>
  <r>
    <x v="13"/>
    <n v="2620"/>
    <x v="2"/>
    <x v="3"/>
    <n v="0.47699999999999998"/>
  </r>
  <r>
    <x v="13"/>
    <n v="2620"/>
    <x v="2"/>
    <x v="4"/>
    <n v="0.47099999999999997"/>
  </r>
  <r>
    <x v="13"/>
    <n v="2620"/>
    <x v="3"/>
    <x v="0"/>
    <n v="0.48099999999999998"/>
  </r>
  <r>
    <x v="13"/>
    <n v="2620"/>
    <x v="3"/>
    <x v="1"/>
    <n v="0.5"/>
  </r>
  <r>
    <x v="13"/>
    <n v="2620"/>
    <x v="3"/>
    <x v="2"/>
    <n v="0.5"/>
  </r>
  <r>
    <x v="13"/>
    <n v="2620"/>
    <x v="3"/>
    <x v="3"/>
    <n v="0.48"/>
  </r>
  <r>
    <x v="13"/>
    <n v="2620"/>
    <x v="3"/>
    <x v="4"/>
    <n v="0.48099999999999998"/>
  </r>
  <r>
    <x v="13"/>
    <n v="2620"/>
    <x v="4"/>
    <x v="0"/>
    <n v="0.46800000000000003"/>
  </r>
  <r>
    <x v="13"/>
    <n v="2620"/>
    <x v="4"/>
    <x v="1"/>
    <n v="0.88400000000000001"/>
  </r>
  <r>
    <x v="13"/>
    <n v="2620"/>
    <x v="4"/>
    <x v="2"/>
    <n v="0.46800000000000003"/>
  </r>
  <r>
    <x v="13"/>
    <n v="2620"/>
    <x v="4"/>
    <x v="3"/>
    <n v="0.45300000000000001"/>
  </r>
  <r>
    <x v="13"/>
    <n v="2620"/>
    <x v="4"/>
    <x v="4"/>
    <n v="0.45600000000000002"/>
  </r>
  <r>
    <x v="13"/>
    <n v="2620"/>
    <x v="5"/>
    <x v="0"/>
    <n v="0.88400000000000001"/>
  </r>
  <r>
    <x v="13"/>
    <n v="2620"/>
    <x v="5"/>
    <x v="2"/>
    <n v="0.46"/>
  </r>
  <r>
    <x v="13"/>
    <n v="2620"/>
    <x v="5"/>
    <x v="3"/>
    <n v="0.45"/>
  </r>
  <r>
    <x v="13"/>
    <n v="2620"/>
    <x v="5"/>
    <x v="4"/>
    <n v="0.435"/>
  </r>
  <r>
    <x v="13"/>
    <n v="2620"/>
    <x v="6"/>
    <x v="0"/>
    <n v="0.82799999999999996"/>
  </r>
  <r>
    <x v="13"/>
    <n v="2620"/>
    <x v="6"/>
    <x v="2"/>
    <n v="0.46500000000000002"/>
  </r>
  <r>
    <x v="13"/>
    <n v="2620"/>
    <x v="6"/>
    <x v="3"/>
    <n v="0.47499999999999998"/>
  </r>
  <r>
    <x v="13"/>
    <n v="2620"/>
    <x v="6"/>
    <x v="4"/>
    <n v="0.43"/>
  </r>
  <r>
    <x v="13"/>
    <n v="2620"/>
    <x v="7"/>
    <x v="0"/>
    <n v="0.48499999999999999"/>
  </r>
  <r>
    <x v="13"/>
    <n v="2620"/>
    <x v="7"/>
    <x v="2"/>
    <n v="0.5"/>
  </r>
  <r>
    <x v="13"/>
    <n v="2620"/>
    <x v="7"/>
    <x v="3"/>
    <n v="0.5"/>
  </r>
  <r>
    <x v="13"/>
    <n v="2620"/>
    <x v="7"/>
    <x v="4"/>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8DC3B-54F6-412A-A6F4-4EE2D0AB3A15}" name="TablaDinámica1" cacheId="0" applyNumberFormats="0" applyBorderFormats="0" applyFontFormats="0" applyPatternFormats="0" applyAlignmentFormats="0" applyWidthHeightFormats="1" dataCaption="Valores" updatedVersion="6" minRefreshableVersion="3" useAutoFormatting="1" rowGrandTotals="0" itemPrintTitles="1" createdVersion="6" indent="0" outline="1" outlineData="1" multipleFieldFilters="0" chartFormat="16" rowHeaderCaption="Political Membership" colHeaderCaption="Known-Text Lenght">
  <location ref="A6:J12" firstHeaderRow="1" firstDataRow="2" firstDataCol="1"/>
  <pivotFields count="5">
    <pivotField showAll="0">
      <items count="19">
        <item x="10"/>
        <item h="1" x="11"/>
        <item h="1" x="12"/>
        <item h="1" x="13"/>
        <item h="1" x="0"/>
        <item h="1" x="1"/>
        <item h="1" x="2"/>
        <item h="1" x="3"/>
        <item h="1" x="4"/>
        <item h="1" m="1" x="16"/>
        <item h="1" m="1" x="15"/>
        <item h="1" m="1" x="17"/>
        <item h="1" m="1" x="14"/>
        <item h="1" x="5"/>
        <item h="1" x="6"/>
        <item h="1" x="7"/>
        <item h="1" x="8"/>
        <item h="1" x="9"/>
        <item t="default"/>
      </items>
    </pivotField>
    <pivotField showAll="0"/>
    <pivotField axis="axisCol" showAll="0">
      <items count="9">
        <item x="0"/>
        <item x="1"/>
        <item x="2"/>
        <item x="3"/>
        <item x="4"/>
        <item x="5"/>
        <item x="6"/>
        <item x="7"/>
        <item t="default"/>
      </items>
    </pivotField>
    <pivotField axis="axisRow" showAll="0">
      <items count="6">
        <item x="0"/>
        <item x="1"/>
        <item x="2"/>
        <item x="3"/>
        <item x="4"/>
        <item t="default"/>
      </items>
    </pivotField>
    <pivotField dataField="1" showAll="0"/>
  </pivotFields>
  <rowFields count="1">
    <field x="3"/>
  </rowFields>
  <rowItems count="5">
    <i>
      <x/>
    </i>
    <i>
      <x v="1"/>
    </i>
    <i>
      <x v="2"/>
    </i>
    <i>
      <x v="3"/>
    </i>
    <i>
      <x v="4"/>
    </i>
  </rowItems>
  <colFields count="1">
    <field x="2"/>
  </colFields>
  <colItems count="9">
    <i>
      <x/>
    </i>
    <i>
      <x v="1"/>
    </i>
    <i>
      <x v="2"/>
    </i>
    <i>
      <x v="3"/>
    </i>
    <i>
      <x v="4"/>
    </i>
    <i>
      <x v="5"/>
    </i>
    <i>
      <x v="6"/>
    </i>
    <i>
      <x v="7"/>
    </i>
    <i t="grand">
      <x/>
    </i>
  </colItems>
  <dataFields count="1">
    <dataField name="Promedio de Likelihood" fld="4" subtotal="average" baseField="3" baseItem="0" numFmtId="9"/>
  </dataFields>
  <formats count="11">
    <format dxfId="32">
      <pivotArea type="all" dataOnly="0" outline="0" fieldPosition="0"/>
    </format>
    <format dxfId="31">
      <pivotArea outline="0" collapsedLevelsAreSubtotals="1" fieldPosition="0"/>
    </format>
    <format dxfId="30">
      <pivotArea type="origin" dataOnly="0" labelOnly="1" outline="0" fieldPosition="0"/>
    </format>
    <format dxfId="29">
      <pivotArea field="2" type="button" dataOnly="0" labelOnly="1" outline="0" axis="axisCol" fieldPosition="0"/>
    </format>
    <format dxfId="28">
      <pivotArea type="topRight" dataOnly="0" labelOnly="1" outline="0" fieldPosition="0"/>
    </format>
    <format dxfId="27">
      <pivotArea field="3" type="button" dataOnly="0" labelOnly="1" outline="0" axis="axisRow" fieldPosition="0"/>
    </format>
    <format dxfId="26">
      <pivotArea dataOnly="0" labelOnly="1" fieldPosition="0">
        <references count="1">
          <reference field="3" count="0"/>
        </references>
      </pivotArea>
    </format>
    <format dxfId="25">
      <pivotArea dataOnly="0" labelOnly="1" grandRow="1" outline="0" fieldPosition="0"/>
    </format>
    <format dxfId="24">
      <pivotArea dataOnly="0" labelOnly="1" fieldPosition="0">
        <references count="1">
          <reference field="2" count="0"/>
        </references>
      </pivotArea>
    </format>
    <format dxfId="23">
      <pivotArea dataOnly="0" labelOnly="1" grandCol="1" outline="0" fieldPosition="0"/>
    </format>
    <format dxfId="22">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9">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4"/>
          </reference>
        </references>
      </pivotArea>
    </chartFormat>
    <chartFormat chart="9" format="5" series="1">
      <pivotArea type="data" outline="0" fieldPosition="0">
        <references count="2">
          <reference field="4294967294" count="1" selected="0">
            <x v="0"/>
          </reference>
          <reference field="2" count="1" selected="0">
            <x v="5"/>
          </reference>
        </references>
      </pivotArea>
    </chartFormat>
    <chartFormat chart="9" format="6" series="1">
      <pivotArea type="data" outline="0" fieldPosition="0">
        <references count="2">
          <reference field="4294967294" count="1" selected="0">
            <x v="0"/>
          </reference>
          <reference field="2" count="1" selected="0">
            <x v="6"/>
          </reference>
        </references>
      </pivotArea>
    </chartFormat>
    <chartFormat chart="9" format="7" series="1">
      <pivotArea type="data" outline="0" fieldPosition="0">
        <references count="2">
          <reference field="4294967294" count="1" selected="0">
            <x v="0"/>
          </reference>
          <reference field="2" count="1" selected="0">
            <x v="7"/>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 chart="9" format="12" series="1">
      <pivotArea type="data" outline="0" fieldPosition="0">
        <references count="2">
          <reference field="4294967294" count="1" selected="0">
            <x v="0"/>
          </reference>
          <reference field="3" count="1" selected="0">
            <x v="4"/>
          </reference>
        </references>
      </pivotArea>
    </chartFormat>
    <chartFormat chart="10" format="13" series="1">
      <pivotArea type="data" outline="0" fieldPosition="0">
        <references count="2">
          <reference field="4294967294" count="1" selected="0">
            <x v="0"/>
          </reference>
          <reference field="2" count="1" selected="0">
            <x v="0"/>
          </reference>
        </references>
      </pivotArea>
    </chartFormat>
    <chartFormat chart="10" format="14" series="1">
      <pivotArea type="data" outline="0" fieldPosition="0">
        <references count="2">
          <reference field="4294967294" count="1" selected="0">
            <x v="0"/>
          </reference>
          <reference field="2" count="1" selected="0">
            <x v="1"/>
          </reference>
        </references>
      </pivotArea>
    </chartFormat>
    <chartFormat chart="10" format="15" series="1">
      <pivotArea type="data" outline="0" fieldPosition="0">
        <references count="2">
          <reference field="4294967294" count="1" selected="0">
            <x v="0"/>
          </reference>
          <reference field="2" count="1" selected="0">
            <x v="2"/>
          </reference>
        </references>
      </pivotArea>
    </chartFormat>
    <chartFormat chart="10" format="16" series="1">
      <pivotArea type="data" outline="0" fieldPosition="0">
        <references count="2">
          <reference field="4294967294" count="1" selected="0">
            <x v="0"/>
          </reference>
          <reference field="2" count="1" selected="0">
            <x v="3"/>
          </reference>
        </references>
      </pivotArea>
    </chartFormat>
    <chartFormat chart="10" format="17" series="1">
      <pivotArea type="data" outline="0" fieldPosition="0">
        <references count="2">
          <reference field="4294967294" count="1" selected="0">
            <x v="0"/>
          </reference>
          <reference field="2" count="1" selected="0">
            <x v="4"/>
          </reference>
        </references>
      </pivotArea>
    </chartFormat>
    <chartFormat chart="10" format="18" series="1">
      <pivotArea type="data" outline="0" fieldPosition="0">
        <references count="2">
          <reference field="4294967294" count="1" selected="0">
            <x v="0"/>
          </reference>
          <reference field="2" count="1" selected="0">
            <x v="5"/>
          </reference>
        </references>
      </pivotArea>
    </chartFormat>
    <chartFormat chart="10" format="19" series="1">
      <pivotArea type="data" outline="0" fieldPosition="0">
        <references count="2">
          <reference field="4294967294" count="1" selected="0">
            <x v="0"/>
          </reference>
          <reference field="2" count="1" selected="0">
            <x v="6"/>
          </reference>
        </references>
      </pivotArea>
    </chartFormat>
    <chartFormat chart="10" format="20" series="1">
      <pivotArea type="data" outline="0" fieldPosition="0">
        <references count="2">
          <reference field="4294967294" count="1" selected="0">
            <x v="0"/>
          </reference>
          <reference field="2" count="1" selected="0">
            <x v="7"/>
          </reference>
        </references>
      </pivotArea>
    </chartFormat>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5" format="2" series="1">
      <pivotArea type="data" outline="0" fieldPosition="0">
        <references count="2">
          <reference field="4294967294" count="1" selected="0">
            <x v="0"/>
          </reference>
          <reference field="2" count="1" selected="0">
            <x v="2"/>
          </reference>
        </references>
      </pivotArea>
    </chartFormat>
    <chartFormat chart="15" format="3" series="1">
      <pivotArea type="data" outline="0" fieldPosition="0">
        <references count="2">
          <reference field="4294967294" count="1" selected="0">
            <x v="0"/>
          </reference>
          <reference field="2" count="1" selected="0">
            <x v="3"/>
          </reference>
        </references>
      </pivotArea>
    </chartFormat>
    <chartFormat chart="15" format="4" series="1">
      <pivotArea type="data" outline="0" fieldPosition="0">
        <references count="2">
          <reference field="4294967294" count="1" selected="0">
            <x v="0"/>
          </reference>
          <reference field="2" count="1" selected="0">
            <x v="4"/>
          </reference>
        </references>
      </pivotArea>
    </chartFormat>
    <chartFormat chart="15" format="5" series="1">
      <pivotArea type="data" outline="0" fieldPosition="0">
        <references count="2">
          <reference field="4294967294" count="1" selected="0">
            <x v="0"/>
          </reference>
          <reference field="2" count="1" selected="0">
            <x v="5"/>
          </reference>
        </references>
      </pivotArea>
    </chartFormat>
    <chartFormat chart="15" format="6" series="1">
      <pivotArea type="data" outline="0" fieldPosition="0">
        <references count="2">
          <reference field="4294967294" count="1" selected="0">
            <x v="0"/>
          </reference>
          <reference field="2" count="1" selected="0">
            <x v="6"/>
          </reference>
        </references>
      </pivotArea>
    </chartFormat>
    <chartFormat chart="15" format="7"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3463D-E44D-416C-8520-65E03703603C}" name="TablaDinámica1" cacheId="0" applyNumberFormats="0" applyBorderFormats="0" applyFontFormats="0" applyPatternFormats="0" applyAlignmentFormats="0" applyWidthHeightFormats="1" dataCaption="Valores" updatedVersion="6" minRefreshableVersion="3" useAutoFormatting="1" colGrandTotals="0" itemPrintTitles="1" createdVersion="6" indent="0" outline="1" outlineData="1" multipleFieldFilters="0" chartFormat="12" rowHeaderCaption="Political Membership" colHeaderCaption="Known-Text Lenght">
  <location ref="A6:C16" firstHeaderRow="1" firstDataRow="2" firstDataCol="1"/>
  <pivotFields count="5">
    <pivotField showAll="0">
      <items count="19">
        <item x="10"/>
        <item h="1" x="11"/>
        <item h="1" x="12"/>
        <item h="1" x="13"/>
        <item h="1" x="0"/>
        <item h="1" x="1"/>
        <item h="1" x="2"/>
        <item h="1" x="3"/>
        <item h="1" x="4"/>
        <item h="1" m="1" x="16"/>
        <item h="1" m="1" x="15"/>
        <item h="1" m="1" x="17"/>
        <item h="1" m="1" x="14"/>
        <item h="1" x="5"/>
        <item h="1" x="6"/>
        <item h="1" x="7"/>
        <item h="1" x="8"/>
        <item h="1" x="9"/>
        <item t="default"/>
      </items>
    </pivotField>
    <pivotField showAll="0"/>
    <pivotField axis="axisRow" showAll="0">
      <items count="9">
        <item x="0"/>
        <item x="1"/>
        <item x="2"/>
        <item x="3"/>
        <item x="4"/>
        <item x="5"/>
        <item x="6"/>
        <item x="7"/>
        <item t="default"/>
      </items>
    </pivotField>
    <pivotField axis="axisCol" showAll="0">
      <items count="6">
        <item x="0"/>
        <item h="1" x="1"/>
        <item x="2"/>
        <item h="1" x="3"/>
        <item h="1" x="4"/>
        <item t="default"/>
      </items>
    </pivotField>
    <pivotField dataField="1" showAll="0"/>
  </pivotFields>
  <rowFields count="1">
    <field x="2"/>
  </rowFields>
  <rowItems count="9">
    <i>
      <x/>
    </i>
    <i>
      <x v="1"/>
    </i>
    <i>
      <x v="2"/>
    </i>
    <i>
      <x v="3"/>
    </i>
    <i>
      <x v="4"/>
    </i>
    <i>
      <x v="5"/>
    </i>
    <i>
      <x v="6"/>
    </i>
    <i>
      <x v="7"/>
    </i>
    <i t="grand">
      <x/>
    </i>
  </rowItems>
  <colFields count="1">
    <field x="3"/>
  </colFields>
  <colItems count="2">
    <i>
      <x/>
    </i>
    <i>
      <x v="2"/>
    </i>
  </colItems>
  <dataFields count="1">
    <dataField name="Promedio de Likelihood" fld="4" subtotal="average" baseField="3" baseItem="0"/>
  </dataFields>
  <formats count="10">
    <format dxfId="20">
      <pivotArea type="all" dataOnly="0" outline="0" fieldPosition="0"/>
    </format>
    <format dxfId="19">
      <pivotArea outline="0" collapsedLevelsAreSubtotals="1" fieldPosition="0"/>
    </format>
    <format dxfId="18">
      <pivotArea type="origin" dataOnly="0" labelOnly="1" outline="0" fieldPosition="0"/>
    </format>
    <format dxfId="17">
      <pivotArea field="2" type="button" dataOnly="0" labelOnly="1" outline="0" axis="axisRow" fieldPosition="0"/>
    </format>
    <format dxfId="16">
      <pivotArea type="topRight" dataOnly="0" labelOnly="1" outline="0" fieldPosition="0"/>
    </format>
    <format dxfId="15">
      <pivotArea field="3" type="button" dataOnly="0" labelOnly="1" outline="0" axis="axisCol" fieldPosition="0"/>
    </format>
    <format dxfId="14">
      <pivotArea dataOnly="0" labelOnly="1" fieldPosition="0">
        <references count="1">
          <reference field="3" count="0"/>
        </references>
      </pivotArea>
    </format>
    <format dxfId="13">
      <pivotArea dataOnly="0" labelOnly="1" grandRow="1" outline="0" fieldPosition="0"/>
    </format>
    <format dxfId="12">
      <pivotArea dataOnly="0" labelOnly="1" fieldPosition="0">
        <references count="1">
          <reference field="2" count="0"/>
        </references>
      </pivotArea>
    </format>
    <format dxfId="11">
      <pivotArea dataOnly="0" labelOnly="1" grandCol="1" outline="0" fieldPosition="0"/>
    </format>
  </formats>
  <conditionalFormats count="1">
    <conditionalFormat priority="1">
      <pivotAreas count="1">
        <pivotArea type="data" collapsedLevelsAreSubtotals="1" fieldPosition="0">
          <references count="2">
            <reference field="4294967294" count="1" selected="0">
              <x v="0"/>
            </reference>
            <reference field="2" count="8">
              <x v="0"/>
              <x v="1"/>
              <x v="2"/>
              <x v="3"/>
              <x v="4"/>
              <x v="5"/>
              <x v="6"/>
              <x v="7"/>
            </reference>
          </references>
        </pivotArea>
      </pivotAreas>
    </conditionalFormat>
  </conditionalFormats>
  <chartFormats count="27">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4"/>
          </reference>
        </references>
      </pivotArea>
    </chartFormat>
    <chartFormat chart="9" format="5" series="1">
      <pivotArea type="data" outline="0" fieldPosition="0">
        <references count="2">
          <reference field="4294967294" count="1" selected="0">
            <x v="0"/>
          </reference>
          <reference field="2" count="1" selected="0">
            <x v="5"/>
          </reference>
        </references>
      </pivotArea>
    </chartFormat>
    <chartFormat chart="9" format="6" series="1">
      <pivotArea type="data" outline="0" fieldPosition="0">
        <references count="2">
          <reference field="4294967294" count="1" selected="0">
            <x v="0"/>
          </reference>
          <reference field="2" count="1" selected="0">
            <x v="6"/>
          </reference>
        </references>
      </pivotArea>
    </chartFormat>
    <chartFormat chart="9" format="7" series="1">
      <pivotArea type="data" outline="0" fieldPosition="0">
        <references count="2">
          <reference field="4294967294" count="1" selected="0">
            <x v="0"/>
          </reference>
          <reference field="2" count="1" selected="0">
            <x v="7"/>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 chart="9" format="12" series="1">
      <pivotArea type="data" outline="0" fieldPosition="0">
        <references count="2">
          <reference field="4294967294" count="1" selected="0">
            <x v="0"/>
          </reference>
          <reference field="3" count="1" selected="0">
            <x v="4"/>
          </reference>
        </references>
      </pivotArea>
    </chartFormat>
    <chartFormat chart="11" format="21" series="1">
      <pivotArea type="data" outline="0" fieldPosition="0">
        <references count="2">
          <reference field="4294967294" count="1" selected="0">
            <x v="0"/>
          </reference>
          <reference field="2" count="1" selected="0">
            <x v="0"/>
          </reference>
        </references>
      </pivotArea>
    </chartFormat>
    <chartFormat chart="11" format="22" series="1">
      <pivotArea type="data" outline="0" fieldPosition="0">
        <references count="2">
          <reference field="4294967294" count="1" selected="0">
            <x v="0"/>
          </reference>
          <reference field="2" count="1" selected="0">
            <x v="1"/>
          </reference>
        </references>
      </pivotArea>
    </chartFormat>
    <chartFormat chart="11" format="23" series="1">
      <pivotArea type="data" outline="0" fieldPosition="0">
        <references count="2">
          <reference field="4294967294" count="1" selected="0">
            <x v="0"/>
          </reference>
          <reference field="2" count="1" selected="0">
            <x v="2"/>
          </reference>
        </references>
      </pivotArea>
    </chartFormat>
    <chartFormat chart="11" format="24" series="1">
      <pivotArea type="data" outline="0" fieldPosition="0">
        <references count="2">
          <reference field="4294967294" count="1" selected="0">
            <x v="0"/>
          </reference>
          <reference field="2" count="1" selected="0">
            <x v="3"/>
          </reference>
        </references>
      </pivotArea>
    </chartFormat>
    <chartFormat chart="11" format="25" series="1">
      <pivotArea type="data" outline="0" fieldPosition="0">
        <references count="2">
          <reference field="4294967294" count="1" selected="0">
            <x v="0"/>
          </reference>
          <reference field="2" count="1" selected="0">
            <x v="4"/>
          </reference>
        </references>
      </pivotArea>
    </chartFormat>
    <chartFormat chart="11" format="26" series="1">
      <pivotArea type="data" outline="0" fieldPosition="0">
        <references count="2">
          <reference field="4294967294" count="1" selected="0">
            <x v="0"/>
          </reference>
          <reference field="2" count="1" selected="0">
            <x v="5"/>
          </reference>
        </references>
      </pivotArea>
    </chartFormat>
    <chartFormat chart="11" format="27" series="1">
      <pivotArea type="data" outline="0" fieldPosition="0">
        <references count="2">
          <reference field="4294967294" count="1" selected="0">
            <x v="0"/>
          </reference>
          <reference field="2" count="1" selected="0">
            <x v="6"/>
          </reference>
        </references>
      </pivotArea>
    </chartFormat>
    <chartFormat chart="11" format="28" series="1">
      <pivotArea type="data" outline="0" fieldPosition="0">
        <references count="2">
          <reference field="4294967294" count="1" selected="0">
            <x v="0"/>
          </reference>
          <reference field="2" count="1" selected="0">
            <x v="7"/>
          </reference>
        </references>
      </pivotArea>
    </chartFormat>
    <chartFormat chart="11" format="29" series="1">
      <pivotArea type="data" outline="0" fieldPosition="0">
        <references count="2">
          <reference field="4294967294" count="1" selected="0">
            <x v="0"/>
          </reference>
          <reference field="3" count="1" selected="0">
            <x v="0"/>
          </reference>
        </references>
      </pivotArea>
    </chartFormat>
    <chartFormat chart="11" format="30" series="1">
      <pivotArea type="data" outline="0" fieldPosition="0">
        <references count="2">
          <reference field="4294967294" count="1" selected="0">
            <x v="0"/>
          </reference>
          <reference field="3" count="1" selected="0">
            <x v="1"/>
          </reference>
        </references>
      </pivotArea>
    </chartFormat>
    <chartFormat chart="11" format="31" series="1">
      <pivotArea type="data" outline="0" fieldPosition="0">
        <references count="2">
          <reference field="4294967294" count="1" selected="0">
            <x v="0"/>
          </reference>
          <reference field="3" count="1" selected="0">
            <x v="2"/>
          </reference>
        </references>
      </pivotArea>
    </chartFormat>
    <chartFormat chart="11" format="32" series="1">
      <pivotArea type="data" outline="0" fieldPosition="0">
        <references count="2">
          <reference field="4294967294" count="1" selected="0">
            <x v="0"/>
          </reference>
          <reference field="3" count="1" selected="0">
            <x v="3"/>
          </reference>
        </references>
      </pivotArea>
    </chartFormat>
    <chartFormat chart="11" format="33" series="1">
      <pivotArea type="data" outline="0" fieldPosition="0">
        <references count="2">
          <reference field="4294967294" count="1" selected="0">
            <x v="0"/>
          </reference>
          <reference field="3" count="1" selected="0">
            <x v="4"/>
          </reference>
        </references>
      </pivotArea>
    </chartFormat>
    <chartFormat chart="11"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B42698-E9AF-4A3A-B77A-B0065466C537}" name="TablaDinámica1" cacheId="0" applyNumberFormats="0" applyBorderFormats="0" applyFontFormats="0" applyPatternFormats="0" applyAlignmentFormats="0" applyWidthHeightFormats="1" dataCaption="Valores" updatedVersion="6" minRefreshableVersion="3" useAutoFormatting="1" rowGrandTotals="0" itemPrintTitles="1" createdVersion="6" indent="0" outline="1" outlineData="1" multipleFieldFilters="0" chartFormat="18" rowHeaderCaption="Political Membership" colHeaderCaption="Known-Text Lenght">
  <location ref="A6:F11" firstHeaderRow="1" firstDataRow="2" firstDataCol="1"/>
  <pivotFields count="5">
    <pivotField axis="axisRow" showAll="0">
      <items count="19">
        <item h="1" x="10"/>
        <item h="1" x="11"/>
        <item h="1" x="12"/>
        <item h="1" x="13"/>
        <item h="1" x="0"/>
        <item h="1" x="1"/>
        <item h="1" x="2"/>
        <item h="1" x="3"/>
        <item h="1" x="4"/>
        <item h="1" m="1" x="16"/>
        <item h="1" m="1" x="15"/>
        <item h="1" m="1" x="17"/>
        <item h="1" m="1" x="14"/>
        <item h="1" x="9"/>
        <item x="5"/>
        <item x="6"/>
        <item x="7"/>
        <item x="8"/>
        <item t="default"/>
      </items>
    </pivotField>
    <pivotField showAll="0"/>
    <pivotField showAll="0">
      <items count="9">
        <item x="0"/>
        <item x="1"/>
        <item x="2"/>
        <item x="3"/>
        <item x="4"/>
        <item x="5"/>
        <item x="6"/>
        <item x="7"/>
        <item t="default"/>
      </items>
    </pivotField>
    <pivotField axis="axisCol" showAll="0">
      <items count="6">
        <item x="0"/>
        <item h="1" x="1"/>
        <item x="2"/>
        <item x="3"/>
        <item x="4"/>
        <item t="default"/>
      </items>
    </pivotField>
    <pivotField dataField="1" showAll="0"/>
  </pivotFields>
  <rowFields count="1">
    <field x="0"/>
  </rowFields>
  <rowItems count="4">
    <i>
      <x v="14"/>
    </i>
    <i>
      <x v="15"/>
    </i>
    <i>
      <x v="16"/>
    </i>
    <i>
      <x v="17"/>
    </i>
  </rowItems>
  <colFields count="1">
    <field x="3"/>
  </colFields>
  <colItems count="5">
    <i>
      <x/>
    </i>
    <i>
      <x v="2"/>
    </i>
    <i>
      <x v="3"/>
    </i>
    <i>
      <x v="4"/>
    </i>
    <i t="grand">
      <x/>
    </i>
  </colItems>
  <dataFields count="1">
    <dataField name="Promedio de Likelihood" fld="4" subtotal="average" baseField="3" baseItem="0" numFmtId="9"/>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format>
    <format dxfId="5">
      <pivotArea type="topRight" dataOnly="0" labelOnly="1" outline="0" fieldPosition="0"/>
    </format>
    <format dxfId="4">
      <pivotArea field="3" type="button" dataOnly="0" labelOnly="1" outline="0" axis="axisCol"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grandCol="1" outline="0" fieldPosition="0"/>
    </format>
    <format dxfId="0">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5">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 chart="9" format="12" series="1">
      <pivotArea type="data" outline="0" fieldPosition="0">
        <references count="2">
          <reference field="4294967294" count="1" selected="0">
            <x v="0"/>
          </reference>
          <reference field="3" count="1" selected="0">
            <x v="4"/>
          </reference>
        </references>
      </pivotArea>
    </chartFormat>
    <chartFormat chart="17" format="17" series="1">
      <pivotArea type="data" outline="0" fieldPosition="0">
        <references count="2">
          <reference field="4294967294" count="1" selected="0">
            <x v="0"/>
          </reference>
          <reference field="0" count="1" selected="0">
            <x v="14"/>
          </reference>
        </references>
      </pivotArea>
    </chartFormat>
    <chartFormat chart="17" format="18" series="1">
      <pivotArea type="data" outline="0" fieldPosition="0">
        <references count="2">
          <reference field="4294967294" count="1" selected="0">
            <x v="0"/>
          </reference>
          <reference field="0" count="1" selected="0">
            <x v="15"/>
          </reference>
        </references>
      </pivotArea>
    </chartFormat>
    <chartFormat chart="17" format="19" series="1">
      <pivotArea type="data" outline="0" fieldPosition="0">
        <references count="2">
          <reference field="4294967294" count="1" selected="0">
            <x v="0"/>
          </reference>
          <reference field="0" count="1" selected="0">
            <x v="16"/>
          </reference>
        </references>
      </pivotArea>
    </chartFormat>
    <chartFormat chart="17" format="20" series="1">
      <pivotArea type="data" outline="0" fieldPosition="0">
        <references count="2">
          <reference field="4294967294" count="1" selected="0">
            <x v="0"/>
          </reference>
          <reference field="0" count="1" selected="0">
            <x v="17"/>
          </reference>
        </references>
      </pivotArea>
    </chartFormat>
    <chartFormat chart="17" format="21" series="1">
      <pivotArea type="data" outline="0" fieldPosition="0">
        <references count="2">
          <reference field="4294967294" count="1" selected="0">
            <x v="0"/>
          </reference>
          <reference field="0" count="1" selected="0">
            <x v="0"/>
          </reference>
        </references>
      </pivotArea>
    </chartFormat>
    <chartFormat chart="17" format="22" series="1">
      <pivotArea type="data" outline="0" fieldPosition="0">
        <references count="2">
          <reference field="4294967294" count="1" selected="0">
            <x v="0"/>
          </reference>
          <reference field="3" count="1" selected="0">
            <x v="0"/>
          </reference>
        </references>
      </pivotArea>
    </chartFormat>
    <chartFormat chart="17" format="23" series="1">
      <pivotArea type="data" outline="0" fieldPosition="0">
        <references count="2">
          <reference field="4294967294" count="1" selected="0">
            <x v="0"/>
          </reference>
          <reference field="3" count="1" selected="0">
            <x v="1"/>
          </reference>
        </references>
      </pivotArea>
    </chartFormat>
    <chartFormat chart="17" format="24" series="1">
      <pivotArea type="data" outline="0" fieldPosition="0">
        <references count="2">
          <reference field="4294967294" count="1" selected="0">
            <x v="0"/>
          </reference>
          <reference field="3" count="1" selected="0">
            <x v="2"/>
          </reference>
        </references>
      </pivotArea>
    </chartFormat>
    <chartFormat chart="17" format="25" series="1">
      <pivotArea type="data" outline="0" fieldPosition="0">
        <references count="2">
          <reference field="4294967294" count="1" selected="0">
            <x v="0"/>
          </reference>
          <reference field="3" count="1" selected="0">
            <x v="3"/>
          </reference>
        </references>
      </pivotArea>
    </chartFormat>
    <chartFormat chart="17" format="26"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rty1" xr10:uid="{68BC204A-4F3D-43C1-8F8D-A3163B7E91E9}" sourceName="Party">
  <pivotTables>
    <pivotTable tabId="4" name="TablaDinámica1"/>
  </pivotTables>
  <data>
    <tabular pivotCacheId="925239530">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rget1" xr10:uid="{2C0283AF-7A81-4A53-8E37-153E883CCA65}" sourceName="Target">
  <pivotTables>
    <pivotTable tabId="4" name="TablaDinámica1"/>
  </pivotTables>
  <data>
    <tabular pivotCacheId="925239530">
      <items count="18">
        <i x="10" s="1"/>
        <i x="11"/>
        <i x="12"/>
        <i x="13"/>
        <i x="0"/>
        <i x="1"/>
        <i x="2"/>
        <i x="3"/>
        <i x="4"/>
        <i x="5"/>
        <i x="6"/>
        <i x="7"/>
        <i x="8"/>
        <i x="9"/>
        <i x="16" nd="1"/>
        <i x="15" nd="1"/>
        <i x="17" nd="1"/>
        <i x="1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known_Lenght11" xr10:uid="{DE741C50-D954-480A-A7E1-BE5779F3590F}" sourceName="known_Lenght">
  <pivotTables>
    <pivotTable tabId="5" name="TablaDinámica1"/>
  </pivotTables>
  <data>
    <tabular pivotCacheId="925239530">
      <items count="8">
        <i x="0" s="1"/>
        <i x="1" s="1"/>
        <i x="2" s="1"/>
        <i x="3"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rty11" xr10:uid="{4605F9C9-30EE-49F5-8C4E-035A1C237473}" sourceName="Party">
  <pivotTables>
    <pivotTable tabId="5" name="TablaDinámica1"/>
  </pivotTables>
  <data>
    <tabular pivotCacheId="925239530">
      <items count="5">
        <i x="0" s="1"/>
        <i x="1"/>
        <i x="2" s="1"/>
        <i x="3"/>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rget11" xr10:uid="{7348B055-D800-43C9-BBE4-5DE911E05826}" sourceName="Target">
  <pivotTables>
    <pivotTable tabId="5" name="TablaDinámica1"/>
  </pivotTables>
  <data>
    <tabular pivotCacheId="925239530">
      <items count="18">
        <i x="10" s="1"/>
        <i x="11"/>
        <i x="12"/>
        <i x="13"/>
        <i x="0"/>
        <i x="1"/>
        <i x="2"/>
        <i x="3"/>
        <i x="4"/>
        <i x="5"/>
        <i x="6"/>
        <i x="7"/>
        <i x="8"/>
        <i x="9"/>
        <i x="16" nd="1"/>
        <i x="15" nd="1"/>
        <i x="17" nd="1"/>
        <i x="1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known_Lenght12" xr10:uid="{2944383E-BBC0-4CDE-9415-445992779085}" sourceName="known_Lenght">
  <pivotTables>
    <pivotTable tabId="6" name="TablaDinámica1"/>
  </pivotTables>
  <data>
    <tabular pivotCacheId="925239530">
      <items count="8">
        <i x="0" s="1"/>
        <i x="1" s="1"/>
        <i x="2" s="1"/>
        <i x="3" s="1"/>
        <i x="4" s="1"/>
        <i x="5" s="1"/>
        <i x="6" s="1"/>
        <i x="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rty12" xr10:uid="{82C55285-E275-4399-9DEF-C46E412A2E07}" sourceName="Party">
  <pivotTables>
    <pivotTable tabId="6" name="TablaDinámica1"/>
  </pivotTables>
  <data>
    <tabular pivotCacheId="925239530">
      <items count="5">
        <i x="0" s="1"/>
        <i x="1"/>
        <i x="2"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rget12" xr10:uid="{ECAEEEA6-1B08-4C4F-A315-ED2470A96DE9}" sourceName="Target">
  <pivotTables>
    <pivotTable tabId="6" name="TablaDinámica1"/>
  </pivotTables>
  <data>
    <tabular pivotCacheId="925239530" customListSort="0">
      <items count="18">
        <i x="10"/>
        <i x="11"/>
        <i x="12"/>
        <i x="13"/>
        <i x="0"/>
        <i x="1"/>
        <i x="2"/>
        <i x="3"/>
        <i x="4"/>
        <i x="5" s="1"/>
        <i x="6" s="1"/>
        <i x="7" s="1"/>
        <i x="8" s="1"/>
        <i x="9"/>
        <i x="16" nd="1"/>
        <i x="15" nd="1"/>
        <i x="17"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1" xr10:uid="{1E3840AB-C000-443F-B1DA-1D1EC7099173}" cache="SegmentaciónDeDatos_Party1" caption="Party" columnCount="3" style="SlicerStyleOther1" rowHeight="241300"/>
  <slicer name="Target 1" xr10:uid="{5C78161D-5EF6-4977-B85D-DF5DC99DE5D7}" cache="SegmentaciónDeDatos_Target1" caption="Target" columnCount="7"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nown-Text Lenght 2" xr10:uid="{55CBFFDC-3487-4E73-B0F7-AE16ABFC2E5B}" cache="SegmentaciónDeDatos_known_Lenght11" caption="Known-Text Lenght" columnCount="4" style="SlicerStyleOther1" rowHeight="241300"/>
  <slicer name="Party 2" xr10:uid="{4543ED06-DBAD-41EF-A346-21AD16E68AF0}" cache="SegmentaciónDeDatos_Party11" caption="Party" columnCount="3" style="SlicerStyleOther1" rowHeight="241300"/>
  <slicer name="Target 2" xr10:uid="{55060F9B-DEF8-4784-829B-4753E6591DD2}" cache="SegmentaciónDeDatos_Target11" caption="Target" columnCount="7"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nown-Text Lenght 3" xr10:uid="{E591778A-2F24-4D64-94F5-83140166546A}" cache="SegmentaciónDeDatos_known_Lenght12" caption="Known-Text Lenght" columnCount="4" style="SlicerStyleOther1" rowHeight="241300"/>
  <slicer name="Party 3" xr10:uid="{2BE98BC6-0A6D-4944-884C-6A7E49926860}" cache="SegmentaciónDeDatos_Party12" caption="Party" columnCount="3" style="SlicerStyleOther1" rowHeight="241300"/>
  <slicer name="Target 3" xr10:uid="{3591ABB1-9EF6-4C2E-9FF7-4CF3C8943220}" cache="SegmentaciónDeDatos_Target12" caption="Target" columnCount="7"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1344-C1DB-4233-934C-0017D2B6A063}">
  <dimension ref="B1:B15"/>
  <sheetViews>
    <sheetView showGridLines="0" tabSelected="1" zoomScale="98" zoomScaleNormal="98" workbookViewId="0">
      <selection activeCell="B12" sqref="B12"/>
    </sheetView>
  </sheetViews>
  <sheetFormatPr baseColWidth="10" defaultRowHeight="15" x14ac:dyDescent="0.25"/>
  <cols>
    <col min="1" max="1" width="4.5703125" customWidth="1"/>
    <col min="2" max="2" width="183.140625" customWidth="1"/>
  </cols>
  <sheetData>
    <row r="1" spans="2:2" ht="63" customHeight="1" x14ac:dyDescent="0.25">
      <c r="B1" s="37" t="s">
        <v>208</v>
      </c>
    </row>
    <row r="2" spans="2:2" ht="48" customHeight="1" x14ac:dyDescent="0.25">
      <c r="B2" s="36" t="s">
        <v>216</v>
      </c>
    </row>
    <row r="3" spans="2:2" ht="64.5" customHeight="1" x14ac:dyDescent="0.25">
      <c r="B3" s="36" t="s">
        <v>219</v>
      </c>
    </row>
    <row r="4" spans="2:2" ht="23.25" customHeight="1" x14ac:dyDescent="0.25">
      <c r="B4" s="36" t="s">
        <v>220</v>
      </c>
    </row>
    <row r="5" spans="2:2" ht="39" customHeight="1" x14ac:dyDescent="0.25">
      <c r="B5" s="36" t="s">
        <v>217</v>
      </c>
    </row>
    <row r="6" spans="2:2" ht="19.5" customHeight="1" x14ac:dyDescent="0.25">
      <c r="B6" s="36" t="s">
        <v>210</v>
      </c>
    </row>
    <row r="7" spans="2:2" ht="20.25" customHeight="1" x14ac:dyDescent="0.25">
      <c r="B7" s="36" t="s">
        <v>221</v>
      </c>
    </row>
    <row r="8" spans="2:2" ht="25.5" customHeight="1" x14ac:dyDescent="0.25">
      <c r="B8" s="36" t="s">
        <v>209</v>
      </c>
    </row>
    <row r="9" spans="2:2" ht="19.5" customHeight="1" x14ac:dyDescent="0.25">
      <c r="B9" s="36" t="s">
        <v>211</v>
      </c>
    </row>
    <row r="10" spans="2:2" ht="18.75" customHeight="1" x14ac:dyDescent="0.25">
      <c r="B10" s="36" t="s">
        <v>212</v>
      </c>
    </row>
    <row r="11" spans="2:2" ht="18" customHeight="1" x14ac:dyDescent="0.25">
      <c r="B11" s="36" t="s">
        <v>213</v>
      </c>
    </row>
    <row r="12" spans="2:2" ht="18" customHeight="1" x14ac:dyDescent="0.25">
      <c r="B12" s="36" t="s">
        <v>214</v>
      </c>
    </row>
    <row r="13" spans="2:2" ht="15.75" x14ac:dyDescent="0.25">
      <c r="B13" s="36" t="s">
        <v>215</v>
      </c>
    </row>
    <row r="14" spans="2:2" ht="38.25" customHeight="1" x14ac:dyDescent="0.25">
      <c r="B14" s="36" t="s">
        <v>218</v>
      </c>
    </row>
    <row r="15" spans="2:2" x14ac:dyDescent="0.25">
      <c r="B15" s="2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25533-4042-497F-9A92-7F34BD7E5E7E}">
  <dimension ref="A1:D6"/>
  <sheetViews>
    <sheetView workbookViewId="0">
      <selection activeCell="B2" sqref="B2"/>
    </sheetView>
  </sheetViews>
  <sheetFormatPr baseColWidth="10" defaultColWidth="9.140625" defaultRowHeight="15" x14ac:dyDescent="0.25"/>
  <cols>
    <col min="1" max="1" width="24.140625" bestFit="1" customWidth="1"/>
    <col min="2" max="2" width="119.140625" customWidth="1"/>
    <col min="3" max="3" width="21.5703125" customWidth="1"/>
    <col min="4" max="4" width="24.140625" bestFit="1" customWidth="1"/>
    <col min="5" max="5" width="10.85546875" bestFit="1" customWidth="1"/>
    <col min="6" max="6" width="24.140625" bestFit="1" customWidth="1"/>
    <col min="7" max="7" width="10.85546875" bestFit="1" customWidth="1"/>
    <col min="8" max="8" width="24.140625" bestFit="1" customWidth="1"/>
    <col min="9" max="9" width="10.85546875" bestFit="1" customWidth="1"/>
    <col min="10" max="10" width="24.140625" bestFit="1" customWidth="1"/>
    <col min="11" max="11" width="10.85546875" bestFit="1" customWidth="1"/>
    <col min="12" max="12" width="24.140625" bestFit="1" customWidth="1"/>
    <col min="13" max="13" width="16.85546875" bestFit="1" customWidth="1"/>
    <col min="14" max="14" width="24.140625" bestFit="1" customWidth="1"/>
    <col min="15" max="15" width="16.85546875" bestFit="1" customWidth="1"/>
    <col min="16" max="16" width="24.140625" bestFit="1" customWidth="1"/>
    <col min="17" max="17" width="16.85546875" bestFit="1" customWidth="1"/>
    <col min="18" max="18" width="24.140625" bestFit="1" customWidth="1"/>
    <col min="19" max="19" width="15.7109375" bestFit="1" customWidth="1"/>
    <col min="20" max="20" width="24.140625" bestFit="1" customWidth="1"/>
    <col min="21" max="21" width="137.28515625" customWidth="1"/>
    <col min="22" max="22" width="24.140625" bestFit="1" customWidth="1"/>
    <col min="23" max="23" width="12.42578125" bestFit="1" customWidth="1"/>
    <col min="24" max="24" width="24.140625" bestFit="1" customWidth="1"/>
    <col min="25" max="25" width="11" bestFit="1" customWidth="1"/>
    <col min="26" max="26" width="24.140625" bestFit="1" customWidth="1"/>
    <col min="27" max="27" width="10.7109375" bestFit="1" customWidth="1"/>
    <col min="28" max="28" width="24.140625" bestFit="1" customWidth="1"/>
    <col min="29" max="29" width="12.5703125" bestFit="1" customWidth="1"/>
  </cols>
  <sheetData>
    <row r="1" spans="1:4" ht="15.75" thickBot="1" x14ac:dyDescent="0.3">
      <c r="A1" s="30" t="s">
        <v>159</v>
      </c>
      <c r="B1" s="31" t="s">
        <v>190</v>
      </c>
      <c r="C1" s="31" t="s">
        <v>192</v>
      </c>
      <c r="D1" s="32" t="s">
        <v>191</v>
      </c>
    </row>
    <row r="2" spans="1:4" ht="75" x14ac:dyDescent="0.25">
      <c r="A2" s="33" t="s">
        <v>7</v>
      </c>
      <c r="B2" s="22" t="s">
        <v>193</v>
      </c>
      <c r="C2" s="23" t="s">
        <v>201</v>
      </c>
      <c r="D2" s="25" t="s">
        <v>198</v>
      </c>
    </row>
    <row r="3" spans="1:4" ht="45" x14ac:dyDescent="0.25">
      <c r="A3" s="34" t="s">
        <v>187</v>
      </c>
      <c r="B3" s="22" t="s">
        <v>194</v>
      </c>
      <c r="C3" s="23" t="s">
        <v>200</v>
      </c>
      <c r="D3" s="26" t="s">
        <v>202</v>
      </c>
    </row>
    <row r="4" spans="1:4" ht="45" x14ac:dyDescent="0.25">
      <c r="A4" s="34" t="s">
        <v>188</v>
      </c>
      <c r="B4" s="22" t="s">
        <v>203</v>
      </c>
      <c r="C4" s="23" t="s">
        <v>204</v>
      </c>
      <c r="D4" s="26" t="s">
        <v>206</v>
      </c>
    </row>
    <row r="5" spans="1:4" ht="30" x14ac:dyDescent="0.25">
      <c r="A5" s="34" t="s">
        <v>189</v>
      </c>
      <c r="B5" s="22" t="s">
        <v>195</v>
      </c>
      <c r="C5" s="23" t="s">
        <v>199</v>
      </c>
      <c r="D5" s="26"/>
    </row>
    <row r="6" spans="1:4" ht="60.75" thickBot="1" x14ac:dyDescent="0.3">
      <c r="A6" s="35" t="s">
        <v>196</v>
      </c>
      <c r="B6" s="27" t="s">
        <v>197</v>
      </c>
      <c r="C6" s="28" t="s">
        <v>205</v>
      </c>
      <c r="D6"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3"/>
  <sheetViews>
    <sheetView topLeftCell="S1" workbookViewId="0">
      <selection activeCell="S1" sqref="S1"/>
    </sheetView>
  </sheetViews>
  <sheetFormatPr baseColWidth="10" defaultColWidth="9.140625" defaultRowHeight="15" x14ac:dyDescent="0.25"/>
  <cols>
    <col min="1" max="1" width="24.140625" bestFit="1" customWidth="1"/>
    <col min="2" max="2" width="10.85546875" bestFit="1" customWidth="1"/>
    <col min="3" max="3" width="24.140625" bestFit="1" customWidth="1"/>
    <col min="4" max="4" width="10.85546875" bestFit="1" customWidth="1"/>
    <col min="5" max="5" width="24.140625" bestFit="1" customWidth="1"/>
    <col min="6" max="6" width="10.85546875" bestFit="1" customWidth="1"/>
    <col min="7" max="7" width="24.140625" bestFit="1" customWidth="1"/>
    <col min="8" max="8" width="10.85546875" bestFit="1" customWidth="1"/>
    <col min="9" max="9" width="24.140625" bestFit="1" customWidth="1"/>
    <col min="10" max="10" width="10.85546875" bestFit="1" customWidth="1"/>
    <col min="11" max="11" width="24.140625" bestFit="1" customWidth="1"/>
    <col min="12" max="12" width="16.85546875" bestFit="1" customWidth="1"/>
    <col min="13" max="13" width="24.140625" bestFit="1" customWidth="1"/>
    <col min="14" max="14" width="16.85546875" bestFit="1" customWidth="1"/>
    <col min="15" max="15" width="24.140625" bestFit="1" customWidth="1"/>
    <col min="16" max="16" width="16.85546875" bestFit="1" customWidth="1"/>
    <col min="17" max="17" width="24.140625" bestFit="1" customWidth="1"/>
    <col min="18" max="18" width="15.7109375" bestFit="1" customWidth="1"/>
    <col min="19" max="19" width="24.140625" bestFit="1" customWidth="1"/>
    <col min="20" max="20" width="10.85546875" bestFit="1" customWidth="1"/>
    <col min="21" max="21" width="24.140625" bestFit="1" customWidth="1"/>
    <col min="22" max="22" width="12.42578125" bestFit="1" customWidth="1"/>
    <col min="23" max="23" width="24.140625" bestFit="1" customWidth="1"/>
    <col min="24" max="24" width="11" bestFit="1" customWidth="1"/>
    <col min="25" max="25" width="24.140625" bestFit="1" customWidth="1"/>
    <col min="26" max="26" width="10.7109375" bestFit="1" customWidth="1"/>
    <col min="27" max="27" width="24.140625" bestFit="1" customWidth="1"/>
    <col min="28" max="28" width="12.5703125" bestFit="1" customWidth="1"/>
  </cols>
  <sheetData>
    <row r="1" spans="1:28" x14ac:dyDescent="0.25">
      <c r="A1" t="s">
        <v>0</v>
      </c>
      <c r="B1" t="s">
        <v>27</v>
      </c>
      <c r="C1" t="s">
        <v>0</v>
      </c>
      <c r="D1" t="s">
        <v>43</v>
      </c>
      <c r="E1" t="s">
        <v>0</v>
      </c>
      <c r="F1" t="s">
        <v>57</v>
      </c>
      <c r="G1" t="s">
        <v>0</v>
      </c>
      <c r="H1" t="s">
        <v>77</v>
      </c>
      <c r="I1" t="s">
        <v>0</v>
      </c>
      <c r="J1" t="s">
        <v>87</v>
      </c>
      <c r="K1" t="s">
        <v>0</v>
      </c>
      <c r="L1" t="s">
        <v>106</v>
      </c>
      <c r="M1" t="s">
        <v>0</v>
      </c>
      <c r="N1" t="s">
        <v>96</v>
      </c>
      <c r="O1" t="s">
        <v>0</v>
      </c>
      <c r="P1" t="s">
        <v>112</v>
      </c>
      <c r="Q1" t="s">
        <v>0</v>
      </c>
      <c r="R1" t="s">
        <v>117</v>
      </c>
      <c r="S1" t="s">
        <v>0</v>
      </c>
      <c r="T1" t="s">
        <v>126</v>
      </c>
      <c r="U1" t="s">
        <v>0</v>
      </c>
      <c r="V1" t="s">
        <v>138</v>
      </c>
      <c r="W1" t="s">
        <v>0</v>
      </c>
      <c r="X1" t="s">
        <v>147</v>
      </c>
      <c r="Y1" t="s">
        <v>0</v>
      </c>
      <c r="Z1" t="s">
        <v>152</v>
      </c>
      <c r="AA1" t="s">
        <v>0</v>
      </c>
      <c r="AB1" t="s">
        <v>156</v>
      </c>
    </row>
    <row r="2" spans="1:28" x14ac:dyDescent="0.25">
      <c r="A2" t="s">
        <v>1</v>
      </c>
      <c r="B2" t="s">
        <v>2</v>
      </c>
      <c r="C2" t="s">
        <v>1</v>
      </c>
      <c r="D2" t="s">
        <v>2</v>
      </c>
      <c r="E2" t="s">
        <v>1</v>
      </c>
      <c r="F2" t="s">
        <v>2</v>
      </c>
      <c r="G2" t="s">
        <v>1</v>
      </c>
      <c r="H2" t="s">
        <v>2</v>
      </c>
      <c r="I2" t="s">
        <v>1</v>
      </c>
      <c r="J2" t="s">
        <v>2</v>
      </c>
      <c r="K2" t="s">
        <v>1</v>
      </c>
      <c r="L2" t="s">
        <v>2</v>
      </c>
      <c r="M2" t="s">
        <v>1</v>
      </c>
      <c r="N2" t="s">
        <v>2</v>
      </c>
      <c r="O2" t="s">
        <v>1</v>
      </c>
      <c r="P2" t="s">
        <v>2</v>
      </c>
      <c r="Q2" t="s">
        <v>1</v>
      </c>
      <c r="R2" t="s">
        <v>2</v>
      </c>
      <c r="S2" t="s">
        <v>1</v>
      </c>
      <c r="T2" t="s">
        <v>2</v>
      </c>
      <c r="U2" t="s">
        <v>1</v>
      </c>
      <c r="V2" t="s">
        <v>2</v>
      </c>
      <c r="W2" t="s">
        <v>1</v>
      </c>
      <c r="X2" t="s">
        <v>2</v>
      </c>
      <c r="Y2" t="s">
        <v>1</v>
      </c>
      <c r="Z2" t="s">
        <v>2</v>
      </c>
      <c r="AA2" t="s">
        <v>1</v>
      </c>
      <c r="AB2" t="s">
        <v>2</v>
      </c>
    </row>
    <row r="3" spans="1:28" x14ac:dyDescent="0.25">
      <c r="A3" t="s">
        <v>3</v>
      </c>
      <c r="B3" t="s">
        <v>4</v>
      </c>
      <c r="C3" t="s">
        <v>3</v>
      </c>
      <c r="D3" t="s">
        <v>28</v>
      </c>
      <c r="E3" t="s">
        <v>3</v>
      </c>
      <c r="F3" t="s">
        <v>44</v>
      </c>
      <c r="G3" t="s">
        <v>3</v>
      </c>
      <c r="H3" t="s">
        <v>64</v>
      </c>
      <c r="I3" t="s">
        <v>3</v>
      </c>
      <c r="J3" t="s">
        <v>78</v>
      </c>
      <c r="K3" t="s">
        <v>3</v>
      </c>
      <c r="L3" t="s">
        <v>28</v>
      </c>
      <c r="M3" t="s">
        <v>3</v>
      </c>
      <c r="N3" t="s">
        <v>35</v>
      </c>
      <c r="O3" t="s">
        <v>3</v>
      </c>
      <c r="P3" t="s">
        <v>28</v>
      </c>
      <c r="Q3" t="s">
        <v>3</v>
      </c>
      <c r="R3" t="s">
        <v>21</v>
      </c>
      <c r="S3" t="s">
        <v>3</v>
      </c>
      <c r="T3" t="s">
        <v>118</v>
      </c>
      <c r="U3" t="s">
        <v>3</v>
      </c>
      <c r="V3" t="s">
        <v>127</v>
      </c>
      <c r="W3" t="s">
        <v>3</v>
      </c>
      <c r="X3" t="s">
        <v>100</v>
      </c>
      <c r="Y3" t="s">
        <v>3</v>
      </c>
      <c r="Z3" t="s">
        <v>35</v>
      </c>
      <c r="AA3" t="s">
        <v>3</v>
      </c>
      <c r="AB3" t="s">
        <v>35</v>
      </c>
    </row>
    <row r="4" spans="1:28" x14ac:dyDescent="0.25">
      <c r="A4" t="s">
        <v>5</v>
      </c>
      <c r="B4" t="s">
        <v>6</v>
      </c>
      <c r="C4" t="s">
        <v>5</v>
      </c>
      <c r="D4" t="s">
        <v>29</v>
      </c>
      <c r="E4" t="s">
        <v>5</v>
      </c>
      <c r="F4" t="s">
        <v>45</v>
      </c>
      <c r="G4" t="s">
        <v>5</v>
      </c>
      <c r="H4" t="s">
        <v>65</v>
      </c>
      <c r="I4" t="s">
        <v>5</v>
      </c>
      <c r="J4" t="s">
        <v>79</v>
      </c>
      <c r="K4" t="s">
        <v>5</v>
      </c>
      <c r="L4" t="s">
        <v>97</v>
      </c>
      <c r="M4" t="s">
        <v>5</v>
      </c>
      <c r="N4" t="s">
        <v>76</v>
      </c>
      <c r="O4" t="s">
        <v>5</v>
      </c>
      <c r="P4" t="s">
        <v>97</v>
      </c>
      <c r="Q4" t="s">
        <v>5</v>
      </c>
      <c r="R4" t="s">
        <v>82</v>
      </c>
      <c r="S4" t="s">
        <v>5</v>
      </c>
      <c r="T4" t="s">
        <v>119</v>
      </c>
      <c r="U4" t="s">
        <v>5</v>
      </c>
      <c r="V4" t="s">
        <v>29</v>
      </c>
      <c r="W4" t="s">
        <v>5</v>
      </c>
      <c r="X4" t="s">
        <v>139</v>
      </c>
      <c r="Y4" t="s">
        <v>5</v>
      </c>
      <c r="Z4" t="s">
        <v>148</v>
      </c>
      <c r="AA4" t="s">
        <v>5</v>
      </c>
      <c r="AB4" t="s">
        <v>86</v>
      </c>
    </row>
    <row r="5" spans="1:28" x14ac:dyDescent="0.25">
      <c r="A5" t="s">
        <v>7</v>
      </c>
      <c r="B5" t="s">
        <v>8</v>
      </c>
      <c r="C5" t="s">
        <v>7</v>
      </c>
      <c r="D5" t="s">
        <v>30</v>
      </c>
      <c r="E5" t="s">
        <v>7</v>
      </c>
      <c r="F5" t="s">
        <v>46</v>
      </c>
      <c r="G5" t="s">
        <v>7</v>
      </c>
      <c r="H5" t="s">
        <v>60</v>
      </c>
      <c r="I5" t="s">
        <v>7</v>
      </c>
      <c r="J5" t="s">
        <v>80</v>
      </c>
      <c r="K5" t="s">
        <v>7</v>
      </c>
      <c r="L5" t="s">
        <v>62</v>
      </c>
      <c r="M5" t="s">
        <v>7</v>
      </c>
      <c r="N5" t="s">
        <v>23</v>
      </c>
      <c r="O5" t="s">
        <v>7</v>
      </c>
      <c r="P5" t="s">
        <v>18</v>
      </c>
      <c r="Q5" t="s">
        <v>7</v>
      </c>
      <c r="R5" t="s">
        <v>30</v>
      </c>
      <c r="S5" t="s">
        <v>7</v>
      </c>
      <c r="T5" t="s">
        <v>93</v>
      </c>
      <c r="U5" t="s">
        <v>7</v>
      </c>
      <c r="V5" t="s">
        <v>128</v>
      </c>
      <c r="W5" t="s">
        <v>7</v>
      </c>
      <c r="X5" t="s">
        <v>46</v>
      </c>
      <c r="Y5" t="s">
        <v>7</v>
      </c>
      <c r="Z5" t="s">
        <v>35</v>
      </c>
      <c r="AA5" t="s">
        <v>7</v>
      </c>
      <c r="AB5" t="s">
        <v>30</v>
      </c>
    </row>
    <row r="6" spans="1:28" x14ac:dyDescent="0.25">
      <c r="A6" t="s">
        <v>9</v>
      </c>
      <c r="B6" t="s">
        <v>10</v>
      </c>
      <c r="C6" t="s">
        <v>9</v>
      </c>
      <c r="D6" t="s">
        <v>31</v>
      </c>
      <c r="E6" t="s">
        <v>9</v>
      </c>
      <c r="F6" t="s">
        <v>47</v>
      </c>
      <c r="G6" t="s">
        <v>9</v>
      </c>
      <c r="H6" t="s">
        <v>10</v>
      </c>
      <c r="I6" t="s">
        <v>9</v>
      </c>
      <c r="J6" t="s">
        <v>81</v>
      </c>
      <c r="K6" t="s">
        <v>9</v>
      </c>
      <c r="L6" t="s">
        <v>10</v>
      </c>
      <c r="M6" t="s">
        <v>9</v>
      </c>
      <c r="N6" t="s">
        <v>10</v>
      </c>
      <c r="O6" t="s">
        <v>9</v>
      </c>
      <c r="P6" t="s">
        <v>10</v>
      </c>
      <c r="Q6" t="s">
        <v>9</v>
      </c>
      <c r="R6" t="s">
        <v>12</v>
      </c>
      <c r="S6" t="s">
        <v>9</v>
      </c>
      <c r="T6" t="s">
        <v>10</v>
      </c>
      <c r="U6" t="s">
        <v>9</v>
      </c>
      <c r="V6" t="s">
        <v>21</v>
      </c>
      <c r="W6" t="s">
        <v>9</v>
      </c>
      <c r="X6" t="s">
        <v>10</v>
      </c>
      <c r="Y6" t="s">
        <v>9</v>
      </c>
      <c r="Z6" t="s">
        <v>149</v>
      </c>
      <c r="AA6" t="s">
        <v>9</v>
      </c>
      <c r="AB6" t="s">
        <v>153</v>
      </c>
    </row>
    <row r="7" spans="1:28" x14ac:dyDescent="0.25">
      <c r="A7" t="s">
        <v>11</v>
      </c>
      <c r="B7" t="s">
        <v>12</v>
      </c>
      <c r="C7" t="s">
        <v>11</v>
      </c>
      <c r="D7" t="s">
        <v>32</v>
      </c>
      <c r="E7" t="s">
        <v>11</v>
      </c>
      <c r="F7" t="s">
        <v>48</v>
      </c>
      <c r="G7" t="s">
        <v>11</v>
      </c>
      <c r="H7" t="s">
        <v>17</v>
      </c>
      <c r="I7" t="s">
        <v>11</v>
      </c>
      <c r="J7" t="s">
        <v>35</v>
      </c>
      <c r="K7" t="s">
        <v>11</v>
      </c>
      <c r="L7" t="s">
        <v>10</v>
      </c>
      <c r="M7" t="s">
        <v>11</v>
      </c>
      <c r="N7" t="s">
        <v>10</v>
      </c>
      <c r="O7" t="s">
        <v>11</v>
      </c>
      <c r="P7" t="s">
        <v>10</v>
      </c>
      <c r="Q7" t="s">
        <v>11</v>
      </c>
      <c r="R7" t="s">
        <v>32</v>
      </c>
      <c r="S7" t="s">
        <v>11</v>
      </c>
      <c r="T7" t="s">
        <v>10</v>
      </c>
      <c r="U7" t="s">
        <v>11</v>
      </c>
      <c r="V7" t="s">
        <v>18</v>
      </c>
      <c r="W7" t="s">
        <v>11</v>
      </c>
      <c r="X7" t="s">
        <v>12</v>
      </c>
      <c r="Y7" t="s">
        <v>11</v>
      </c>
      <c r="Z7" t="s">
        <v>28</v>
      </c>
      <c r="AA7" t="s">
        <v>11</v>
      </c>
      <c r="AB7" t="s">
        <v>32</v>
      </c>
    </row>
    <row r="9" spans="1:28" x14ac:dyDescent="0.25">
      <c r="A9" t="s">
        <v>13</v>
      </c>
      <c r="B9" t="s">
        <v>2</v>
      </c>
      <c r="C9" t="s">
        <v>13</v>
      </c>
      <c r="D9" t="s">
        <v>2</v>
      </c>
      <c r="E9" t="s">
        <v>13</v>
      </c>
      <c r="F9" t="s">
        <v>2</v>
      </c>
      <c r="G9" t="s">
        <v>13</v>
      </c>
      <c r="H9" t="s">
        <v>2</v>
      </c>
      <c r="I9" t="s">
        <v>13</v>
      </c>
      <c r="J9" t="s">
        <v>2</v>
      </c>
      <c r="K9" t="s">
        <v>13</v>
      </c>
      <c r="L9" t="s">
        <v>2</v>
      </c>
      <c r="M9" t="s">
        <v>13</v>
      </c>
      <c r="N9" t="s">
        <v>2</v>
      </c>
      <c r="O9" t="s">
        <v>13</v>
      </c>
      <c r="P9" t="s">
        <v>2</v>
      </c>
      <c r="Q9" t="s">
        <v>13</v>
      </c>
      <c r="R9" t="s">
        <v>2</v>
      </c>
      <c r="S9" t="s">
        <v>13</v>
      </c>
      <c r="T9" t="s">
        <v>2</v>
      </c>
      <c r="U9" t="s">
        <v>13</v>
      </c>
      <c r="V9" t="s">
        <v>2</v>
      </c>
      <c r="W9" t="s">
        <v>13</v>
      </c>
      <c r="X9" t="s">
        <v>2</v>
      </c>
      <c r="Y9" t="s">
        <v>13</v>
      </c>
      <c r="Z9" t="s">
        <v>2</v>
      </c>
      <c r="AA9" t="s">
        <v>13</v>
      </c>
      <c r="AB9" t="s">
        <v>2</v>
      </c>
    </row>
    <row r="10" spans="1:28" x14ac:dyDescent="0.25">
      <c r="A10" t="s">
        <v>3</v>
      </c>
      <c r="B10" t="s">
        <v>14</v>
      </c>
      <c r="C10" t="s">
        <v>3</v>
      </c>
      <c r="D10" t="s">
        <v>33</v>
      </c>
      <c r="E10" t="s">
        <v>3</v>
      </c>
      <c r="F10" t="s">
        <v>49</v>
      </c>
      <c r="G10" t="s">
        <v>3</v>
      </c>
      <c r="H10" t="s">
        <v>44</v>
      </c>
      <c r="I10" t="s">
        <v>3</v>
      </c>
      <c r="J10" t="s">
        <v>25</v>
      </c>
      <c r="K10" t="s">
        <v>3</v>
      </c>
      <c r="L10" t="s">
        <v>10</v>
      </c>
      <c r="M10" t="s">
        <v>3</v>
      </c>
      <c r="N10" t="s">
        <v>10</v>
      </c>
      <c r="O10" t="s">
        <v>3</v>
      </c>
      <c r="P10" t="s">
        <v>10</v>
      </c>
      <c r="Q10" t="s">
        <v>3</v>
      </c>
      <c r="R10" t="s">
        <v>10</v>
      </c>
      <c r="S10" t="s">
        <v>3</v>
      </c>
      <c r="T10" t="s">
        <v>10</v>
      </c>
      <c r="U10" t="s">
        <v>3</v>
      </c>
      <c r="V10" t="s">
        <v>14</v>
      </c>
      <c r="W10" t="s">
        <v>3</v>
      </c>
      <c r="X10" t="s">
        <v>73</v>
      </c>
      <c r="Y10" t="s">
        <v>3</v>
      </c>
      <c r="Z10" t="s">
        <v>10</v>
      </c>
      <c r="AA10" t="s">
        <v>3</v>
      </c>
      <c r="AB10" t="s">
        <v>10</v>
      </c>
    </row>
    <row r="11" spans="1:28" x14ac:dyDescent="0.25">
      <c r="A11" t="s">
        <v>5</v>
      </c>
      <c r="B11" t="s">
        <v>15</v>
      </c>
      <c r="C11" t="s">
        <v>5</v>
      </c>
      <c r="D11" t="s">
        <v>34</v>
      </c>
      <c r="E11" t="s">
        <v>5</v>
      </c>
      <c r="F11" t="s">
        <v>50</v>
      </c>
      <c r="G11" t="s">
        <v>5</v>
      </c>
      <c r="H11" t="s">
        <v>66</v>
      </c>
      <c r="I11" t="s">
        <v>5</v>
      </c>
      <c r="J11" t="s">
        <v>82</v>
      </c>
      <c r="K11" t="s">
        <v>5</v>
      </c>
      <c r="L11" t="s">
        <v>98</v>
      </c>
      <c r="M11" t="s">
        <v>5</v>
      </c>
      <c r="N11" t="s">
        <v>74</v>
      </c>
      <c r="O11" t="s">
        <v>5</v>
      </c>
      <c r="P11" t="s">
        <v>107</v>
      </c>
      <c r="Q11" t="s">
        <v>5</v>
      </c>
      <c r="R11" t="s">
        <v>113</v>
      </c>
      <c r="S11" t="s">
        <v>5</v>
      </c>
      <c r="T11" t="s">
        <v>76</v>
      </c>
      <c r="U11" t="s">
        <v>5</v>
      </c>
      <c r="V11" t="s">
        <v>114</v>
      </c>
      <c r="W11" t="s">
        <v>5</v>
      </c>
      <c r="X11" t="s">
        <v>140</v>
      </c>
      <c r="Y11" t="s">
        <v>5</v>
      </c>
      <c r="Z11" t="s">
        <v>150</v>
      </c>
      <c r="AA11" t="s">
        <v>5</v>
      </c>
      <c r="AB11" t="s">
        <v>154</v>
      </c>
    </row>
    <row r="12" spans="1:28" x14ac:dyDescent="0.25">
      <c r="A12" t="s">
        <v>7</v>
      </c>
      <c r="B12" t="s">
        <v>16</v>
      </c>
      <c r="C12" t="s">
        <v>7</v>
      </c>
      <c r="D12" t="s">
        <v>35</v>
      </c>
      <c r="E12" t="s">
        <v>7</v>
      </c>
      <c r="F12" t="s">
        <v>21</v>
      </c>
      <c r="G12" t="s">
        <v>7</v>
      </c>
      <c r="H12" t="s">
        <v>62</v>
      </c>
      <c r="I12" t="s">
        <v>7</v>
      </c>
      <c r="J12" t="s">
        <v>33</v>
      </c>
      <c r="K12" t="s">
        <v>7</v>
      </c>
      <c r="L12" t="s">
        <v>99</v>
      </c>
      <c r="M12" t="s">
        <v>7</v>
      </c>
      <c r="N12" t="s">
        <v>62</v>
      </c>
      <c r="O12" t="s">
        <v>7</v>
      </c>
      <c r="P12" t="s">
        <v>32</v>
      </c>
      <c r="Q12" t="s">
        <v>7</v>
      </c>
      <c r="R12" t="s">
        <v>40</v>
      </c>
      <c r="S12" t="s">
        <v>7</v>
      </c>
      <c r="T12" t="s">
        <v>120</v>
      </c>
      <c r="U12" t="s">
        <v>7</v>
      </c>
      <c r="V12" t="s">
        <v>10</v>
      </c>
      <c r="W12" t="s">
        <v>7</v>
      </c>
      <c r="X12" t="s">
        <v>18</v>
      </c>
      <c r="Y12" t="s">
        <v>7</v>
      </c>
      <c r="Z12" t="s">
        <v>10</v>
      </c>
      <c r="AA12" t="s">
        <v>7</v>
      </c>
      <c r="AB12" t="s">
        <v>16</v>
      </c>
    </row>
    <row r="13" spans="1:28" x14ac:dyDescent="0.25">
      <c r="A13" t="s">
        <v>9</v>
      </c>
      <c r="B13" t="s">
        <v>17</v>
      </c>
      <c r="C13" t="s">
        <v>9</v>
      </c>
      <c r="D13" t="s">
        <v>36</v>
      </c>
      <c r="E13" t="s">
        <v>9</v>
      </c>
      <c r="F13" t="s">
        <v>33</v>
      </c>
      <c r="G13" t="s">
        <v>9</v>
      </c>
      <c r="H13" t="s">
        <v>60</v>
      </c>
      <c r="I13" t="s">
        <v>9</v>
      </c>
      <c r="J13" t="s">
        <v>31</v>
      </c>
      <c r="K13" t="s">
        <v>9</v>
      </c>
      <c r="L13" t="s">
        <v>10</v>
      </c>
      <c r="M13" t="s">
        <v>9</v>
      </c>
      <c r="N13" t="s">
        <v>10</v>
      </c>
      <c r="O13" t="s">
        <v>9</v>
      </c>
      <c r="P13" t="s">
        <v>10</v>
      </c>
      <c r="Q13" t="s">
        <v>9</v>
      </c>
      <c r="R13" t="s">
        <v>10</v>
      </c>
      <c r="S13" t="s">
        <v>9</v>
      </c>
      <c r="T13" t="s">
        <v>10</v>
      </c>
      <c r="U13" t="s">
        <v>9</v>
      </c>
      <c r="V13" t="s">
        <v>12</v>
      </c>
      <c r="W13" t="s">
        <v>9</v>
      </c>
      <c r="X13" t="s">
        <v>10</v>
      </c>
      <c r="Y13" t="s">
        <v>9</v>
      </c>
      <c r="Z13" t="s">
        <v>10</v>
      </c>
      <c r="AA13" t="s">
        <v>9</v>
      </c>
      <c r="AB13" t="s">
        <v>10</v>
      </c>
    </row>
    <row r="14" spans="1:28" x14ac:dyDescent="0.25">
      <c r="A14" t="s">
        <v>11</v>
      </c>
      <c r="B14" t="s">
        <v>18</v>
      </c>
      <c r="C14" t="s">
        <v>11</v>
      </c>
      <c r="D14" t="s">
        <v>17</v>
      </c>
      <c r="E14" t="s">
        <v>11</v>
      </c>
      <c r="F14" t="s">
        <v>51</v>
      </c>
      <c r="G14" t="s">
        <v>11</v>
      </c>
      <c r="H14" t="s">
        <v>67</v>
      </c>
      <c r="I14" t="s">
        <v>11</v>
      </c>
      <c r="J14" t="s">
        <v>18</v>
      </c>
      <c r="K14" t="s">
        <v>11</v>
      </c>
      <c r="L14" t="s">
        <v>10</v>
      </c>
      <c r="M14" t="s">
        <v>11</v>
      </c>
      <c r="N14" t="s">
        <v>10</v>
      </c>
      <c r="O14" t="s">
        <v>11</v>
      </c>
      <c r="P14" t="s">
        <v>10</v>
      </c>
      <c r="Q14" t="s">
        <v>11</v>
      </c>
      <c r="R14" t="s">
        <v>10</v>
      </c>
      <c r="S14" t="s">
        <v>11</v>
      </c>
      <c r="T14" t="s">
        <v>10</v>
      </c>
      <c r="U14" t="s">
        <v>11</v>
      </c>
      <c r="V14" t="s">
        <v>23</v>
      </c>
      <c r="W14" t="s">
        <v>11</v>
      </c>
      <c r="X14" t="s">
        <v>10</v>
      </c>
      <c r="Y14" t="s">
        <v>11</v>
      </c>
      <c r="Z14" t="s">
        <v>32</v>
      </c>
      <c r="AA14" t="s">
        <v>11</v>
      </c>
      <c r="AB14" t="s">
        <v>30</v>
      </c>
    </row>
    <row r="16" spans="1:28" x14ac:dyDescent="0.25">
      <c r="A16" t="s">
        <v>19</v>
      </c>
      <c r="B16" t="s">
        <v>2</v>
      </c>
      <c r="C16" t="s">
        <v>19</v>
      </c>
      <c r="D16" t="s">
        <v>2</v>
      </c>
      <c r="E16" t="s">
        <v>19</v>
      </c>
      <c r="F16" t="s">
        <v>2</v>
      </c>
      <c r="G16" t="s">
        <v>19</v>
      </c>
      <c r="H16" t="s">
        <v>2</v>
      </c>
      <c r="I16" t="s">
        <v>19</v>
      </c>
      <c r="J16" t="s">
        <v>2</v>
      </c>
      <c r="K16" t="s">
        <v>19</v>
      </c>
      <c r="L16" t="s">
        <v>2</v>
      </c>
      <c r="M16" t="s">
        <v>19</v>
      </c>
      <c r="N16" t="s">
        <v>2</v>
      </c>
      <c r="O16" t="s">
        <v>19</v>
      </c>
      <c r="P16" t="s">
        <v>2</v>
      </c>
      <c r="Q16" t="s">
        <v>19</v>
      </c>
      <c r="R16" t="s">
        <v>2</v>
      </c>
      <c r="S16" t="s">
        <v>19</v>
      </c>
      <c r="T16" t="s">
        <v>2</v>
      </c>
      <c r="U16" t="s">
        <v>19</v>
      </c>
      <c r="V16" t="s">
        <v>2</v>
      </c>
      <c r="W16" t="s">
        <v>19</v>
      </c>
      <c r="X16" t="s">
        <v>2</v>
      </c>
      <c r="Y16" t="s">
        <v>19</v>
      </c>
      <c r="Z16" t="s">
        <v>2</v>
      </c>
      <c r="AA16" t="s">
        <v>19</v>
      </c>
      <c r="AB16" t="s">
        <v>2</v>
      </c>
    </row>
    <row r="17" spans="1:28" x14ac:dyDescent="0.25">
      <c r="A17" t="s">
        <v>3</v>
      </c>
      <c r="B17" t="s">
        <v>10</v>
      </c>
      <c r="C17" t="s">
        <v>3</v>
      </c>
      <c r="D17" t="s">
        <v>37</v>
      </c>
      <c r="E17" t="s">
        <v>3</v>
      </c>
      <c r="F17" t="s">
        <v>30</v>
      </c>
      <c r="G17" t="s">
        <v>3</v>
      </c>
      <c r="H17" t="s">
        <v>68</v>
      </c>
      <c r="I17" t="s">
        <v>3</v>
      </c>
      <c r="J17" t="s">
        <v>83</v>
      </c>
      <c r="K17" t="s">
        <v>3</v>
      </c>
      <c r="L17" t="s">
        <v>10</v>
      </c>
      <c r="M17" t="s">
        <v>3</v>
      </c>
      <c r="N17" t="s">
        <v>88</v>
      </c>
      <c r="O17" t="s">
        <v>3</v>
      </c>
      <c r="P17" t="s">
        <v>10</v>
      </c>
      <c r="Q17" t="s">
        <v>3</v>
      </c>
      <c r="R17" t="s">
        <v>54</v>
      </c>
      <c r="S17" t="s">
        <v>3</v>
      </c>
      <c r="T17" t="s">
        <v>121</v>
      </c>
      <c r="U17" t="s">
        <v>3</v>
      </c>
      <c r="V17" t="s">
        <v>10</v>
      </c>
      <c r="W17" t="s">
        <v>3</v>
      </c>
      <c r="X17" t="s">
        <v>111</v>
      </c>
      <c r="Y17" t="s">
        <v>3</v>
      </c>
      <c r="Z17" t="s">
        <v>10</v>
      </c>
      <c r="AA17" t="s">
        <v>3</v>
      </c>
      <c r="AB17" t="s">
        <v>17</v>
      </c>
    </row>
    <row r="18" spans="1:28" x14ac:dyDescent="0.25">
      <c r="A18" t="s">
        <v>5</v>
      </c>
      <c r="B18" t="s">
        <v>20</v>
      </c>
      <c r="C18" t="s">
        <v>5</v>
      </c>
      <c r="D18" t="s">
        <v>38</v>
      </c>
      <c r="E18" t="s">
        <v>5</v>
      </c>
      <c r="F18" t="s">
        <v>52</v>
      </c>
      <c r="G18" t="s">
        <v>5</v>
      </c>
      <c r="H18" t="s">
        <v>69</v>
      </c>
      <c r="I18" t="s">
        <v>5</v>
      </c>
      <c r="J18" t="s">
        <v>64</v>
      </c>
      <c r="K18" t="s">
        <v>5</v>
      </c>
      <c r="L18" t="s">
        <v>100</v>
      </c>
      <c r="M18" t="s">
        <v>5</v>
      </c>
      <c r="N18" t="s">
        <v>82</v>
      </c>
      <c r="O18" t="s">
        <v>5</v>
      </c>
      <c r="P18" t="s">
        <v>107</v>
      </c>
      <c r="Q18" t="s">
        <v>5</v>
      </c>
      <c r="R18" t="s">
        <v>114</v>
      </c>
      <c r="S18" t="s">
        <v>5</v>
      </c>
      <c r="T18" t="s">
        <v>100</v>
      </c>
      <c r="U18" t="s">
        <v>5</v>
      </c>
      <c r="V18" t="s">
        <v>129</v>
      </c>
      <c r="W18" t="s">
        <v>5</v>
      </c>
      <c r="X18" t="s">
        <v>79</v>
      </c>
      <c r="Y18" t="s">
        <v>5</v>
      </c>
      <c r="Z18" t="s">
        <v>71</v>
      </c>
      <c r="AA18" t="s">
        <v>5</v>
      </c>
      <c r="AB18" t="s">
        <v>10</v>
      </c>
    </row>
    <row r="19" spans="1:28" x14ac:dyDescent="0.25">
      <c r="A19" t="s">
        <v>7</v>
      </c>
      <c r="B19" t="s">
        <v>10</v>
      </c>
      <c r="C19" t="s">
        <v>7</v>
      </c>
      <c r="D19" t="s">
        <v>35</v>
      </c>
      <c r="E19" t="s">
        <v>7</v>
      </c>
      <c r="F19" t="s">
        <v>28</v>
      </c>
      <c r="G19" t="s">
        <v>7</v>
      </c>
      <c r="H19" t="s">
        <v>62</v>
      </c>
      <c r="I19" t="s">
        <v>7</v>
      </c>
      <c r="J19" t="s">
        <v>16</v>
      </c>
      <c r="K19" t="s">
        <v>7</v>
      </c>
      <c r="L19" t="s">
        <v>49</v>
      </c>
      <c r="M19" t="s">
        <v>7</v>
      </c>
      <c r="N19" t="s">
        <v>89</v>
      </c>
      <c r="O19" t="s">
        <v>7</v>
      </c>
      <c r="P19" t="s">
        <v>62</v>
      </c>
      <c r="Q19" t="s">
        <v>7</v>
      </c>
      <c r="R19" t="s">
        <v>84</v>
      </c>
      <c r="S19" t="s">
        <v>7</v>
      </c>
      <c r="T19" t="s">
        <v>122</v>
      </c>
      <c r="U19" t="s">
        <v>7</v>
      </c>
      <c r="V19" t="s">
        <v>40</v>
      </c>
      <c r="W19" t="s">
        <v>7</v>
      </c>
      <c r="X19" t="s">
        <v>141</v>
      </c>
      <c r="Y19" t="s">
        <v>7</v>
      </c>
      <c r="Z19" t="s">
        <v>10</v>
      </c>
      <c r="AA19" t="s">
        <v>7</v>
      </c>
      <c r="AB19" t="s">
        <v>10</v>
      </c>
    </row>
    <row r="20" spans="1:28" x14ac:dyDescent="0.25">
      <c r="A20" t="s">
        <v>9</v>
      </c>
      <c r="B20" t="s">
        <v>10</v>
      </c>
      <c r="C20" t="s">
        <v>9</v>
      </c>
      <c r="D20" t="s">
        <v>10</v>
      </c>
      <c r="E20" t="s">
        <v>9</v>
      </c>
      <c r="F20" t="s">
        <v>18</v>
      </c>
      <c r="G20" t="s">
        <v>9</v>
      </c>
      <c r="H20" t="s">
        <v>49</v>
      </c>
      <c r="I20" t="s">
        <v>9</v>
      </c>
      <c r="J20" t="s">
        <v>17</v>
      </c>
      <c r="K20" t="s">
        <v>9</v>
      </c>
      <c r="L20" t="s">
        <v>10</v>
      </c>
      <c r="M20" t="s">
        <v>9</v>
      </c>
      <c r="N20" t="s">
        <v>39</v>
      </c>
      <c r="O20" t="s">
        <v>9</v>
      </c>
      <c r="P20" t="s">
        <v>39</v>
      </c>
      <c r="Q20" t="s">
        <v>9</v>
      </c>
      <c r="R20" t="s">
        <v>10</v>
      </c>
      <c r="S20" t="s">
        <v>9</v>
      </c>
      <c r="T20" t="s">
        <v>123</v>
      </c>
      <c r="U20" t="s">
        <v>9</v>
      </c>
      <c r="V20" t="s">
        <v>31</v>
      </c>
      <c r="W20" t="s">
        <v>9</v>
      </c>
      <c r="X20" t="s">
        <v>28</v>
      </c>
      <c r="Y20" t="s">
        <v>9</v>
      </c>
      <c r="Z20" t="s">
        <v>10</v>
      </c>
      <c r="AA20" t="s">
        <v>9</v>
      </c>
      <c r="AB20" t="s">
        <v>130</v>
      </c>
    </row>
    <row r="21" spans="1:28" x14ac:dyDescent="0.25">
      <c r="A21" t="s">
        <v>11</v>
      </c>
      <c r="B21" t="s">
        <v>21</v>
      </c>
      <c r="C21" t="s">
        <v>11</v>
      </c>
      <c r="D21" t="s">
        <v>39</v>
      </c>
      <c r="E21" t="s">
        <v>11</v>
      </c>
      <c r="F21" t="s">
        <v>12</v>
      </c>
      <c r="G21" t="s">
        <v>11</v>
      </c>
      <c r="H21" t="s">
        <v>67</v>
      </c>
      <c r="I21" t="s">
        <v>11</v>
      </c>
      <c r="J21" t="s">
        <v>18</v>
      </c>
      <c r="K21" t="s">
        <v>11</v>
      </c>
      <c r="L21" t="s">
        <v>101</v>
      </c>
      <c r="M21" t="s">
        <v>11</v>
      </c>
      <c r="N21" t="s">
        <v>33</v>
      </c>
      <c r="O21" t="s">
        <v>11</v>
      </c>
      <c r="P21" t="s">
        <v>32</v>
      </c>
      <c r="Q21" t="s">
        <v>11</v>
      </c>
      <c r="R21" t="s">
        <v>108</v>
      </c>
      <c r="S21" t="s">
        <v>11</v>
      </c>
      <c r="T21" t="s">
        <v>33</v>
      </c>
      <c r="U21" t="s">
        <v>11</v>
      </c>
      <c r="V21" t="s">
        <v>46</v>
      </c>
      <c r="W21" t="s">
        <v>11</v>
      </c>
      <c r="X21" t="s">
        <v>21</v>
      </c>
      <c r="Y21" t="s">
        <v>11</v>
      </c>
      <c r="Z21" t="s">
        <v>130</v>
      </c>
      <c r="AA21" t="s">
        <v>11</v>
      </c>
      <c r="AB21" t="s">
        <v>83</v>
      </c>
    </row>
    <row r="23" spans="1:28" x14ac:dyDescent="0.25">
      <c r="A23" t="s">
        <v>22</v>
      </c>
      <c r="B23" t="s">
        <v>2</v>
      </c>
      <c r="C23" t="s">
        <v>22</v>
      </c>
      <c r="D23" t="s">
        <v>2</v>
      </c>
      <c r="E23" t="s">
        <v>22</v>
      </c>
      <c r="F23" t="s">
        <v>2</v>
      </c>
      <c r="G23" t="s">
        <v>22</v>
      </c>
      <c r="H23" t="s">
        <v>2</v>
      </c>
      <c r="I23" t="s">
        <v>22</v>
      </c>
      <c r="J23" t="s">
        <v>2</v>
      </c>
      <c r="K23" t="s">
        <v>22</v>
      </c>
      <c r="L23" t="s">
        <v>2</v>
      </c>
      <c r="M23" t="s">
        <v>22</v>
      </c>
      <c r="N23" t="s">
        <v>2</v>
      </c>
      <c r="O23" t="s">
        <v>22</v>
      </c>
      <c r="P23" t="s">
        <v>2</v>
      </c>
      <c r="Q23" t="s">
        <v>22</v>
      </c>
      <c r="R23" t="s">
        <v>2</v>
      </c>
      <c r="S23" t="s">
        <v>22</v>
      </c>
      <c r="T23" t="s">
        <v>2</v>
      </c>
      <c r="U23" t="s">
        <v>22</v>
      </c>
      <c r="V23" t="s">
        <v>2</v>
      </c>
      <c r="W23" t="s">
        <v>22</v>
      </c>
      <c r="X23" t="s">
        <v>2</v>
      </c>
      <c r="Y23" t="s">
        <v>22</v>
      </c>
      <c r="Z23" t="s">
        <v>2</v>
      </c>
      <c r="AA23" t="s">
        <v>22</v>
      </c>
      <c r="AB23" t="s">
        <v>2</v>
      </c>
    </row>
    <row r="24" spans="1:28" x14ac:dyDescent="0.25">
      <c r="A24" t="s">
        <v>3</v>
      </c>
      <c r="B24" t="s">
        <v>10</v>
      </c>
      <c r="C24" t="s">
        <v>3</v>
      </c>
      <c r="D24" t="s">
        <v>40</v>
      </c>
      <c r="E24" t="s">
        <v>3</v>
      </c>
      <c r="F24" t="s">
        <v>30</v>
      </c>
      <c r="G24" t="s">
        <v>3</v>
      </c>
      <c r="H24" t="s">
        <v>70</v>
      </c>
      <c r="I24" t="s">
        <v>3</v>
      </c>
      <c r="J24" t="s">
        <v>84</v>
      </c>
      <c r="K24" t="s">
        <v>3</v>
      </c>
      <c r="L24" t="s">
        <v>10</v>
      </c>
      <c r="M24" t="s">
        <v>3</v>
      </c>
      <c r="N24" t="s">
        <v>10</v>
      </c>
      <c r="O24" t="s">
        <v>3</v>
      </c>
      <c r="P24" t="s">
        <v>10</v>
      </c>
      <c r="Q24" t="s">
        <v>3</v>
      </c>
      <c r="R24" t="s">
        <v>10</v>
      </c>
      <c r="S24" t="s">
        <v>3</v>
      </c>
      <c r="T24" t="s">
        <v>10</v>
      </c>
      <c r="U24" t="s">
        <v>3</v>
      </c>
      <c r="V24" t="s">
        <v>130</v>
      </c>
      <c r="W24" t="s">
        <v>3</v>
      </c>
      <c r="X24" t="s">
        <v>10</v>
      </c>
      <c r="Y24" t="s">
        <v>3</v>
      </c>
      <c r="Z24" t="s">
        <v>18</v>
      </c>
      <c r="AA24" t="s">
        <v>3</v>
      </c>
      <c r="AB24" t="s">
        <v>55</v>
      </c>
    </row>
    <row r="25" spans="1:28" x14ac:dyDescent="0.25">
      <c r="A25" t="s">
        <v>5</v>
      </c>
      <c r="B25" t="s">
        <v>23</v>
      </c>
      <c r="C25" t="s">
        <v>5</v>
      </c>
      <c r="D25" t="s">
        <v>41</v>
      </c>
      <c r="E25" t="s">
        <v>5</v>
      </c>
      <c r="F25" t="s">
        <v>53</v>
      </c>
      <c r="G25" t="s">
        <v>5</v>
      </c>
      <c r="H25" t="s">
        <v>50</v>
      </c>
      <c r="I25" t="s">
        <v>5</v>
      </c>
      <c r="J25" t="s">
        <v>85</v>
      </c>
      <c r="K25" t="s">
        <v>5</v>
      </c>
      <c r="L25" t="s">
        <v>102</v>
      </c>
      <c r="M25" t="s">
        <v>5</v>
      </c>
      <c r="N25" t="s">
        <v>72</v>
      </c>
      <c r="O25" t="s">
        <v>5</v>
      </c>
      <c r="P25" t="s">
        <v>85</v>
      </c>
      <c r="Q25" t="s">
        <v>5</v>
      </c>
      <c r="R25" t="s">
        <v>85</v>
      </c>
      <c r="S25" t="s">
        <v>5</v>
      </c>
      <c r="T25" t="s">
        <v>71</v>
      </c>
      <c r="U25" t="s">
        <v>5</v>
      </c>
      <c r="V25" t="s">
        <v>131</v>
      </c>
      <c r="W25" t="s">
        <v>5</v>
      </c>
      <c r="X25" t="s">
        <v>53</v>
      </c>
      <c r="Y25" t="s">
        <v>5</v>
      </c>
      <c r="Z25" t="s">
        <v>75</v>
      </c>
      <c r="AA25" t="s">
        <v>5</v>
      </c>
      <c r="AB25" t="s">
        <v>10</v>
      </c>
    </row>
    <row r="26" spans="1:28" x14ac:dyDescent="0.25">
      <c r="A26" t="s">
        <v>7</v>
      </c>
      <c r="B26" t="s">
        <v>10</v>
      </c>
      <c r="C26" t="s">
        <v>7</v>
      </c>
      <c r="D26" t="s">
        <v>35</v>
      </c>
      <c r="E26" t="s">
        <v>7</v>
      </c>
      <c r="F26" t="s">
        <v>32</v>
      </c>
      <c r="G26" t="s">
        <v>7</v>
      </c>
      <c r="H26" t="s">
        <v>18</v>
      </c>
      <c r="I26" t="s">
        <v>7</v>
      </c>
      <c r="J26" t="s">
        <v>86</v>
      </c>
      <c r="K26" t="s">
        <v>7</v>
      </c>
      <c r="L26" t="s">
        <v>73</v>
      </c>
      <c r="M26" t="s">
        <v>7</v>
      </c>
      <c r="N26" t="s">
        <v>90</v>
      </c>
      <c r="O26" t="s">
        <v>7</v>
      </c>
      <c r="P26" t="s">
        <v>108</v>
      </c>
      <c r="Q26" t="s">
        <v>7</v>
      </c>
      <c r="R26" t="s">
        <v>40</v>
      </c>
      <c r="S26" t="s">
        <v>7</v>
      </c>
      <c r="T26" t="s">
        <v>30</v>
      </c>
      <c r="U26" t="s">
        <v>7</v>
      </c>
      <c r="V26" t="s">
        <v>10</v>
      </c>
      <c r="W26" t="s">
        <v>7</v>
      </c>
      <c r="X26" t="s">
        <v>28</v>
      </c>
      <c r="Y26" t="s">
        <v>7</v>
      </c>
      <c r="Z26" t="s">
        <v>125</v>
      </c>
      <c r="AA26" t="s">
        <v>7</v>
      </c>
      <c r="AB26" t="s">
        <v>10</v>
      </c>
    </row>
    <row r="27" spans="1:28" x14ac:dyDescent="0.25">
      <c r="A27" t="s">
        <v>9</v>
      </c>
      <c r="B27" t="s">
        <v>18</v>
      </c>
      <c r="C27" t="s">
        <v>9</v>
      </c>
      <c r="D27" t="s">
        <v>16</v>
      </c>
      <c r="E27" t="s">
        <v>9</v>
      </c>
      <c r="F27" t="s">
        <v>40</v>
      </c>
      <c r="G27" t="s">
        <v>9</v>
      </c>
      <c r="H27" t="s">
        <v>47</v>
      </c>
      <c r="I27" t="s">
        <v>9</v>
      </c>
      <c r="J27" t="s">
        <v>10</v>
      </c>
      <c r="K27" t="s">
        <v>9</v>
      </c>
      <c r="L27" t="s">
        <v>39</v>
      </c>
      <c r="M27" t="s">
        <v>9</v>
      </c>
      <c r="N27" t="s">
        <v>10</v>
      </c>
      <c r="O27" t="s">
        <v>9</v>
      </c>
      <c r="P27" t="s">
        <v>109</v>
      </c>
      <c r="Q27" t="s">
        <v>9</v>
      </c>
      <c r="R27" t="s">
        <v>10</v>
      </c>
      <c r="S27" t="s">
        <v>9</v>
      </c>
      <c r="T27" t="s">
        <v>10</v>
      </c>
      <c r="U27" t="s">
        <v>9</v>
      </c>
      <c r="V27" t="s">
        <v>10</v>
      </c>
      <c r="W27" t="s">
        <v>9</v>
      </c>
      <c r="X27" t="s">
        <v>62</v>
      </c>
      <c r="Y27" t="s">
        <v>9</v>
      </c>
      <c r="Z27" t="s">
        <v>18</v>
      </c>
      <c r="AA27" t="s">
        <v>9</v>
      </c>
      <c r="AB27" t="s">
        <v>18</v>
      </c>
    </row>
    <row r="28" spans="1:28" x14ac:dyDescent="0.25">
      <c r="A28" t="s">
        <v>11</v>
      </c>
      <c r="B28" t="s">
        <v>10</v>
      </c>
      <c r="C28" t="s">
        <v>11</v>
      </c>
      <c r="D28" t="s">
        <v>17</v>
      </c>
      <c r="E28" t="s">
        <v>11</v>
      </c>
      <c r="F28" t="s">
        <v>54</v>
      </c>
      <c r="G28" t="s">
        <v>11</v>
      </c>
      <c r="H28" t="s">
        <v>12</v>
      </c>
      <c r="I28" t="s">
        <v>11</v>
      </c>
      <c r="J28" t="s">
        <v>10</v>
      </c>
      <c r="K28" t="s">
        <v>11</v>
      </c>
      <c r="L28" t="s">
        <v>32</v>
      </c>
      <c r="M28" t="s">
        <v>11</v>
      </c>
      <c r="N28" t="s">
        <v>91</v>
      </c>
      <c r="O28" t="s">
        <v>11</v>
      </c>
      <c r="P28" t="s">
        <v>28</v>
      </c>
      <c r="Q28" t="s">
        <v>11</v>
      </c>
      <c r="R28" t="s">
        <v>47</v>
      </c>
      <c r="S28" t="s">
        <v>11</v>
      </c>
      <c r="T28" t="s">
        <v>10</v>
      </c>
      <c r="U28" t="s">
        <v>11</v>
      </c>
      <c r="V28" t="s">
        <v>35</v>
      </c>
      <c r="W28" t="s">
        <v>11</v>
      </c>
      <c r="X28" t="s">
        <v>142</v>
      </c>
      <c r="Y28" t="s">
        <v>11</v>
      </c>
      <c r="Z28" t="s">
        <v>40</v>
      </c>
      <c r="AA28" t="s">
        <v>11</v>
      </c>
      <c r="AB28" t="s">
        <v>55</v>
      </c>
    </row>
    <row r="30" spans="1:28" x14ac:dyDescent="0.25">
      <c r="A30" t="s">
        <v>24</v>
      </c>
      <c r="B30" t="s">
        <v>2</v>
      </c>
      <c r="C30" t="s">
        <v>24</v>
      </c>
      <c r="D30" t="s">
        <v>2</v>
      </c>
      <c r="E30" t="s">
        <v>24</v>
      </c>
      <c r="F30" t="s">
        <v>2</v>
      </c>
      <c r="G30" t="s">
        <v>24</v>
      </c>
      <c r="H30" t="s">
        <v>2</v>
      </c>
      <c r="I30" t="s">
        <v>24</v>
      </c>
      <c r="J30" t="s">
        <v>2</v>
      </c>
      <c r="K30" t="s">
        <v>24</v>
      </c>
      <c r="L30" t="s">
        <v>2</v>
      </c>
      <c r="M30" t="s">
        <v>24</v>
      </c>
      <c r="N30" t="s">
        <v>2</v>
      </c>
      <c r="O30" t="s">
        <v>24</v>
      </c>
      <c r="P30" t="s">
        <v>2</v>
      </c>
      <c r="Q30" t="s">
        <v>24</v>
      </c>
      <c r="R30" t="s">
        <v>2</v>
      </c>
      <c r="S30" t="s">
        <v>24</v>
      </c>
      <c r="T30" t="s">
        <v>2</v>
      </c>
      <c r="U30" t="s">
        <v>24</v>
      </c>
      <c r="V30" t="s">
        <v>2</v>
      </c>
      <c r="W30" t="s">
        <v>24</v>
      </c>
      <c r="X30" t="s">
        <v>2</v>
      </c>
      <c r="Y30" t="s">
        <v>24</v>
      </c>
      <c r="Z30" t="s">
        <v>2</v>
      </c>
      <c r="AA30" t="s">
        <v>24</v>
      </c>
      <c r="AB30" t="s">
        <v>2</v>
      </c>
    </row>
    <row r="31" spans="1:28" x14ac:dyDescent="0.25">
      <c r="A31" t="s">
        <v>3</v>
      </c>
      <c r="B31" t="s">
        <v>17</v>
      </c>
      <c r="C31" t="s">
        <v>3</v>
      </c>
      <c r="D31" t="s">
        <v>10</v>
      </c>
      <c r="E31" t="s">
        <v>3</v>
      </c>
      <c r="F31" t="s">
        <v>55</v>
      </c>
      <c r="G31" t="s">
        <v>3</v>
      </c>
      <c r="H31" t="s">
        <v>71</v>
      </c>
      <c r="I31" t="s">
        <v>3</v>
      </c>
      <c r="J31" t="s">
        <v>16</v>
      </c>
      <c r="K31" t="s">
        <v>3</v>
      </c>
      <c r="L31" t="s">
        <v>103</v>
      </c>
      <c r="M31" t="s">
        <v>3</v>
      </c>
      <c r="N31" t="s">
        <v>92</v>
      </c>
      <c r="O31" t="s">
        <v>3</v>
      </c>
      <c r="P31" t="s">
        <v>110</v>
      </c>
      <c r="Q31" t="s">
        <v>3</v>
      </c>
      <c r="R31" t="s">
        <v>88</v>
      </c>
      <c r="S31" t="s">
        <v>3</v>
      </c>
      <c r="T31" t="s">
        <v>124</v>
      </c>
      <c r="U31" t="s">
        <v>3</v>
      </c>
      <c r="V31" t="s">
        <v>10</v>
      </c>
      <c r="W31" t="s">
        <v>3</v>
      </c>
      <c r="X31" t="s">
        <v>54</v>
      </c>
      <c r="Y31" t="s">
        <v>3</v>
      </c>
      <c r="Z31" t="s">
        <v>21</v>
      </c>
      <c r="AA31" t="s">
        <v>3</v>
      </c>
      <c r="AB31" t="s">
        <v>14</v>
      </c>
    </row>
    <row r="32" spans="1:28" x14ac:dyDescent="0.25">
      <c r="A32" t="s">
        <v>5</v>
      </c>
      <c r="B32" t="s">
        <v>25</v>
      </c>
      <c r="C32" t="s">
        <v>5</v>
      </c>
      <c r="D32" t="s">
        <v>42</v>
      </c>
      <c r="E32" t="s">
        <v>5</v>
      </c>
      <c r="F32" t="s">
        <v>56</v>
      </c>
      <c r="G32" t="s">
        <v>5</v>
      </c>
      <c r="H32" t="s">
        <v>72</v>
      </c>
      <c r="I32" t="s">
        <v>5</v>
      </c>
      <c r="J32" t="s">
        <v>4</v>
      </c>
      <c r="K32" t="s">
        <v>5</v>
      </c>
      <c r="L32" t="s">
        <v>104</v>
      </c>
      <c r="M32" t="s">
        <v>5</v>
      </c>
      <c r="N32" t="s">
        <v>93</v>
      </c>
      <c r="O32" t="s">
        <v>5</v>
      </c>
      <c r="P32" t="s">
        <v>23</v>
      </c>
      <c r="Q32" t="s">
        <v>5</v>
      </c>
      <c r="R32" t="s">
        <v>115</v>
      </c>
      <c r="S32" t="s">
        <v>5</v>
      </c>
      <c r="T32" t="s">
        <v>4</v>
      </c>
      <c r="U32" t="s">
        <v>5</v>
      </c>
      <c r="V32" t="s">
        <v>47</v>
      </c>
      <c r="W32" t="s">
        <v>5</v>
      </c>
      <c r="X32" t="s">
        <v>25</v>
      </c>
      <c r="Y32" t="s">
        <v>5</v>
      </c>
      <c r="Z32" t="s">
        <v>10</v>
      </c>
      <c r="AA32" t="s">
        <v>5</v>
      </c>
      <c r="AB32" t="s">
        <v>59</v>
      </c>
    </row>
    <row r="33" spans="1:28" x14ac:dyDescent="0.25">
      <c r="A33" t="s">
        <v>7</v>
      </c>
      <c r="B33" t="s">
        <v>10</v>
      </c>
      <c r="C33" t="s">
        <v>7</v>
      </c>
      <c r="D33" t="s">
        <v>28</v>
      </c>
      <c r="E33" t="s">
        <v>7</v>
      </c>
      <c r="F33" t="s">
        <v>10</v>
      </c>
      <c r="G33" t="s">
        <v>7</v>
      </c>
      <c r="H33" t="s">
        <v>10</v>
      </c>
      <c r="I33" t="s">
        <v>7</v>
      </c>
      <c r="J33" t="s">
        <v>18</v>
      </c>
      <c r="K33" t="s">
        <v>7</v>
      </c>
      <c r="L33" t="s">
        <v>46</v>
      </c>
      <c r="M33" t="s">
        <v>7</v>
      </c>
      <c r="N33" t="s">
        <v>94</v>
      </c>
      <c r="O33" t="s">
        <v>7</v>
      </c>
      <c r="P33" t="s">
        <v>60</v>
      </c>
      <c r="Q33" t="s">
        <v>7</v>
      </c>
      <c r="R33" t="s">
        <v>37</v>
      </c>
      <c r="S33" t="s">
        <v>7</v>
      </c>
      <c r="T33" t="s">
        <v>122</v>
      </c>
      <c r="U33" t="s">
        <v>7</v>
      </c>
      <c r="V33" t="s">
        <v>37</v>
      </c>
      <c r="W33" t="s">
        <v>7</v>
      </c>
      <c r="X33" t="s">
        <v>143</v>
      </c>
      <c r="Y33" t="s">
        <v>7</v>
      </c>
      <c r="Z33" t="s">
        <v>10</v>
      </c>
      <c r="AA33" t="s">
        <v>7</v>
      </c>
      <c r="AB33" t="s">
        <v>14</v>
      </c>
    </row>
    <row r="34" spans="1:28" x14ac:dyDescent="0.25">
      <c r="A34" t="s">
        <v>9</v>
      </c>
      <c r="B34" t="s">
        <v>26</v>
      </c>
      <c r="C34" t="s">
        <v>9</v>
      </c>
      <c r="D34" t="s">
        <v>10</v>
      </c>
      <c r="E34" t="s">
        <v>9</v>
      </c>
      <c r="F34" t="s">
        <v>10</v>
      </c>
      <c r="G34" t="s">
        <v>9</v>
      </c>
      <c r="H34" t="s">
        <v>73</v>
      </c>
      <c r="I34" t="s">
        <v>9</v>
      </c>
      <c r="J34" t="s">
        <v>10</v>
      </c>
      <c r="K34" t="s">
        <v>9</v>
      </c>
      <c r="L34" t="s">
        <v>105</v>
      </c>
      <c r="M34" t="s">
        <v>9</v>
      </c>
      <c r="N34" t="s">
        <v>10</v>
      </c>
      <c r="O34" t="s">
        <v>9</v>
      </c>
      <c r="P34" t="s">
        <v>111</v>
      </c>
      <c r="Q34" t="s">
        <v>9</v>
      </c>
      <c r="R34" t="s">
        <v>39</v>
      </c>
      <c r="S34" t="s">
        <v>9</v>
      </c>
      <c r="T34" t="s">
        <v>125</v>
      </c>
      <c r="U34" t="s">
        <v>9</v>
      </c>
      <c r="V34" t="s">
        <v>39</v>
      </c>
      <c r="W34" t="s">
        <v>9</v>
      </c>
      <c r="X34" t="s">
        <v>60</v>
      </c>
      <c r="Y34" t="s">
        <v>9</v>
      </c>
      <c r="Z34" t="s">
        <v>18</v>
      </c>
      <c r="AA34" t="s">
        <v>9</v>
      </c>
      <c r="AB34" t="s">
        <v>155</v>
      </c>
    </row>
    <row r="35" spans="1:28" x14ac:dyDescent="0.25">
      <c r="A35" t="s">
        <v>11</v>
      </c>
      <c r="B35" t="s">
        <v>10</v>
      </c>
      <c r="C35" t="s">
        <v>11</v>
      </c>
      <c r="D35" t="s">
        <v>10</v>
      </c>
      <c r="E35" t="s">
        <v>11</v>
      </c>
      <c r="F35" t="s">
        <v>10</v>
      </c>
      <c r="G35" t="s">
        <v>11</v>
      </c>
      <c r="H35" t="s">
        <v>10</v>
      </c>
      <c r="I35" t="s">
        <v>11</v>
      </c>
      <c r="J35" t="s">
        <v>10</v>
      </c>
      <c r="K35" t="s">
        <v>11</v>
      </c>
      <c r="L35" t="s">
        <v>60</v>
      </c>
      <c r="M35" t="s">
        <v>11</v>
      </c>
      <c r="N35" t="s">
        <v>73</v>
      </c>
      <c r="O35" t="s">
        <v>11</v>
      </c>
      <c r="P35" t="s">
        <v>60</v>
      </c>
      <c r="Q35" t="s">
        <v>11</v>
      </c>
      <c r="R35" t="s">
        <v>116</v>
      </c>
      <c r="S35" t="s">
        <v>11</v>
      </c>
      <c r="T35" t="s">
        <v>118</v>
      </c>
      <c r="U35" t="s">
        <v>11</v>
      </c>
      <c r="V35" t="s">
        <v>104</v>
      </c>
      <c r="W35" t="s">
        <v>11</v>
      </c>
      <c r="X35" t="s">
        <v>10</v>
      </c>
      <c r="Y35" t="s">
        <v>11</v>
      </c>
      <c r="Z35" t="s">
        <v>73</v>
      </c>
      <c r="AA35" t="s">
        <v>11</v>
      </c>
      <c r="AB35" t="s">
        <v>120</v>
      </c>
    </row>
    <row r="37" spans="1:28" x14ac:dyDescent="0.25">
      <c r="A37" t="s">
        <v>58</v>
      </c>
      <c r="B37" t="s">
        <v>2</v>
      </c>
      <c r="C37" t="s">
        <v>58</v>
      </c>
      <c r="D37" t="s">
        <v>2</v>
      </c>
      <c r="E37" t="s">
        <v>58</v>
      </c>
      <c r="F37" t="s">
        <v>2</v>
      </c>
      <c r="G37" t="s">
        <v>58</v>
      </c>
      <c r="H37" t="s">
        <v>2</v>
      </c>
      <c r="I37" t="s">
        <v>58</v>
      </c>
      <c r="J37" t="s">
        <v>2</v>
      </c>
      <c r="K37" t="s">
        <v>58</v>
      </c>
      <c r="L37" t="s">
        <v>2</v>
      </c>
      <c r="M37" t="s">
        <v>58</v>
      </c>
      <c r="N37" t="s">
        <v>2</v>
      </c>
      <c r="O37" t="s">
        <v>58</v>
      </c>
      <c r="P37" t="s">
        <v>2</v>
      </c>
      <c r="Q37" t="s">
        <v>58</v>
      </c>
      <c r="R37" t="s">
        <v>2</v>
      </c>
      <c r="S37" t="s">
        <v>58</v>
      </c>
      <c r="T37" t="s">
        <v>2</v>
      </c>
      <c r="U37" t="s">
        <v>58</v>
      </c>
      <c r="V37" t="s">
        <v>2</v>
      </c>
      <c r="W37" t="s">
        <v>58</v>
      </c>
      <c r="X37" t="s">
        <v>2</v>
      </c>
      <c r="Y37" t="s">
        <v>58</v>
      </c>
      <c r="Z37" t="s">
        <v>2</v>
      </c>
      <c r="AA37" t="s">
        <v>58</v>
      </c>
      <c r="AB37" t="s">
        <v>2</v>
      </c>
    </row>
    <row r="38" spans="1:28" x14ac:dyDescent="0.25">
      <c r="A38" t="s">
        <v>3</v>
      </c>
      <c r="B38" t="s">
        <v>59</v>
      </c>
      <c r="C38" t="s">
        <v>3</v>
      </c>
      <c r="D38" t="s">
        <v>30</v>
      </c>
      <c r="E38" t="s">
        <v>3</v>
      </c>
      <c r="F38" t="s">
        <v>59</v>
      </c>
      <c r="G38" t="s">
        <v>3</v>
      </c>
      <c r="H38" t="s">
        <v>74</v>
      </c>
      <c r="I38" t="s">
        <v>3</v>
      </c>
      <c r="J38" t="s">
        <v>10</v>
      </c>
      <c r="K38" t="s">
        <v>3</v>
      </c>
      <c r="L38" t="s">
        <v>12</v>
      </c>
      <c r="M38" t="s">
        <v>3</v>
      </c>
      <c r="N38" t="s">
        <v>95</v>
      </c>
      <c r="O38" t="s">
        <v>3</v>
      </c>
      <c r="P38" t="s">
        <v>39</v>
      </c>
      <c r="Q38" t="s">
        <v>3</v>
      </c>
      <c r="R38" t="s">
        <v>39</v>
      </c>
      <c r="S38" t="s">
        <v>3</v>
      </c>
      <c r="T38" t="s">
        <v>95</v>
      </c>
      <c r="U38" t="s">
        <v>3</v>
      </c>
      <c r="V38" t="s">
        <v>132</v>
      </c>
      <c r="W38" t="s">
        <v>3</v>
      </c>
      <c r="X38" t="s">
        <v>21</v>
      </c>
      <c r="Y38" t="s">
        <v>3</v>
      </c>
      <c r="Z38" t="s">
        <v>28</v>
      </c>
      <c r="AA38" t="s">
        <v>3</v>
      </c>
      <c r="AB38" t="s">
        <v>59</v>
      </c>
    </row>
    <row r="39" spans="1:28" x14ac:dyDescent="0.25">
      <c r="A39" t="s">
        <v>7</v>
      </c>
      <c r="B39" t="s">
        <v>35</v>
      </c>
      <c r="C39" t="s">
        <v>7</v>
      </c>
      <c r="D39" t="s">
        <v>60</v>
      </c>
      <c r="E39" t="s">
        <v>7</v>
      </c>
      <c r="F39" t="s">
        <v>35</v>
      </c>
      <c r="G39" t="s">
        <v>7</v>
      </c>
      <c r="H39" t="s">
        <v>18</v>
      </c>
      <c r="I39" t="s">
        <v>7</v>
      </c>
      <c r="J39" t="s">
        <v>18</v>
      </c>
      <c r="K39" t="s">
        <v>7</v>
      </c>
      <c r="L39" t="s">
        <v>62</v>
      </c>
      <c r="M39" t="s">
        <v>7</v>
      </c>
      <c r="N39" t="s">
        <v>62</v>
      </c>
      <c r="O39" t="s">
        <v>7</v>
      </c>
      <c r="P39" t="s">
        <v>32</v>
      </c>
      <c r="Q39" t="s">
        <v>7</v>
      </c>
      <c r="R39" t="s">
        <v>32</v>
      </c>
      <c r="S39" t="s">
        <v>7</v>
      </c>
      <c r="T39" t="s">
        <v>46</v>
      </c>
      <c r="U39" t="s">
        <v>7</v>
      </c>
      <c r="V39" t="s">
        <v>23</v>
      </c>
      <c r="W39" t="s">
        <v>7</v>
      </c>
      <c r="X39" t="s">
        <v>30</v>
      </c>
      <c r="Y39" t="s">
        <v>7</v>
      </c>
      <c r="Z39" t="s">
        <v>95</v>
      </c>
      <c r="AA39" t="s">
        <v>7</v>
      </c>
      <c r="AB39" t="s">
        <v>60</v>
      </c>
    </row>
    <row r="40" spans="1:28" x14ac:dyDescent="0.25">
      <c r="A40" t="s">
        <v>9</v>
      </c>
      <c r="B40" t="s">
        <v>35</v>
      </c>
      <c r="C40" t="s">
        <v>9</v>
      </c>
      <c r="D40" t="s">
        <v>18</v>
      </c>
      <c r="E40" t="s">
        <v>9</v>
      </c>
      <c r="F40" t="s">
        <v>35</v>
      </c>
      <c r="G40" t="s">
        <v>9</v>
      </c>
      <c r="H40" t="s">
        <v>75</v>
      </c>
      <c r="I40" t="s">
        <v>9</v>
      </c>
      <c r="J40" t="s">
        <v>21</v>
      </c>
      <c r="K40" t="s">
        <v>9</v>
      </c>
      <c r="L40" t="s">
        <v>18</v>
      </c>
      <c r="M40" t="s">
        <v>9</v>
      </c>
      <c r="N40" t="s">
        <v>28</v>
      </c>
      <c r="O40" t="s">
        <v>9</v>
      </c>
      <c r="P40" t="s">
        <v>21</v>
      </c>
      <c r="Q40" t="s">
        <v>9</v>
      </c>
      <c r="R40" t="s">
        <v>21</v>
      </c>
      <c r="S40" t="s">
        <v>9</v>
      </c>
      <c r="T40" t="s">
        <v>30</v>
      </c>
      <c r="U40" t="s">
        <v>9</v>
      </c>
      <c r="V40" t="s">
        <v>30</v>
      </c>
      <c r="W40" t="s">
        <v>9</v>
      </c>
      <c r="X40" t="s">
        <v>62</v>
      </c>
      <c r="Y40" t="s">
        <v>9</v>
      </c>
      <c r="Z40" t="s">
        <v>28</v>
      </c>
      <c r="AA40" t="s">
        <v>9</v>
      </c>
      <c r="AB40" t="s">
        <v>35</v>
      </c>
    </row>
    <row r="41" spans="1:28" x14ac:dyDescent="0.25">
      <c r="A41" t="s">
        <v>11</v>
      </c>
      <c r="B41" t="s">
        <v>60</v>
      </c>
      <c r="C41" t="s">
        <v>11</v>
      </c>
      <c r="D41" t="s">
        <v>12</v>
      </c>
      <c r="E41" t="s">
        <v>11</v>
      </c>
      <c r="F41" t="s">
        <v>60</v>
      </c>
      <c r="G41" t="s">
        <v>11</v>
      </c>
      <c r="H41" t="s">
        <v>17</v>
      </c>
      <c r="I41" t="s">
        <v>11</v>
      </c>
      <c r="J41" t="s">
        <v>10</v>
      </c>
      <c r="K41" t="s">
        <v>11</v>
      </c>
      <c r="L41" t="s">
        <v>62</v>
      </c>
      <c r="M41" t="s">
        <v>11</v>
      </c>
      <c r="N41" t="s">
        <v>60</v>
      </c>
      <c r="O41" t="s">
        <v>11</v>
      </c>
      <c r="P41" t="s">
        <v>28</v>
      </c>
      <c r="Q41" t="s">
        <v>11</v>
      </c>
      <c r="R41" t="s">
        <v>28</v>
      </c>
      <c r="S41" t="s">
        <v>11</v>
      </c>
      <c r="T41" t="s">
        <v>35</v>
      </c>
      <c r="U41" t="s">
        <v>11</v>
      </c>
      <c r="V41" t="s">
        <v>133</v>
      </c>
      <c r="W41" t="s">
        <v>11</v>
      </c>
      <c r="X41" t="s">
        <v>39</v>
      </c>
      <c r="Y41" t="s">
        <v>11</v>
      </c>
      <c r="Z41" t="s">
        <v>62</v>
      </c>
      <c r="AA41" t="s">
        <v>11</v>
      </c>
      <c r="AB41" t="s">
        <v>8</v>
      </c>
    </row>
    <row r="43" spans="1:28" x14ac:dyDescent="0.25">
      <c r="A43" t="s">
        <v>61</v>
      </c>
      <c r="B43" t="s">
        <v>2</v>
      </c>
      <c r="C43" t="s">
        <v>61</v>
      </c>
      <c r="D43" t="s">
        <v>2</v>
      </c>
      <c r="E43" t="s">
        <v>61</v>
      </c>
      <c r="F43" t="s">
        <v>2</v>
      </c>
      <c r="G43" t="s">
        <v>61</v>
      </c>
      <c r="H43" t="s">
        <v>2</v>
      </c>
      <c r="I43" t="s">
        <v>61</v>
      </c>
      <c r="J43" t="s">
        <v>2</v>
      </c>
      <c r="K43" t="s">
        <v>61</v>
      </c>
      <c r="L43" t="s">
        <v>2</v>
      </c>
      <c r="M43" t="s">
        <v>61</v>
      </c>
      <c r="N43" t="s">
        <v>2</v>
      </c>
      <c r="O43" t="s">
        <v>61</v>
      </c>
      <c r="P43" t="s">
        <v>2</v>
      </c>
      <c r="Q43" t="s">
        <v>61</v>
      </c>
      <c r="R43" t="s">
        <v>2</v>
      </c>
      <c r="S43" t="s">
        <v>61</v>
      </c>
      <c r="T43" t="s">
        <v>2</v>
      </c>
      <c r="U43" t="s">
        <v>61</v>
      </c>
      <c r="V43" t="s">
        <v>2</v>
      </c>
      <c r="W43" t="s">
        <v>61</v>
      </c>
      <c r="X43" t="s">
        <v>2</v>
      </c>
      <c r="Y43" t="s">
        <v>61</v>
      </c>
      <c r="Z43" t="s">
        <v>2</v>
      </c>
      <c r="AA43" t="s">
        <v>61</v>
      </c>
      <c r="AB43" t="s">
        <v>2</v>
      </c>
    </row>
    <row r="44" spans="1:28" x14ac:dyDescent="0.25">
      <c r="A44" t="s">
        <v>3</v>
      </c>
      <c r="B44" t="s">
        <v>12</v>
      </c>
      <c r="C44" t="s">
        <v>3</v>
      </c>
      <c r="D44" t="s">
        <v>28</v>
      </c>
      <c r="E44" t="s">
        <v>3</v>
      </c>
      <c r="F44" t="s">
        <v>12</v>
      </c>
      <c r="G44" t="s">
        <v>3</v>
      </c>
      <c r="H44" t="s">
        <v>76</v>
      </c>
      <c r="I44" t="s">
        <v>3</v>
      </c>
      <c r="J44" t="s">
        <v>21</v>
      </c>
      <c r="K44" t="s">
        <v>3</v>
      </c>
      <c r="L44" t="s">
        <v>12</v>
      </c>
      <c r="M44" t="s">
        <v>3</v>
      </c>
      <c r="N44" t="s">
        <v>17</v>
      </c>
      <c r="O44" t="s">
        <v>3</v>
      </c>
      <c r="P44" t="s">
        <v>10</v>
      </c>
      <c r="Q44" t="s">
        <v>3</v>
      </c>
      <c r="R44" t="s">
        <v>10</v>
      </c>
      <c r="S44" t="s">
        <v>3</v>
      </c>
      <c r="T44" t="s">
        <v>12</v>
      </c>
      <c r="U44" t="s">
        <v>3</v>
      </c>
      <c r="V44" t="s">
        <v>134</v>
      </c>
      <c r="W44" t="s">
        <v>3</v>
      </c>
      <c r="X44" t="s">
        <v>8</v>
      </c>
      <c r="Y44" t="s">
        <v>3</v>
      </c>
      <c r="Z44" t="s">
        <v>32</v>
      </c>
      <c r="AA44" t="s">
        <v>3</v>
      </c>
      <c r="AB44" t="s">
        <v>12</v>
      </c>
    </row>
    <row r="45" spans="1:28" x14ac:dyDescent="0.25">
      <c r="A45" t="s">
        <v>7</v>
      </c>
      <c r="B45" t="s">
        <v>62</v>
      </c>
      <c r="C45" t="s">
        <v>7</v>
      </c>
      <c r="D45" t="s">
        <v>30</v>
      </c>
      <c r="E45" t="s">
        <v>7</v>
      </c>
      <c r="F45" t="s">
        <v>62</v>
      </c>
      <c r="G45" t="s">
        <v>7</v>
      </c>
      <c r="H45" t="s">
        <v>28</v>
      </c>
      <c r="I45" t="s">
        <v>7</v>
      </c>
      <c r="J45" t="s">
        <v>28</v>
      </c>
      <c r="K45" t="s">
        <v>7</v>
      </c>
      <c r="L45" t="s">
        <v>62</v>
      </c>
      <c r="M45" t="s">
        <v>7</v>
      </c>
      <c r="N45" t="s">
        <v>60</v>
      </c>
      <c r="O45" t="s">
        <v>7</v>
      </c>
      <c r="P45" t="s">
        <v>18</v>
      </c>
      <c r="Q45" t="s">
        <v>7</v>
      </c>
      <c r="R45" t="s">
        <v>18</v>
      </c>
      <c r="S45" t="s">
        <v>7</v>
      </c>
      <c r="T45" t="s">
        <v>60</v>
      </c>
      <c r="U45" t="s">
        <v>7</v>
      </c>
      <c r="V45" t="s">
        <v>71</v>
      </c>
      <c r="W45" t="s">
        <v>7</v>
      </c>
      <c r="X45" t="s">
        <v>144</v>
      </c>
      <c r="Y45" t="s">
        <v>7</v>
      </c>
      <c r="Z45" t="s">
        <v>12</v>
      </c>
      <c r="AA45" t="s">
        <v>7</v>
      </c>
      <c r="AB45" t="s">
        <v>30</v>
      </c>
    </row>
    <row r="46" spans="1:28" x14ac:dyDescent="0.25">
      <c r="A46" t="s">
        <v>9</v>
      </c>
      <c r="B46" t="s">
        <v>30</v>
      </c>
      <c r="C46" t="s">
        <v>9</v>
      </c>
      <c r="D46" t="s">
        <v>32</v>
      </c>
      <c r="E46" t="s">
        <v>9</v>
      </c>
      <c r="F46" t="s">
        <v>30</v>
      </c>
      <c r="G46" t="s">
        <v>9</v>
      </c>
      <c r="H46" t="s">
        <v>75</v>
      </c>
      <c r="I46" t="s">
        <v>9</v>
      </c>
      <c r="J46" t="s">
        <v>21</v>
      </c>
      <c r="K46" t="s">
        <v>9</v>
      </c>
      <c r="L46" t="s">
        <v>32</v>
      </c>
      <c r="M46" t="s">
        <v>9</v>
      </c>
      <c r="N46" t="s">
        <v>28</v>
      </c>
      <c r="O46" t="s">
        <v>9</v>
      </c>
      <c r="P46" t="s">
        <v>18</v>
      </c>
      <c r="Q46" t="s">
        <v>9</v>
      </c>
      <c r="R46" t="s">
        <v>21</v>
      </c>
      <c r="S46" t="s">
        <v>9</v>
      </c>
      <c r="T46" t="s">
        <v>32</v>
      </c>
      <c r="U46" t="s">
        <v>9</v>
      </c>
      <c r="V46" t="s">
        <v>75</v>
      </c>
      <c r="W46" t="s">
        <v>9</v>
      </c>
      <c r="X46" t="s">
        <v>76</v>
      </c>
      <c r="Y46" t="s">
        <v>9</v>
      </c>
      <c r="Z46" t="s">
        <v>32</v>
      </c>
      <c r="AA46" t="s">
        <v>9</v>
      </c>
      <c r="AB46" t="s">
        <v>32</v>
      </c>
    </row>
    <row r="47" spans="1:28" x14ac:dyDescent="0.25">
      <c r="A47" t="s">
        <v>11</v>
      </c>
      <c r="B47" t="s">
        <v>32</v>
      </c>
      <c r="C47" t="s">
        <v>11</v>
      </c>
      <c r="D47" t="s">
        <v>54</v>
      </c>
      <c r="E47" t="s">
        <v>11</v>
      </c>
      <c r="F47" t="s">
        <v>32</v>
      </c>
      <c r="G47" t="s">
        <v>11</v>
      </c>
      <c r="H47" t="s">
        <v>54</v>
      </c>
      <c r="I47" t="s">
        <v>11</v>
      </c>
      <c r="J47" t="s">
        <v>39</v>
      </c>
      <c r="K47" t="s">
        <v>11</v>
      </c>
      <c r="L47" t="s">
        <v>28</v>
      </c>
      <c r="M47" t="s">
        <v>11</v>
      </c>
      <c r="N47" t="s">
        <v>18</v>
      </c>
      <c r="O47" t="s">
        <v>11</v>
      </c>
      <c r="P47" t="s">
        <v>10</v>
      </c>
      <c r="Q47" t="s">
        <v>11</v>
      </c>
      <c r="R47" t="s">
        <v>10</v>
      </c>
      <c r="S47" t="s">
        <v>11</v>
      </c>
      <c r="T47" t="s">
        <v>32</v>
      </c>
      <c r="U47" t="s">
        <v>11</v>
      </c>
      <c r="V47" t="s">
        <v>135</v>
      </c>
      <c r="W47" t="s">
        <v>11</v>
      </c>
      <c r="X47" t="s">
        <v>145</v>
      </c>
      <c r="Y47" t="s">
        <v>11</v>
      </c>
      <c r="Z47" t="s">
        <v>30</v>
      </c>
      <c r="AA47" t="s">
        <v>11</v>
      </c>
      <c r="AB47" t="s">
        <v>23</v>
      </c>
    </row>
    <row r="49" spans="1:28" x14ac:dyDescent="0.25">
      <c r="A49" t="s">
        <v>63</v>
      </c>
      <c r="B49" t="s">
        <v>2</v>
      </c>
      <c r="C49" t="s">
        <v>63</v>
      </c>
      <c r="D49" t="s">
        <v>2</v>
      </c>
      <c r="E49" t="s">
        <v>63</v>
      </c>
      <c r="F49" t="s">
        <v>2</v>
      </c>
      <c r="G49" t="s">
        <v>63</v>
      </c>
      <c r="H49" t="s">
        <v>2</v>
      </c>
      <c r="I49" t="s">
        <v>63</v>
      </c>
      <c r="J49" t="s">
        <v>2</v>
      </c>
      <c r="K49" t="s">
        <v>63</v>
      </c>
      <c r="L49" t="s">
        <v>2</v>
      </c>
      <c r="M49" t="s">
        <v>63</v>
      </c>
      <c r="N49" t="s">
        <v>2</v>
      </c>
      <c r="O49" t="s">
        <v>63</v>
      </c>
      <c r="P49" t="s">
        <v>2</v>
      </c>
      <c r="Q49" t="s">
        <v>63</v>
      </c>
      <c r="R49" t="s">
        <v>2</v>
      </c>
      <c r="S49" t="s">
        <v>63</v>
      </c>
      <c r="T49" t="s">
        <v>2</v>
      </c>
      <c r="U49" t="s">
        <v>63</v>
      </c>
      <c r="V49" t="s">
        <v>2</v>
      </c>
      <c r="W49" t="s">
        <v>63</v>
      </c>
      <c r="X49" t="s">
        <v>2</v>
      </c>
      <c r="Y49" t="s">
        <v>63</v>
      </c>
      <c r="Z49" t="s">
        <v>2</v>
      </c>
      <c r="AA49" t="s">
        <v>63</v>
      </c>
      <c r="AB49" t="s">
        <v>2</v>
      </c>
    </row>
    <row r="50" spans="1:28" x14ac:dyDescent="0.25">
      <c r="A50" t="s">
        <v>3</v>
      </c>
      <c r="B50" t="s">
        <v>54</v>
      </c>
      <c r="C50" t="s">
        <v>3</v>
      </c>
      <c r="D50" t="s">
        <v>60</v>
      </c>
      <c r="E50" t="s">
        <v>3</v>
      </c>
      <c r="F50" t="s">
        <v>54</v>
      </c>
      <c r="G50" t="s">
        <v>3</v>
      </c>
      <c r="H50" t="s">
        <v>76</v>
      </c>
      <c r="I50" t="s">
        <v>3</v>
      </c>
      <c r="J50" t="s">
        <v>10</v>
      </c>
      <c r="K50" t="s">
        <v>3</v>
      </c>
      <c r="L50" t="s">
        <v>10</v>
      </c>
      <c r="M50" t="s">
        <v>3</v>
      </c>
      <c r="N50" t="s">
        <v>10</v>
      </c>
      <c r="O50" t="s">
        <v>3</v>
      </c>
      <c r="P50" t="s">
        <v>10</v>
      </c>
      <c r="Q50" t="s">
        <v>3</v>
      </c>
      <c r="R50" t="s">
        <v>10</v>
      </c>
      <c r="S50" t="s">
        <v>3</v>
      </c>
      <c r="T50" t="s">
        <v>39</v>
      </c>
      <c r="U50" t="s">
        <v>3</v>
      </c>
      <c r="V50" t="s">
        <v>136</v>
      </c>
      <c r="W50" t="s">
        <v>3</v>
      </c>
      <c r="X50" t="s">
        <v>144</v>
      </c>
      <c r="Y50" t="s">
        <v>3</v>
      </c>
      <c r="Z50" t="s">
        <v>113</v>
      </c>
      <c r="AA50" t="s">
        <v>3</v>
      </c>
      <c r="AB50" t="s">
        <v>21</v>
      </c>
    </row>
    <row r="51" spans="1:28" x14ac:dyDescent="0.25">
      <c r="A51" t="s">
        <v>7</v>
      </c>
      <c r="B51" t="s">
        <v>46</v>
      </c>
      <c r="C51" t="s">
        <v>7</v>
      </c>
      <c r="D51" t="s">
        <v>62</v>
      </c>
      <c r="E51" t="s">
        <v>7</v>
      </c>
      <c r="F51" t="s">
        <v>46</v>
      </c>
      <c r="G51" t="s">
        <v>7</v>
      </c>
      <c r="H51" t="s">
        <v>60</v>
      </c>
      <c r="I51" t="s">
        <v>7</v>
      </c>
      <c r="J51" t="s">
        <v>28</v>
      </c>
      <c r="K51" t="s">
        <v>7</v>
      </c>
      <c r="L51" t="s">
        <v>60</v>
      </c>
      <c r="M51" t="s">
        <v>7</v>
      </c>
      <c r="N51" t="s">
        <v>62</v>
      </c>
      <c r="O51" t="s">
        <v>7</v>
      </c>
      <c r="P51" t="s">
        <v>18</v>
      </c>
      <c r="Q51" t="s">
        <v>7</v>
      </c>
      <c r="R51" t="s">
        <v>28</v>
      </c>
      <c r="S51" t="s">
        <v>7</v>
      </c>
      <c r="T51" t="s">
        <v>35</v>
      </c>
      <c r="U51" t="s">
        <v>7</v>
      </c>
      <c r="V51" t="s">
        <v>29</v>
      </c>
      <c r="W51" t="s">
        <v>7</v>
      </c>
      <c r="X51" t="s">
        <v>133</v>
      </c>
      <c r="Y51" t="s">
        <v>7</v>
      </c>
      <c r="Z51" t="s">
        <v>151</v>
      </c>
      <c r="AA51" t="s">
        <v>7</v>
      </c>
      <c r="AB51" t="s">
        <v>10</v>
      </c>
    </row>
    <row r="52" spans="1:28" x14ac:dyDescent="0.25">
      <c r="A52" t="s">
        <v>9</v>
      </c>
      <c r="B52" t="s">
        <v>28</v>
      </c>
      <c r="C52" t="s">
        <v>9</v>
      </c>
      <c r="D52" t="s">
        <v>28</v>
      </c>
      <c r="E52" t="s">
        <v>9</v>
      </c>
      <c r="F52" t="s">
        <v>28</v>
      </c>
      <c r="G52" t="s">
        <v>9</v>
      </c>
      <c r="H52" t="s">
        <v>35</v>
      </c>
      <c r="I52" t="s">
        <v>9</v>
      </c>
      <c r="J52" t="s">
        <v>10</v>
      </c>
      <c r="K52" t="s">
        <v>9</v>
      </c>
      <c r="L52" t="s">
        <v>10</v>
      </c>
      <c r="M52" t="s">
        <v>9</v>
      </c>
      <c r="N52" t="s">
        <v>21</v>
      </c>
      <c r="O52" t="s">
        <v>9</v>
      </c>
      <c r="P52" t="s">
        <v>21</v>
      </c>
      <c r="Q52" t="s">
        <v>9</v>
      </c>
      <c r="R52" t="s">
        <v>10</v>
      </c>
      <c r="S52" t="s">
        <v>9</v>
      </c>
      <c r="T52" t="s">
        <v>21</v>
      </c>
      <c r="U52" t="s">
        <v>9</v>
      </c>
      <c r="V52" t="s">
        <v>113</v>
      </c>
      <c r="W52" t="s">
        <v>9</v>
      </c>
      <c r="X52" t="s">
        <v>53</v>
      </c>
      <c r="Y52" t="s">
        <v>9</v>
      </c>
      <c r="Z52" t="s">
        <v>144</v>
      </c>
      <c r="AA52" t="s">
        <v>9</v>
      </c>
      <c r="AB52" t="s">
        <v>10</v>
      </c>
    </row>
    <row r="53" spans="1:28" x14ac:dyDescent="0.25">
      <c r="A53" t="s">
        <v>11</v>
      </c>
      <c r="B53" t="s">
        <v>30</v>
      </c>
      <c r="C53" t="s">
        <v>11</v>
      </c>
      <c r="D53" t="s">
        <v>95</v>
      </c>
      <c r="E53" t="s">
        <v>11</v>
      </c>
      <c r="F53" t="s">
        <v>30</v>
      </c>
      <c r="G53" t="s">
        <v>11</v>
      </c>
      <c r="H53" t="s">
        <v>59</v>
      </c>
      <c r="I53" t="s">
        <v>11</v>
      </c>
      <c r="J53" t="s">
        <v>10</v>
      </c>
      <c r="K53" t="s">
        <v>11</v>
      </c>
      <c r="L53" t="s">
        <v>18</v>
      </c>
      <c r="M53" t="s">
        <v>11</v>
      </c>
      <c r="N53" t="s">
        <v>10</v>
      </c>
      <c r="O53" t="s">
        <v>11</v>
      </c>
      <c r="P53" t="s">
        <v>10</v>
      </c>
      <c r="Q53" t="s">
        <v>11</v>
      </c>
      <c r="R53" t="s">
        <v>10</v>
      </c>
      <c r="S53" t="s">
        <v>11</v>
      </c>
      <c r="T53" t="s">
        <v>32</v>
      </c>
      <c r="U53" t="s">
        <v>11</v>
      </c>
      <c r="V53" t="s">
        <v>137</v>
      </c>
      <c r="W53" t="s">
        <v>11</v>
      </c>
      <c r="X53" t="s">
        <v>146</v>
      </c>
      <c r="Y53" t="s">
        <v>11</v>
      </c>
      <c r="Z53" t="s">
        <v>76</v>
      </c>
      <c r="AA53" t="s">
        <v>11</v>
      </c>
      <c r="AB53"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79FA-5EA8-4E3C-994D-603905C8077B}">
  <dimension ref="A1:F519"/>
  <sheetViews>
    <sheetView zoomScale="111" zoomScaleNormal="66" workbookViewId="0">
      <selection activeCell="G3" sqref="G3"/>
    </sheetView>
  </sheetViews>
  <sheetFormatPr baseColWidth="10" defaultRowHeight="15" x14ac:dyDescent="0.25"/>
  <cols>
    <col min="1" max="1" width="20.140625" bestFit="1" customWidth="1"/>
    <col min="2" max="2" width="18.42578125" style="1" customWidth="1"/>
    <col min="3" max="3" width="18.140625" style="1" customWidth="1"/>
    <col min="4" max="4" width="27" customWidth="1"/>
    <col min="5" max="5" width="13.42578125" style="2" customWidth="1"/>
  </cols>
  <sheetData>
    <row r="1" spans="1:6" ht="15.75" thickBot="1" x14ac:dyDescent="0.3">
      <c r="A1" s="8" t="s">
        <v>164</v>
      </c>
      <c r="B1" s="8" t="s">
        <v>158</v>
      </c>
      <c r="C1" s="8" t="s">
        <v>157</v>
      </c>
      <c r="D1" s="8" t="s">
        <v>159</v>
      </c>
      <c r="E1" s="7" t="s">
        <v>160</v>
      </c>
      <c r="F1" s="24" t="s">
        <v>207</v>
      </c>
    </row>
    <row r="2" spans="1:6" x14ac:dyDescent="0.25">
      <c r="A2" s="16" t="s">
        <v>27</v>
      </c>
      <c r="B2" s="17">
        <v>740</v>
      </c>
      <c r="C2" s="17">
        <v>400</v>
      </c>
      <c r="D2" s="18" t="s">
        <v>3</v>
      </c>
      <c r="E2" s="19">
        <v>0.434</v>
      </c>
    </row>
    <row r="3" spans="1:6" x14ac:dyDescent="0.25">
      <c r="A3" s="11" t="s">
        <v>27</v>
      </c>
      <c r="B3" s="10">
        <v>740</v>
      </c>
      <c r="C3" s="10">
        <v>400</v>
      </c>
      <c r="D3" s="9" t="s">
        <v>5</v>
      </c>
      <c r="E3" s="12">
        <v>0.42299999999999999</v>
      </c>
    </row>
    <row r="4" spans="1:6" x14ac:dyDescent="0.25">
      <c r="A4" s="11" t="s">
        <v>27</v>
      </c>
      <c r="B4" s="10">
        <v>740</v>
      </c>
      <c r="C4" s="10">
        <v>400</v>
      </c>
      <c r="D4" s="9" t="s">
        <v>7</v>
      </c>
      <c r="E4" s="12">
        <v>0.435</v>
      </c>
    </row>
    <row r="5" spans="1:6" x14ac:dyDescent="0.25">
      <c r="A5" s="11" t="s">
        <v>27</v>
      </c>
      <c r="B5" s="10">
        <v>740</v>
      </c>
      <c r="C5" s="10">
        <v>400</v>
      </c>
      <c r="D5" s="9" t="s">
        <v>9</v>
      </c>
      <c r="E5" s="12">
        <v>0.5</v>
      </c>
    </row>
    <row r="6" spans="1:6" x14ac:dyDescent="0.25">
      <c r="A6" s="11" t="s">
        <v>27</v>
      </c>
      <c r="B6" s="10">
        <v>740</v>
      </c>
      <c r="C6" s="10">
        <v>400</v>
      </c>
      <c r="D6" s="9" t="s">
        <v>11</v>
      </c>
      <c r="E6" s="12">
        <v>0.82799999999999996</v>
      </c>
    </row>
    <row r="7" spans="1:6" x14ac:dyDescent="0.25">
      <c r="A7" s="11" t="s">
        <v>27</v>
      </c>
      <c r="B7" s="10">
        <v>740</v>
      </c>
      <c r="C7" s="10">
        <v>800</v>
      </c>
      <c r="D7" s="9" t="s">
        <v>3</v>
      </c>
      <c r="E7" s="12">
        <v>0.46800000000000003</v>
      </c>
    </row>
    <row r="8" spans="1:6" x14ac:dyDescent="0.25">
      <c r="A8" s="11" t="s">
        <v>27</v>
      </c>
      <c r="B8" s="10">
        <v>740</v>
      </c>
      <c r="C8" s="10">
        <v>800</v>
      </c>
      <c r="D8" s="9" t="s">
        <v>5</v>
      </c>
      <c r="E8" s="12">
        <v>0.42899999999999999</v>
      </c>
    </row>
    <row r="9" spans="1:6" x14ac:dyDescent="0.25">
      <c r="A9" s="11" t="s">
        <v>27</v>
      </c>
      <c r="B9" s="10">
        <v>740</v>
      </c>
      <c r="C9" s="10">
        <v>800</v>
      </c>
      <c r="D9" s="9" t="s">
        <v>7</v>
      </c>
      <c r="E9" s="12">
        <v>0.48399999999999999</v>
      </c>
    </row>
    <row r="10" spans="1:6" x14ac:dyDescent="0.25">
      <c r="A10" s="11" t="s">
        <v>27</v>
      </c>
      <c r="B10" s="10">
        <v>740</v>
      </c>
      <c r="C10" s="10">
        <v>800</v>
      </c>
      <c r="D10" s="9" t="s">
        <v>9</v>
      </c>
      <c r="E10" s="12">
        <v>0.80300000000000005</v>
      </c>
    </row>
    <row r="11" spans="1:6" x14ac:dyDescent="0.25">
      <c r="A11" s="11" t="s">
        <v>27</v>
      </c>
      <c r="B11" s="10">
        <v>740</v>
      </c>
      <c r="C11" s="10">
        <v>800</v>
      </c>
      <c r="D11" s="9" t="s">
        <v>11</v>
      </c>
      <c r="E11" s="12">
        <v>0.48</v>
      </c>
    </row>
    <row r="12" spans="1:6" x14ac:dyDescent="0.25">
      <c r="A12" s="11" t="s">
        <v>27</v>
      </c>
      <c r="B12" s="10">
        <v>740</v>
      </c>
      <c r="C12" s="10">
        <v>1200</v>
      </c>
      <c r="D12" s="9" t="s">
        <v>3</v>
      </c>
      <c r="E12" s="12">
        <v>0.5</v>
      </c>
    </row>
    <row r="13" spans="1:6" x14ac:dyDescent="0.25">
      <c r="A13" s="11" t="s">
        <v>27</v>
      </c>
      <c r="B13" s="10">
        <v>740</v>
      </c>
      <c r="C13" s="10">
        <v>1200</v>
      </c>
      <c r="D13" s="9" t="s">
        <v>5</v>
      </c>
      <c r="E13" s="12">
        <v>0.42199999999999999</v>
      </c>
    </row>
    <row r="14" spans="1:6" x14ac:dyDescent="0.25">
      <c r="A14" s="11" t="s">
        <v>27</v>
      </c>
      <c r="B14" s="10">
        <v>740</v>
      </c>
      <c r="C14" s="10">
        <v>1200</v>
      </c>
      <c r="D14" s="9" t="s">
        <v>7</v>
      </c>
      <c r="E14" s="12">
        <v>0.5</v>
      </c>
    </row>
    <row r="15" spans="1:6" x14ac:dyDescent="0.25">
      <c r="A15" s="11" t="s">
        <v>27</v>
      </c>
      <c r="B15" s="10">
        <v>740</v>
      </c>
      <c r="C15" s="10">
        <v>1200</v>
      </c>
      <c r="D15" s="9" t="s">
        <v>9</v>
      </c>
      <c r="E15" s="12">
        <v>0.5</v>
      </c>
    </row>
    <row r="16" spans="1:6" x14ac:dyDescent="0.25">
      <c r="A16" s="11" t="s">
        <v>27</v>
      </c>
      <c r="B16" s="10">
        <v>740</v>
      </c>
      <c r="C16" s="10">
        <v>1200</v>
      </c>
      <c r="D16" s="9" t="s">
        <v>11</v>
      </c>
      <c r="E16" s="12">
        <v>0.48499999999999999</v>
      </c>
    </row>
    <row r="17" spans="1:5" x14ac:dyDescent="0.25">
      <c r="A17" s="11" t="s">
        <v>27</v>
      </c>
      <c r="B17" s="10">
        <v>740</v>
      </c>
      <c r="C17" s="10">
        <v>1600</v>
      </c>
      <c r="D17" s="9" t="s">
        <v>3</v>
      </c>
      <c r="E17" s="12">
        <v>0.5</v>
      </c>
    </row>
    <row r="18" spans="1:5" x14ac:dyDescent="0.25">
      <c r="A18" s="11" t="s">
        <v>27</v>
      </c>
      <c r="B18" s="10">
        <v>740</v>
      </c>
      <c r="C18" s="10">
        <v>1600</v>
      </c>
      <c r="D18" s="9" t="s">
        <v>5</v>
      </c>
      <c r="E18" s="12">
        <v>0.43</v>
      </c>
    </row>
    <row r="19" spans="1:5" x14ac:dyDescent="0.25">
      <c r="A19" s="11" t="s">
        <v>27</v>
      </c>
      <c r="B19" s="10">
        <v>740</v>
      </c>
      <c r="C19" s="10">
        <v>1600</v>
      </c>
      <c r="D19" s="9" t="s">
        <v>7</v>
      </c>
      <c r="E19" s="12">
        <v>0.5</v>
      </c>
    </row>
    <row r="20" spans="1:5" x14ac:dyDescent="0.25">
      <c r="A20" s="11" t="s">
        <v>27</v>
      </c>
      <c r="B20" s="10">
        <v>740</v>
      </c>
      <c r="C20" s="10">
        <v>1600</v>
      </c>
      <c r="D20" s="9" t="s">
        <v>9</v>
      </c>
      <c r="E20" s="12">
        <v>0.48</v>
      </c>
    </row>
    <row r="21" spans="1:5" x14ac:dyDescent="0.25">
      <c r="A21" s="11" t="s">
        <v>27</v>
      </c>
      <c r="B21" s="10">
        <v>740</v>
      </c>
      <c r="C21" s="10">
        <v>1600</v>
      </c>
      <c r="D21" s="9" t="s">
        <v>11</v>
      </c>
      <c r="E21" s="12">
        <v>0.5</v>
      </c>
    </row>
    <row r="22" spans="1:5" x14ac:dyDescent="0.25">
      <c r="A22" s="11" t="s">
        <v>27</v>
      </c>
      <c r="B22" s="10">
        <v>740</v>
      </c>
      <c r="C22" s="10">
        <v>2000</v>
      </c>
      <c r="D22" s="9" t="s">
        <v>3</v>
      </c>
      <c r="E22" s="12">
        <v>0.80300000000000005</v>
      </c>
    </row>
    <row r="23" spans="1:5" x14ac:dyDescent="0.25">
      <c r="A23" s="11" t="s">
        <v>27</v>
      </c>
      <c r="B23" s="10">
        <v>740</v>
      </c>
      <c r="C23" s="10">
        <v>2000</v>
      </c>
      <c r="D23" s="9" t="s">
        <v>5</v>
      </c>
      <c r="E23" s="12">
        <v>0.44800000000000001</v>
      </c>
    </row>
    <row r="24" spans="1:5" x14ac:dyDescent="0.25">
      <c r="A24" s="11" t="s">
        <v>27</v>
      </c>
      <c r="B24" s="10">
        <v>740</v>
      </c>
      <c r="C24" s="10">
        <v>2000</v>
      </c>
      <c r="D24" s="9" t="s">
        <v>7</v>
      </c>
      <c r="E24" s="12">
        <v>0.5</v>
      </c>
    </row>
    <row r="25" spans="1:5" x14ac:dyDescent="0.25">
      <c r="A25" s="11" t="s">
        <v>27</v>
      </c>
      <c r="B25" s="10">
        <v>740</v>
      </c>
      <c r="C25" s="10">
        <v>2000</v>
      </c>
      <c r="D25" s="9" t="s">
        <v>9</v>
      </c>
      <c r="E25" s="12">
        <v>0.47899999999999998</v>
      </c>
    </row>
    <row r="26" spans="1:5" x14ac:dyDescent="0.25">
      <c r="A26" s="11" t="s">
        <v>27</v>
      </c>
      <c r="B26" s="10">
        <v>740</v>
      </c>
      <c r="C26" s="10">
        <v>2000</v>
      </c>
      <c r="D26" s="9" t="s">
        <v>11</v>
      </c>
      <c r="E26" s="12">
        <v>0.5</v>
      </c>
    </row>
    <row r="27" spans="1:5" x14ac:dyDescent="0.25">
      <c r="A27" s="11" t="s">
        <v>27</v>
      </c>
      <c r="B27" s="10">
        <v>740</v>
      </c>
      <c r="C27" s="10">
        <v>3000</v>
      </c>
      <c r="D27" s="9" t="s">
        <v>3</v>
      </c>
      <c r="E27" s="12">
        <v>0.88400000000000001</v>
      </c>
    </row>
    <row r="28" spans="1:5" x14ac:dyDescent="0.25">
      <c r="A28" s="11" t="s">
        <v>27</v>
      </c>
      <c r="B28" s="10">
        <v>740</v>
      </c>
      <c r="C28" s="10">
        <v>3000</v>
      </c>
      <c r="D28" s="9" t="s">
        <v>7</v>
      </c>
      <c r="E28" s="12">
        <v>0.45</v>
      </c>
    </row>
    <row r="29" spans="1:5" x14ac:dyDescent="0.25">
      <c r="A29" s="11" t="s">
        <v>27</v>
      </c>
      <c r="B29" s="10">
        <v>740</v>
      </c>
      <c r="C29" s="10">
        <v>3000</v>
      </c>
      <c r="D29" s="9" t="s">
        <v>9</v>
      </c>
      <c r="E29" s="12">
        <v>0.45</v>
      </c>
    </row>
    <row r="30" spans="1:5" x14ac:dyDescent="0.25">
      <c r="A30" s="11" t="s">
        <v>27</v>
      </c>
      <c r="B30" s="10">
        <v>740</v>
      </c>
      <c r="C30" s="10">
        <v>3000</v>
      </c>
      <c r="D30" s="9" t="s">
        <v>11</v>
      </c>
      <c r="E30" s="12">
        <v>0.46</v>
      </c>
    </row>
    <row r="31" spans="1:5" x14ac:dyDescent="0.25">
      <c r="A31" s="11" t="s">
        <v>27</v>
      </c>
      <c r="B31" s="10">
        <v>740</v>
      </c>
      <c r="C31" s="10">
        <v>4000</v>
      </c>
      <c r="D31" s="9" t="s">
        <v>3</v>
      </c>
      <c r="E31" s="12">
        <v>0.82799999999999996</v>
      </c>
    </row>
    <row r="32" spans="1:5" x14ac:dyDescent="0.25">
      <c r="A32" s="11" t="s">
        <v>27</v>
      </c>
      <c r="B32" s="10">
        <v>740</v>
      </c>
      <c r="C32" s="10">
        <v>4000</v>
      </c>
      <c r="D32" s="9" t="s">
        <v>7</v>
      </c>
      <c r="E32" s="12">
        <v>0.45500000000000002</v>
      </c>
    </row>
    <row r="33" spans="1:5" x14ac:dyDescent="0.25">
      <c r="A33" s="11" t="s">
        <v>27</v>
      </c>
      <c r="B33" s="10">
        <v>740</v>
      </c>
      <c r="C33" s="10">
        <v>4000</v>
      </c>
      <c r="D33" s="9" t="s">
        <v>9</v>
      </c>
      <c r="E33" s="12">
        <v>0.46500000000000002</v>
      </c>
    </row>
    <row r="34" spans="1:5" x14ac:dyDescent="0.25">
      <c r="A34" s="11" t="s">
        <v>27</v>
      </c>
      <c r="B34" s="10">
        <v>740</v>
      </c>
      <c r="C34" s="10">
        <v>4000</v>
      </c>
      <c r="D34" s="9" t="s">
        <v>11</v>
      </c>
      <c r="E34" s="12">
        <v>0.47499999999999998</v>
      </c>
    </row>
    <row r="35" spans="1:5" x14ac:dyDescent="0.25">
      <c r="A35" s="11" t="s">
        <v>27</v>
      </c>
      <c r="B35" s="10">
        <v>740</v>
      </c>
      <c r="C35" s="10">
        <v>5000</v>
      </c>
      <c r="D35" s="9" t="s">
        <v>3</v>
      </c>
      <c r="E35" s="12">
        <v>0.84699999999999998</v>
      </c>
    </row>
    <row r="36" spans="1:5" x14ac:dyDescent="0.25">
      <c r="A36" s="11" t="s">
        <v>27</v>
      </c>
      <c r="B36" s="10">
        <v>740</v>
      </c>
      <c r="C36" s="10">
        <v>5000</v>
      </c>
      <c r="D36" s="9" t="s">
        <v>7</v>
      </c>
      <c r="E36" s="12">
        <v>0.44500000000000001</v>
      </c>
    </row>
    <row r="37" spans="1:5" x14ac:dyDescent="0.25">
      <c r="A37" s="11" t="s">
        <v>27</v>
      </c>
      <c r="B37" s="10">
        <v>740</v>
      </c>
      <c r="C37" s="10">
        <v>5000</v>
      </c>
      <c r="D37" s="9" t="s">
        <v>9</v>
      </c>
      <c r="E37" s="12">
        <v>0.47</v>
      </c>
    </row>
    <row r="38" spans="1:5" x14ac:dyDescent="0.25">
      <c r="A38" s="11" t="s">
        <v>27</v>
      </c>
      <c r="B38" s="10">
        <v>740</v>
      </c>
      <c r="C38" s="10">
        <v>5000</v>
      </c>
      <c r="D38" s="9" t="s">
        <v>11</v>
      </c>
      <c r="E38" s="12">
        <v>0.46500000000000002</v>
      </c>
    </row>
    <row r="39" spans="1:5" x14ac:dyDescent="0.25">
      <c r="A39" s="11" t="s">
        <v>43</v>
      </c>
      <c r="B39" s="10">
        <v>660</v>
      </c>
      <c r="C39" s="10">
        <v>400</v>
      </c>
      <c r="D39" s="9" t="s">
        <v>3</v>
      </c>
      <c r="E39" s="12">
        <v>0.47</v>
      </c>
    </row>
    <row r="40" spans="1:5" x14ac:dyDescent="0.25">
      <c r="A40" s="11" t="s">
        <v>43</v>
      </c>
      <c r="B40" s="10">
        <v>660</v>
      </c>
      <c r="C40" s="10">
        <v>400</v>
      </c>
      <c r="D40" s="9" t="s">
        <v>5</v>
      </c>
      <c r="E40" s="12">
        <v>0.38500000000000001</v>
      </c>
    </row>
    <row r="41" spans="1:5" x14ac:dyDescent="0.25">
      <c r="A41" s="11" t="s">
        <v>43</v>
      </c>
      <c r="B41" s="10">
        <v>660</v>
      </c>
      <c r="C41" s="10">
        <v>400</v>
      </c>
      <c r="D41" s="9" t="s">
        <v>7</v>
      </c>
      <c r="E41" s="12">
        <v>0.46500000000000002</v>
      </c>
    </row>
    <row r="42" spans="1:5" x14ac:dyDescent="0.25">
      <c r="A42" s="11" t="s">
        <v>43</v>
      </c>
      <c r="B42" s="10">
        <v>660</v>
      </c>
      <c r="C42" s="10">
        <v>400</v>
      </c>
      <c r="D42" s="9" t="s">
        <v>9</v>
      </c>
      <c r="E42" s="12">
        <v>0.84</v>
      </c>
    </row>
    <row r="43" spans="1:5" x14ac:dyDescent="0.25">
      <c r="A43" s="11" t="s">
        <v>43</v>
      </c>
      <c r="B43" s="10">
        <v>660</v>
      </c>
      <c r="C43" s="10">
        <v>400</v>
      </c>
      <c r="D43" s="9" t="s">
        <v>11</v>
      </c>
      <c r="E43" s="12">
        <v>0.47499999999999998</v>
      </c>
    </row>
    <row r="44" spans="1:5" x14ac:dyDescent="0.25">
      <c r="A44" s="11" t="s">
        <v>43</v>
      </c>
      <c r="B44" s="10">
        <v>660</v>
      </c>
      <c r="C44" s="10">
        <v>800</v>
      </c>
      <c r="D44" s="9" t="s">
        <v>3</v>
      </c>
      <c r="E44" s="12">
        <v>0.46899999999999997</v>
      </c>
    </row>
    <row r="45" spans="1:5" x14ac:dyDescent="0.25">
      <c r="A45" s="11" t="s">
        <v>43</v>
      </c>
      <c r="B45" s="10">
        <v>660</v>
      </c>
      <c r="C45" s="10">
        <v>800</v>
      </c>
      <c r="D45" s="9" t="s">
        <v>5</v>
      </c>
      <c r="E45" s="12">
        <v>0.38600000000000001</v>
      </c>
    </row>
    <row r="46" spans="1:5" x14ac:dyDescent="0.25">
      <c r="A46" s="11" t="s">
        <v>43</v>
      </c>
      <c r="B46" s="10">
        <v>660</v>
      </c>
      <c r="C46" s="10">
        <v>800</v>
      </c>
      <c r="D46" s="9" t="s">
        <v>7</v>
      </c>
      <c r="E46" s="12">
        <v>0.45</v>
      </c>
    </row>
    <row r="47" spans="1:5" x14ac:dyDescent="0.25">
      <c r="A47" s="11" t="s">
        <v>43</v>
      </c>
      <c r="B47" s="10">
        <v>660</v>
      </c>
      <c r="C47" s="10">
        <v>800</v>
      </c>
      <c r="D47" s="9" t="s">
        <v>9</v>
      </c>
      <c r="E47" s="12">
        <v>0.48699999999999999</v>
      </c>
    </row>
    <row r="48" spans="1:5" x14ac:dyDescent="0.25">
      <c r="A48" s="11" t="s">
        <v>43</v>
      </c>
      <c r="B48" s="10">
        <v>660</v>
      </c>
      <c r="C48" s="10">
        <v>800</v>
      </c>
      <c r="D48" s="9" t="s">
        <v>11</v>
      </c>
      <c r="E48" s="12">
        <v>0.80300000000000005</v>
      </c>
    </row>
    <row r="49" spans="1:5" x14ac:dyDescent="0.25">
      <c r="A49" s="11" t="s">
        <v>43</v>
      </c>
      <c r="B49" s="10">
        <v>660</v>
      </c>
      <c r="C49" s="10">
        <v>1200</v>
      </c>
      <c r="D49" s="9" t="s">
        <v>3</v>
      </c>
      <c r="E49" s="12">
        <v>0.47299999999999998</v>
      </c>
    </row>
    <row r="50" spans="1:5" x14ac:dyDescent="0.25">
      <c r="A50" s="11" t="s">
        <v>43</v>
      </c>
      <c r="B50" s="10">
        <v>660</v>
      </c>
      <c r="C50" s="10">
        <v>1200</v>
      </c>
      <c r="D50" s="9" t="s">
        <v>5</v>
      </c>
      <c r="E50" s="12">
        <v>0.40100000000000002</v>
      </c>
    </row>
    <row r="51" spans="1:5" x14ac:dyDescent="0.25">
      <c r="A51" s="11" t="s">
        <v>43</v>
      </c>
      <c r="B51" s="10">
        <v>660</v>
      </c>
      <c r="C51" s="10">
        <v>1200</v>
      </c>
      <c r="D51" s="9" t="s">
        <v>7</v>
      </c>
      <c r="E51" s="12">
        <v>0.45</v>
      </c>
    </row>
    <row r="52" spans="1:5" x14ac:dyDescent="0.25">
      <c r="A52" s="11" t="s">
        <v>43</v>
      </c>
      <c r="B52" s="10">
        <v>660</v>
      </c>
      <c r="C52" s="10">
        <v>1200</v>
      </c>
      <c r="D52" s="9" t="s">
        <v>9</v>
      </c>
      <c r="E52" s="12">
        <v>0.5</v>
      </c>
    </row>
    <row r="53" spans="1:5" x14ac:dyDescent="0.25">
      <c r="A53" s="11" t="s">
        <v>43</v>
      </c>
      <c r="B53" s="10">
        <v>660</v>
      </c>
      <c r="C53" s="10">
        <v>1200</v>
      </c>
      <c r="D53" s="9" t="s">
        <v>11</v>
      </c>
      <c r="E53" s="12">
        <v>0.76900000000000002</v>
      </c>
    </row>
    <row r="54" spans="1:5" x14ac:dyDescent="0.25">
      <c r="A54" s="11" t="s">
        <v>43</v>
      </c>
      <c r="B54" s="10">
        <v>660</v>
      </c>
      <c r="C54" s="10">
        <v>1600</v>
      </c>
      <c r="D54" s="9" t="s">
        <v>3</v>
      </c>
      <c r="E54" s="12">
        <v>0.47599999999999998</v>
      </c>
    </row>
    <row r="55" spans="1:5" x14ac:dyDescent="0.25">
      <c r="A55" s="11" t="s">
        <v>43</v>
      </c>
      <c r="B55" s="10">
        <v>660</v>
      </c>
      <c r="C55" s="10">
        <v>1600</v>
      </c>
      <c r="D55" s="9" t="s">
        <v>5</v>
      </c>
      <c r="E55" s="12">
        <v>0.41099999999999998</v>
      </c>
    </row>
    <row r="56" spans="1:5" x14ac:dyDescent="0.25">
      <c r="A56" s="11" t="s">
        <v>43</v>
      </c>
      <c r="B56" s="10">
        <v>660</v>
      </c>
      <c r="C56" s="10">
        <v>1600</v>
      </c>
      <c r="D56" s="9" t="s">
        <v>7</v>
      </c>
      <c r="E56" s="12">
        <v>0.45</v>
      </c>
    </row>
    <row r="57" spans="1:5" x14ac:dyDescent="0.25">
      <c r="A57" s="11" t="s">
        <v>43</v>
      </c>
      <c r="B57" s="10">
        <v>660</v>
      </c>
      <c r="C57" s="10">
        <v>1600</v>
      </c>
      <c r="D57" s="9" t="s">
        <v>9</v>
      </c>
      <c r="E57" s="12">
        <v>0.48399999999999999</v>
      </c>
    </row>
    <row r="58" spans="1:5" x14ac:dyDescent="0.25">
      <c r="A58" s="11" t="s">
        <v>43</v>
      </c>
      <c r="B58" s="10">
        <v>660</v>
      </c>
      <c r="C58" s="10">
        <v>1600</v>
      </c>
      <c r="D58" s="9" t="s">
        <v>11</v>
      </c>
      <c r="E58" s="12">
        <v>0.80300000000000005</v>
      </c>
    </row>
    <row r="59" spans="1:5" x14ac:dyDescent="0.25">
      <c r="A59" s="11" t="s">
        <v>43</v>
      </c>
      <c r="B59" s="10">
        <v>660</v>
      </c>
      <c r="C59" s="10">
        <v>2000</v>
      </c>
      <c r="D59" s="9" t="s">
        <v>3</v>
      </c>
      <c r="E59" s="12">
        <v>0.5</v>
      </c>
    </row>
    <row r="60" spans="1:5" x14ac:dyDescent="0.25">
      <c r="A60" s="11" t="s">
        <v>43</v>
      </c>
      <c r="B60" s="10">
        <v>660</v>
      </c>
      <c r="C60" s="10">
        <v>2000</v>
      </c>
      <c r="D60" s="9" t="s">
        <v>5</v>
      </c>
      <c r="E60" s="12">
        <v>0.437</v>
      </c>
    </row>
    <row r="61" spans="1:5" x14ac:dyDescent="0.25">
      <c r="A61" s="11" t="s">
        <v>43</v>
      </c>
      <c r="B61" s="10">
        <v>660</v>
      </c>
      <c r="C61" s="10">
        <v>2000</v>
      </c>
      <c r="D61" s="9" t="s">
        <v>7</v>
      </c>
      <c r="E61" s="12">
        <v>0.47</v>
      </c>
    </row>
    <row r="62" spans="1:5" x14ac:dyDescent="0.25">
      <c r="A62" s="11" t="s">
        <v>43</v>
      </c>
      <c r="B62" s="10">
        <v>660</v>
      </c>
      <c r="C62" s="10">
        <v>2000</v>
      </c>
      <c r="D62" s="9" t="s">
        <v>9</v>
      </c>
      <c r="E62" s="12">
        <v>0.5</v>
      </c>
    </row>
    <row r="63" spans="1:5" x14ac:dyDescent="0.25">
      <c r="A63" s="11" t="s">
        <v>43</v>
      </c>
      <c r="B63" s="10">
        <v>660</v>
      </c>
      <c r="C63" s="10">
        <v>2000</v>
      </c>
      <c r="D63" s="9" t="s">
        <v>11</v>
      </c>
      <c r="E63" s="12">
        <v>0.5</v>
      </c>
    </row>
    <row r="64" spans="1:5" x14ac:dyDescent="0.25">
      <c r="A64" s="11" t="s">
        <v>43</v>
      </c>
      <c r="B64" s="10">
        <v>660</v>
      </c>
      <c r="C64" s="10">
        <v>3000</v>
      </c>
      <c r="D64" s="9" t="s">
        <v>3</v>
      </c>
      <c r="E64" s="12">
        <v>0.46500000000000002</v>
      </c>
    </row>
    <row r="65" spans="1:5" x14ac:dyDescent="0.25">
      <c r="A65" s="11" t="s">
        <v>43</v>
      </c>
      <c r="B65" s="10">
        <v>660</v>
      </c>
      <c r="C65" s="10">
        <v>3000</v>
      </c>
      <c r="D65" s="9" t="s">
        <v>7</v>
      </c>
      <c r="E65" s="12">
        <v>0.46</v>
      </c>
    </row>
    <row r="66" spans="1:5" x14ac:dyDescent="0.25">
      <c r="A66" s="11" t="s">
        <v>43</v>
      </c>
      <c r="B66" s="10">
        <v>660</v>
      </c>
      <c r="C66" s="10">
        <v>3000</v>
      </c>
      <c r="D66" s="9" t="s">
        <v>9</v>
      </c>
      <c r="E66" s="12">
        <v>0.48</v>
      </c>
    </row>
    <row r="67" spans="1:5" x14ac:dyDescent="0.25">
      <c r="A67" s="11" t="s">
        <v>43</v>
      </c>
      <c r="B67" s="10">
        <v>660</v>
      </c>
      <c r="C67" s="10">
        <v>3000</v>
      </c>
      <c r="D67" s="9" t="s">
        <v>11</v>
      </c>
      <c r="E67" s="12">
        <v>0.82799999999999996</v>
      </c>
    </row>
    <row r="68" spans="1:5" x14ac:dyDescent="0.25">
      <c r="A68" s="11" t="s">
        <v>43</v>
      </c>
      <c r="B68" s="10">
        <v>660</v>
      </c>
      <c r="C68" s="10">
        <v>4000</v>
      </c>
      <c r="D68" s="9" t="s">
        <v>3</v>
      </c>
      <c r="E68" s="12">
        <v>0.47</v>
      </c>
    </row>
    <row r="69" spans="1:5" x14ac:dyDescent="0.25">
      <c r="A69" s="11" t="s">
        <v>43</v>
      </c>
      <c r="B69" s="10">
        <v>660</v>
      </c>
      <c r="C69" s="10">
        <v>4000</v>
      </c>
      <c r="D69" s="9" t="s">
        <v>7</v>
      </c>
      <c r="E69" s="12">
        <v>0.46500000000000002</v>
      </c>
    </row>
    <row r="70" spans="1:5" x14ac:dyDescent="0.25">
      <c r="A70" s="11" t="s">
        <v>43</v>
      </c>
      <c r="B70" s="10">
        <v>660</v>
      </c>
      <c r="C70" s="10">
        <v>4000</v>
      </c>
      <c r="D70" s="9" t="s">
        <v>9</v>
      </c>
      <c r="E70" s="12">
        <v>0.47499999999999998</v>
      </c>
    </row>
    <row r="71" spans="1:5" x14ac:dyDescent="0.25">
      <c r="A71" s="11" t="s">
        <v>43</v>
      </c>
      <c r="B71" s="10">
        <v>660</v>
      </c>
      <c r="C71" s="10">
        <v>4000</v>
      </c>
      <c r="D71" s="9" t="s">
        <v>11</v>
      </c>
      <c r="E71" s="12">
        <v>0.84699999999999998</v>
      </c>
    </row>
    <row r="72" spans="1:5" x14ac:dyDescent="0.25">
      <c r="A72" s="11" t="s">
        <v>43</v>
      </c>
      <c r="B72" s="10">
        <v>660</v>
      </c>
      <c r="C72" s="10">
        <v>5000</v>
      </c>
      <c r="D72" s="9" t="s">
        <v>3</v>
      </c>
      <c r="E72" s="12">
        <v>0.46</v>
      </c>
    </row>
    <row r="73" spans="1:5" x14ac:dyDescent="0.25">
      <c r="A73" s="11" t="s">
        <v>43</v>
      </c>
      <c r="B73" s="10">
        <v>660</v>
      </c>
      <c r="C73" s="10">
        <v>5000</v>
      </c>
      <c r="D73" s="9" t="s">
        <v>7</v>
      </c>
      <c r="E73" s="12">
        <v>0.45500000000000002</v>
      </c>
    </row>
    <row r="74" spans="1:5" x14ac:dyDescent="0.25">
      <c r="A74" s="11" t="s">
        <v>43</v>
      </c>
      <c r="B74" s="10">
        <v>660</v>
      </c>
      <c r="C74" s="10">
        <v>5000</v>
      </c>
      <c r="D74" s="9" t="s">
        <v>9</v>
      </c>
      <c r="E74" s="12">
        <v>0.47</v>
      </c>
    </row>
    <row r="75" spans="1:5" x14ac:dyDescent="0.25">
      <c r="A75" s="11" t="s">
        <v>43</v>
      </c>
      <c r="B75" s="10">
        <v>660</v>
      </c>
      <c r="C75" s="10">
        <v>5000</v>
      </c>
      <c r="D75" s="9" t="s">
        <v>11</v>
      </c>
      <c r="E75" s="12">
        <v>0.86199999999999999</v>
      </c>
    </row>
    <row r="76" spans="1:5" x14ac:dyDescent="0.25">
      <c r="A76" s="11" t="s">
        <v>57</v>
      </c>
      <c r="B76" s="10">
        <v>980</v>
      </c>
      <c r="C76" s="10">
        <v>400</v>
      </c>
      <c r="D76" s="9" t="s">
        <v>3</v>
      </c>
      <c r="E76" s="12">
        <v>0.40799999999999997</v>
      </c>
    </row>
    <row r="77" spans="1:5" x14ac:dyDescent="0.25">
      <c r="A77" s="11" t="s">
        <v>57</v>
      </c>
      <c r="B77" s="10">
        <v>980</v>
      </c>
      <c r="C77" s="10">
        <v>400</v>
      </c>
      <c r="D77" s="9" t="s">
        <v>5</v>
      </c>
      <c r="E77" s="12">
        <v>0.371</v>
      </c>
    </row>
    <row r="78" spans="1:5" x14ac:dyDescent="0.25">
      <c r="A78" s="11" t="s">
        <v>57</v>
      </c>
      <c r="B78" s="10">
        <v>980</v>
      </c>
      <c r="C78" s="10">
        <v>400</v>
      </c>
      <c r="D78" s="9" t="s">
        <v>7</v>
      </c>
      <c r="E78" s="12">
        <v>0.44500000000000001</v>
      </c>
    </row>
    <row r="79" spans="1:5" x14ac:dyDescent="0.25">
      <c r="A79" s="11" t="s">
        <v>57</v>
      </c>
      <c r="B79" s="10">
        <v>980</v>
      </c>
      <c r="C79" s="10">
        <v>400</v>
      </c>
      <c r="D79" s="9" t="s">
        <v>9</v>
      </c>
      <c r="E79" s="12">
        <v>0.46400000000000002</v>
      </c>
    </row>
    <row r="80" spans="1:5" x14ac:dyDescent="0.25">
      <c r="A80" s="11" t="s">
        <v>57</v>
      </c>
      <c r="B80" s="10">
        <v>980</v>
      </c>
      <c r="C80" s="10">
        <v>400</v>
      </c>
      <c r="D80" s="9" t="s">
        <v>11</v>
      </c>
      <c r="E80" s="12">
        <v>0.89200000000000002</v>
      </c>
    </row>
    <row r="81" spans="1:5" x14ac:dyDescent="0.25">
      <c r="A81" s="11" t="s">
        <v>57</v>
      </c>
      <c r="B81" s="10">
        <v>980</v>
      </c>
      <c r="C81" s="10">
        <v>800</v>
      </c>
      <c r="D81" s="9" t="s">
        <v>3</v>
      </c>
      <c r="E81" s="12">
        <v>0.443</v>
      </c>
    </row>
    <row r="82" spans="1:5" x14ac:dyDescent="0.25">
      <c r="A82" s="11" t="s">
        <v>57</v>
      </c>
      <c r="B82" s="10">
        <v>980</v>
      </c>
      <c r="C82" s="10">
        <v>800</v>
      </c>
      <c r="D82" s="9" t="s">
        <v>5</v>
      </c>
      <c r="E82" s="12">
        <v>0.36399999999999999</v>
      </c>
    </row>
    <row r="83" spans="1:5" x14ac:dyDescent="0.25">
      <c r="A83" s="11" t="s">
        <v>57</v>
      </c>
      <c r="B83" s="10">
        <v>980</v>
      </c>
      <c r="C83" s="10">
        <v>800</v>
      </c>
      <c r="D83" s="9" t="s">
        <v>7</v>
      </c>
      <c r="E83" s="12">
        <v>0.48499999999999999</v>
      </c>
    </row>
    <row r="84" spans="1:5" x14ac:dyDescent="0.25">
      <c r="A84" s="11" t="s">
        <v>57</v>
      </c>
      <c r="B84" s="10">
        <v>980</v>
      </c>
      <c r="C84" s="10">
        <v>800</v>
      </c>
      <c r="D84" s="9" t="s">
        <v>9</v>
      </c>
      <c r="E84" s="12">
        <v>0.46899999999999997</v>
      </c>
    </row>
    <row r="85" spans="1:5" x14ac:dyDescent="0.25">
      <c r="A85" s="11" t="s">
        <v>57</v>
      </c>
      <c r="B85" s="10">
        <v>980</v>
      </c>
      <c r="C85" s="10">
        <v>800</v>
      </c>
      <c r="D85" s="9" t="s">
        <v>11</v>
      </c>
      <c r="E85" s="12">
        <v>0.81899999999999995</v>
      </c>
    </row>
    <row r="86" spans="1:5" x14ac:dyDescent="0.25">
      <c r="A86" s="11" t="s">
        <v>57</v>
      </c>
      <c r="B86" s="10">
        <v>980</v>
      </c>
      <c r="C86" s="10">
        <v>1200</v>
      </c>
      <c r="D86" s="9" t="s">
        <v>3</v>
      </c>
      <c r="E86" s="12">
        <v>0.46500000000000002</v>
      </c>
    </row>
    <row r="87" spans="1:5" x14ac:dyDescent="0.25">
      <c r="A87" s="11" t="s">
        <v>57</v>
      </c>
      <c r="B87" s="10">
        <v>980</v>
      </c>
      <c r="C87" s="10">
        <v>1200</v>
      </c>
      <c r="D87" s="9" t="s">
        <v>5</v>
      </c>
      <c r="E87" s="12">
        <v>0.38300000000000001</v>
      </c>
    </row>
    <row r="88" spans="1:5" x14ac:dyDescent="0.25">
      <c r="A88" s="11" t="s">
        <v>57</v>
      </c>
      <c r="B88" s="10">
        <v>980</v>
      </c>
      <c r="C88" s="10">
        <v>1200</v>
      </c>
      <c r="D88" s="9" t="s">
        <v>7</v>
      </c>
      <c r="E88" s="12">
        <v>0.47</v>
      </c>
    </row>
    <row r="89" spans="1:5" x14ac:dyDescent="0.25">
      <c r="A89" s="11" t="s">
        <v>57</v>
      </c>
      <c r="B89" s="10">
        <v>980</v>
      </c>
      <c r="C89" s="10">
        <v>1200</v>
      </c>
      <c r="D89" s="9" t="s">
        <v>9</v>
      </c>
      <c r="E89" s="12">
        <v>0.48</v>
      </c>
    </row>
    <row r="90" spans="1:5" x14ac:dyDescent="0.25">
      <c r="A90" s="11" t="s">
        <v>57</v>
      </c>
      <c r="B90" s="10">
        <v>980</v>
      </c>
      <c r="C90" s="10">
        <v>1200</v>
      </c>
      <c r="D90" s="9" t="s">
        <v>11</v>
      </c>
      <c r="E90" s="12">
        <v>0.82799999999999996</v>
      </c>
    </row>
    <row r="91" spans="1:5" x14ac:dyDescent="0.25">
      <c r="A91" s="11" t="s">
        <v>57</v>
      </c>
      <c r="B91" s="10">
        <v>980</v>
      </c>
      <c r="C91" s="10">
        <v>1600</v>
      </c>
      <c r="D91" s="9" t="s">
        <v>3</v>
      </c>
      <c r="E91" s="12">
        <v>0.46500000000000002</v>
      </c>
    </row>
    <row r="92" spans="1:5" x14ac:dyDescent="0.25">
      <c r="A92" s="11" t="s">
        <v>57</v>
      </c>
      <c r="B92" s="10">
        <v>980</v>
      </c>
      <c r="C92" s="10">
        <v>1600</v>
      </c>
      <c r="D92" s="9" t="s">
        <v>5</v>
      </c>
      <c r="E92" s="12">
        <v>0.39500000000000002</v>
      </c>
    </row>
    <row r="93" spans="1:5" x14ac:dyDescent="0.25">
      <c r="A93" s="11" t="s">
        <v>57</v>
      </c>
      <c r="B93" s="10">
        <v>980</v>
      </c>
      <c r="C93" s="10">
        <v>1600</v>
      </c>
      <c r="D93" s="9" t="s">
        <v>7</v>
      </c>
      <c r="E93" s="12">
        <v>0.47499999999999998</v>
      </c>
    </row>
    <row r="94" spans="1:5" x14ac:dyDescent="0.25">
      <c r="A94" s="11" t="s">
        <v>57</v>
      </c>
      <c r="B94" s="10">
        <v>980</v>
      </c>
      <c r="C94" s="10">
        <v>1600</v>
      </c>
      <c r="D94" s="9" t="s">
        <v>9</v>
      </c>
      <c r="E94" s="12">
        <v>0.47599999999999998</v>
      </c>
    </row>
    <row r="95" spans="1:5" x14ac:dyDescent="0.25">
      <c r="A95" s="11" t="s">
        <v>57</v>
      </c>
      <c r="B95" s="10">
        <v>980</v>
      </c>
      <c r="C95" s="10">
        <v>1600</v>
      </c>
      <c r="D95" s="9" t="s">
        <v>11</v>
      </c>
      <c r="E95" s="12">
        <v>0.84699999999999998</v>
      </c>
    </row>
    <row r="96" spans="1:5" x14ac:dyDescent="0.25">
      <c r="A96" s="11" t="s">
        <v>57</v>
      </c>
      <c r="B96" s="10">
        <v>980</v>
      </c>
      <c r="C96" s="10">
        <v>2000</v>
      </c>
      <c r="D96" s="9" t="s">
        <v>3</v>
      </c>
      <c r="E96" s="12">
        <v>0.48099999999999998</v>
      </c>
    </row>
    <row r="97" spans="1:5" x14ac:dyDescent="0.25">
      <c r="A97" s="11" t="s">
        <v>57</v>
      </c>
      <c r="B97" s="10">
        <v>980</v>
      </c>
      <c r="C97" s="10">
        <v>2000</v>
      </c>
      <c r="D97" s="9" t="s">
        <v>5</v>
      </c>
      <c r="E97" s="12">
        <v>0.41699999999999998</v>
      </c>
    </row>
    <row r="98" spans="1:5" x14ac:dyDescent="0.25">
      <c r="A98" s="11" t="s">
        <v>57</v>
      </c>
      <c r="B98" s="10">
        <v>980</v>
      </c>
      <c r="C98" s="10">
        <v>2000</v>
      </c>
      <c r="D98" s="9" t="s">
        <v>7</v>
      </c>
      <c r="E98" s="12">
        <v>0.5</v>
      </c>
    </row>
    <row r="99" spans="1:5" x14ac:dyDescent="0.25">
      <c r="A99" s="11" t="s">
        <v>57</v>
      </c>
      <c r="B99" s="10">
        <v>980</v>
      </c>
      <c r="C99" s="10">
        <v>2000</v>
      </c>
      <c r="D99" s="9" t="s">
        <v>9</v>
      </c>
      <c r="E99" s="12">
        <v>0.5</v>
      </c>
    </row>
    <row r="100" spans="1:5" x14ac:dyDescent="0.25">
      <c r="A100" s="11" t="s">
        <v>57</v>
      </c>
      <c r="B100" s="10">
        <v>980</v>
      </c>
      <c r="C100" s="10">
        <v>2000</v>
      </c>
      <c r="D100" s="9" t="s">
        <v>11</v>
      </c>
      <c r="E100" s="12">
        <v>0.5</v>
      </c>
    </row>
    <row r="101" spans="1:5" x14ac:dyDescent="0.25">
      <c r="A101" s="11" t="s">
        <v>57</v>
      </c>
      <c r="B101" s="10">
        <v>980</v>
      </c>
      <c r="C101" s="10">
        <v>3000</v>
      </c>
      <c r="D101" s="9" t="s">
        <v>3</v>
      </c>
      <c r="E101" s="12">
        <v>0.88400000000000001</v>
      </c>
    </row>
    <row r="102" spans="1:5" x14ac:dyDescent="0.25">
      <c r="A102" s="11" t="s">
        <v>57</v>
      </c>
      <c r="B102" s="10">
        <v>980</v>
      </c>
      <c r="C102" s="10">
        <v>3000</v>
      </c>
      <c r="D102" s="9" t="s">
        <v>7</v>
      </c>
      <c r="E102" s="12">
        <v>0.45</v>
      </c>
    </row>
    <row r="103" spans="1:5" x14ac:dyDescent="0.25">
      <c r="A103" s="11" t="s">
        <v>57</v>
      </c>
      <c r="B103" s="10">
        <v>980</v>
      </c>
      <c r="C103" s="10">
        <v>3000</v>
      </c>
      <c r="D103" s="9" t="s">
        <v>9</v>
      </c>
      <c r="E103" s="12">
        <v>0.45</v>
      </c>
    </row>
    <row r="104" spans="1:5" x14ac:dyDescent="0.25">
      <c r="A104" s="11" t="s">
        <v>57</v>
      </c>
      <c r="B104" s="10">
        <v>980</v>
      </c>
      <c r="C104" s="10">
        <v>3000</v>
      </c>
      <c r="D104" s="9" t="s">
        <v>11</v>
      </c>
      <c r="E104" s="12">
        <v>0.46</v>
      </c>
    </row>
    <row r="105" spans="1:5" x14ac:dyDescent="0.25">
      <c r="A105" s="11" t="s">
        <v>57</v>
      </c>
      <c r="B105" s="10">
        <v>980</v>
      </c>
      <c r="C105" s="10">
        <v>4000</v>
      </c>
      <c r="D105" s="9" t="s">
        <v>3</v>
      </c>
      <c r="E105" s="12">
        <v>0.82799999999999996</v>
      </c>
    </row>
    <row r="106" spans="1:5" x14ac:dyDescent="0.25">
      <c r="A106" s="11" t="s">
        <v>57</v>
      </c>
      <c r="B106" s="10">
        <v>980</v>
      </c>
      <c r="C106" s="10">
        <v>4000</v>
      </c>
      <c r="D106" s="9" t="s">
        <v>7</v>
      </c>
      <c r="E106" s="12">
        <v>0.45500000000000002</v>
      </c>
    </row>
    <row r="107" spans="1:5" x14ac:dyDescent="0.25">
      <c r="A107" s="11" t="s">
        <v>57</v>
      </c>
      <c r="B107" s="10">
        <v>980</v>
      </c>
      <c r="C107" s="10">
        <v>4000</v>
      </c>
      <c r="D107" s="9" t="s">
        <v>9</v>
      </c>
      <c r="E107" s="12">
        <v>0.46500000000000002</v>
      </c>
    </row>
    <row r="108" spans="1:5" x14ac:dyDescent="0.25">
      <c r="A108" s="11" t="s">
        <v>57</v>
      </c>
      <c r="B108" s="10">
        <v>980</v>
      </c>
      <c r="C108" s="10">
        <v>4000</v>
      </c>
      <c r="D108" s="9" t="s">
        <v>11</v>
      </c>
      <c r="E108" s="12">
        <v>0.47499999999999998</v>
      </c>
    </row>
    <row r="109" spans="1:5" x14ac:dyDescent="0.25">
      <c r="A109" s="11" t="s">
        <v>57</v>
      </c>
      <c r="B109" s="10">
        <v>980</v>
      </c>
      <c r="C109" s="10">
        <v>5000</v>
      </c>
      <c r="D109" s="9" t="s">
        <v>3</v>
      </c>
      <c r="E109" s="12">
        <v>0.84699999999999998</v>
      </c>
    </row>
    <row r="110" spans="1:5" x14ac:dyDescent="0.25">
      <c r="A110" s="11" t="s">
        <v>57</v>
      </c>
      <c r="B110" s="10">
        <v>980</v>
      </c>
      <c r="C110" s="10">
        <v>5000</v>
      </c>
      <c r="D110" s="9" t="s">
        <v>7</v>
      </c>
      <c r="E110" s="12">
        <v>0.44500000000000001</v>
      </c>
    </row>
    <row r="111" spans="1:5" x14ac:dyDescent="0.25">
      <c r="A111" s="11" t="s">
        <v>57</v>
      </c>
      <c r="B111" s="10">
        <v>980</v>
      </c>
      <c r="C111" s="10">
        <v>5000</v>
      </c>
      <c r="D111" s="9" t="s">
        <v>9</v>
      </c>
      <c r="E111" s="12">
        <v>0.47</v>
      </c>
    </row>
    <row r="112" spans="1:5" x14ac:dyDescent="0.25">
      <c r="A112" s="11" t="s">
        <v>57</v>
      </c>
      <c r="B112" s="10">
        <v>980</v>
      </c>
      <c r="C112" s="10">
        <v>5000</v>
      </c>
      <c r="D112" s="9" t="s">
        <v>11</v>
      </c>
      <c r="E112" s="12">
        <v>0.46500000000000002</v>
      </c>
    </row>
    <row r="113" spans="1:5" x14ac:dyDescent="0.25">
      <c r="A113" s="11" t="s">
        <v>77</v>
      </c>
      <c r="B113" s="10">
        <v>350</v>
      </c>
      <c r="C113" s="10">
        <v>400</v>
      </c>
      <c r="D113" s="9" t="s">
        <v>3</v>
      </c>
      <c r="E113" s="12">
        <v>0.39800000000000002</v>
      </c>
    </row>
    <row r="114" spans="1:5" x14ac:dyDescent="0.25">
      <c r="A114" s="11" t="s">
        <v>77</v>
      </c>
      <c r="B114" s="10">
        <v>350</v>
      </c>
      <c r="C114" s="10">
        <v>400</v>
      </c>
      <c r="D114" s="9" t="s">
        <v>5</v>
      </c>
      <c r="E114" s="12">
        <v>0.35099999999999998</v>
      </c>
    </row>
    <row r="115" spans="1:5" x14ac:dyDescent="0.25">
      <c r="A115" s="11" t="s">
        <v>77</v>
      </c>
      <c r="B115" s="10">
        <v>350</v>
      </c>
      <c r="C115" s="10">
        <v>400</v>
      </c>
      <c r="D115" s="9" t="s">
        <v>7</v>
      </c>
      <c r="E115" s="12">
        <v>0.46</v>
      </c>
    </row>
    <row r="116" spans="1:5" x14ac:dyDescent="0.25">
      <c r="A116" s="11" t="s">
        <v>77</v>
      </c>
      <c r="B116" s="10">
        <v>350</v>
      </c>
      <c r="C116" s="10">
        <v>400</v>
      </c>
      <c r="D116" s="9" t="s">
        <v>9</v>
      </c>
      <c r="E116" s="12">
        <v>0.5</v>
      </c>
    </row>
    <row r="117" spans="1:5" x14ac:dyDescent="0.25">
      <c r="A117" s="11" t="s">
        <v>77</v>
      </c>
      <c r="B117" s="10">
        <v>350</v>
      </c>
      <c r="C117" s="10">
        <v>400</v>
      </c>
      <c r="D117" s="9" t="s">
        <v>11</v>
      </c>
      <c r="E117" s="12">
        <v>0.80300000000000005</v>
      </c>
    </row>
    <row r="118" spans="1:5" x14ac:dyDescent="0.25">
      <c r="A118" s="11" t="s">
        <v>77</v>
      </c>
      <c r="B118" s="10">
        <v>350</v>
      </c>
      <c r="C118" s="10">
        <v>800</v>
      </c>
      <c r="D118" s="9" t="s">
        <v>3</v>
      </c>
      <c r="E118" s="12">
        <v>0.40799999999999997</v>
      </c>
    </row>
    <row r="119" spans="1:5" x14ac:dyDescent="0.25">
      <c r="A119" s="11" t="s">
        <v>77</v>
      </c>
      <c r="B119" s="10">
        <v>350</v>
      </c>
      <c r="C119" s="10">
        <v>800</v>
      </c>
      <c r="D119" s="9" t="s">
        <v>5</v>
      </c>
      <c r="E119" s="12">
        <v>0.33400000000000002</v>
      </c>
    </row>
    <row r="120" spans="1:5" x14ac:dyDescent="0.25">
      <c r="A120" s="11" t="s">
        <v>77</v>
      </c>
      <c r="B120" s="10">
        <v>350</v>
      </c>
      <c r="C120" s="10">
        <v>800</v>
      </c>
      <c r="D120" s="9" t="s">
        <v>7</v>
      </c>
      <c r="E120" s="12">
        <v>0.45500000000000002</v>
      </c>
    </row>
    <row r="121" spans="1:5" x14ac:dyDescent="0.25">
      <c r="A121" s="11" t="s">
        <v>77</v>
      </c>
      <c r="B121" s="10">
        <v>350</v>
      </c>
      <c r="C121" s="10">
        <v>800</v>
      </c>
      <c r="D121" s="9" t="s">
        <v>9</v>
      </c>
      <c r="E121" s="12">
        <v>0.46</v>
      </c>
    </row>
    <row r="122" spans="1:5" x14ac:dyDescent="0.25">
      <c r="A122" s="11" t="s">
        <v>77</v>
      </c>
      <c r="B122" s="10">
        <v>350</v>
      </c>
      <c r="C122" s="10">
        <v>800</v>
      </c>
      <c r="D122" s="9" t="s">
        <v>11</v>
      </c>
      <c r="E122" s="12">
        <v>0.89400000000000002</v>
      </c>
    </row>
    <row r="123" spans="1:5" x14ac:dyDescent="0.25">
      <c r="A123" s="11" t="s">
        <v>77</v>
      </c>
      <c r="B123" s="10">
        <v>350</v>
      </c>
      <c r="C123" s="10">
        <v>1200</v>
      </c>
      <c r="D123" s="9" t="s">
        <v>3</v>
      </c>
      <c r="E123" s="12">
        <v>0.41299999999999998</v>
      </c>
    </row>
    <row r="124" spans="1:5" x14ac:dyDescent="0.25">
      <c r="A124" s="11" t="s">
        <v>77</v>
      </c>
      <c r="B124" s="10">
        <v>350</v>
      </c>
      <c r="C124" s="10">
        <v>1200</v>
      </c>
      <c r="D124" s="9" t="s">
        <v>5</v>
      </c>
      <c r="E124" s="12">
        <v>0.35899999999999999</v>
      </c>
    </row>
    <row r="125" spans="1:5" x14ac:dyDescent="0.25">
      <c r="A125" s="11" t="s">
        <v>77</v>
      </c>
      <c r="B125" s="10">
        <v>350</v>
      </c>
      <c r="C125" s="10">
        <v>1200</v>
      </c>
      <c r="D125" s="9" t="s">
        <v>7</v>
      </c>
      <c r="E125" s="12">
        <v>0.45500000000000002</v>
      </c>
    </row>
    <row r="126" spans="1:5" x14ac:dyDescent="0.25">
      <c r="A126" s="11" t="s">
        <v>77</v>
      </c>
      <c r="B126" s="10">
        <v>350</v>
      </c>
      <c r="C126" s="10">
        <v>1200</v>
      </c>
      <c r="D126" s="9" t="s">
        <v>9</v>
      </c>
      <c r="E126" s="12">
        <v>0.443</v>
      </c>
    </row>
    <row r="127" spans="1:5" x14ac:dyDescent="0.25">
      <c r="A127" s="11" t="s">
        <v>77</v>
      </c>
      <c r="B127" s="10">
        <v>350</v>
      </c>
      <c r="C127" s="10">
        <v>1200</v>
      </c>
      <c r="D127" s="9" t="s">
        <v>11</v>
      </c>
      <c r="E127" s="12">
        <v>0.89400000000000002</v>
      </c>
    </row>
    <row r="128" spans="1:5" x14ac:dyDescent="0.25">
      <c r="A128" s="11" t="s">
        <v>77</v>
      </c>
      <c r="B128" s="10">
        <v>350</v>
      </c>
      <c r="C128" s="10">
        <v>1600</v>
      </c>
      <c r="D128" s="9" t="s">
        <v>3</v>
      </c>
      <c r="E128" s="12">
        <v>0.41399999999999998</v>
      </c>
    </row>
    <row r="129" spans="1:5" x14ac:dyDescent="0.25">
      <c r="A129" s="11" t="s">
        <v>77</v>
      </c>
      <c r="B129" s="10">
        <v>350</v>
      </c>
      <c r="C129" s="10">
        <v>1600</v>
      </c>
      <c r="D129" s="9" t="s">
        <v>5</v>
      </c>
      <c r="E129" s="12">
        <v>0.36399999999999999</v>
      </c>
    </row>
    <row r="130" spans="1:5" x14ac:dyDescent="0.25">
      <c r="A130" s="11" t="s">
        <v>77</v>
      </c>
      <c r="B130" s="10">
        <v>350</v>
      </c>
      <c r="C130" s="10">
        <v>1600</v>
      </c>
      <c r="D130" s="9" t="s">
        <v>7</v>
      </c>
      <c r="E130" s="12">
        <v>0.48</v>
      </c>
    </row>
    <row r="131" spans="1:5" x14ac:dyDescent="0.25">
      <c r="A131" s="11" t="s">
        <v>77</v>
      </c>
      <c r="B131" s="10">
        <v>350</v>
      </c>
      <c r="C131" s="10">
        <v>1600</v>
      </c>
      <c r="D131" s="9" t="s">
        <v>9</v>
      </c>
      <c r="E131" s="12">
        <v>0.46400000000000002</v>
      </c>
    </row>
    <row r="132" spans="1:5" x14ac:dyDescent="0.25">
      <c r="A132" s="11" t="s">
        <v>77</v>
      </c>
      <c r="B132" s="10">
        <v>350</v>
      </c>
      <c r="C132" s="10">
        <v>1600</v>
      </c>
      <c r="D132" s="9" t="s">
        <v>11</v>
      </c>
      <c r="E132" s="12">
        <v>0.82799999999999996</v>
      </c>
    </row>
    <row r="133" spans="1:5" x14ac:dyDescent="0.25">
      <c r="A133" s="11" t="s">
        <v>77</v>
      </c>
      <c r="B133" s="10">
        <v>350</v>
      </c>
      <c r="C133" s="10">
        <v>2000</v>
      </c>
      <c r="D133" s="9" t="s">
        <v>3</v>
      </c>
      <c r="E133" s="12">
        <v>0.42499999999999999</v>
      </c>
    </row>
    <row r="134" spans="1:5" x14ac:dyDescent="0.25">
      <c r="A134" s="11" t="s">
        <v>77</v>
      </c>
      <c r="B134" s="10">
        <v>350</v>
      </c>
      <c r="C134" s="10">
        <v>2000</v>
      </c>
      <c r="D134" s="9" t="s">
        <v>5</v>
      </c>
      <c r="E134" s="12">
        <v>0.41199999999999998</v>
      </c>
    </row>
    <row r="135" spans="1:5" x14ac:dyDescent="0.25">
      <c r="A135" s="11" t="s">
        <v>77</v>
      </c>
      <c r="B135" s="10">
        <v>350</v>
      </c>
      <c r="C135" s="10">
        <v>2000</v>
      </c>
      <c r="D135" s="9" t="s">
        <v>7</v>
      </c>
      <c r="E135" s="12">
        <v>0.5</v>
      </c>
    </row>
    <row r="136" spans="1:5" x14ac:dyDescent="0.25">
      <c r="A136" s="11" t="s">
        <v>77</v>
      </c>
      <c r="B136" s="10">
        <v>350</v>
      </c>
      <c r="C136" s="10">
        <v>2000</v>
      </c>
      <c r="D136" s="9" t="s">
        <v>9</v>
      </c>
      <c r="E136" s="12">
        <v>0.46100000000000002</v>
      </c>
    </row>
    <row r="137" spans="1:5" x14ac:dyDescent="0.25">
      <c r="A137" s="11" t="s">
        <v>77</v>
      </c>
      <c r="B137" s="10">
        <v>350</v>
      </c>
      <c r="C137" s="10">
        <v>2000</v>
      </c>
      <c r="D137" s="9" t="s">
        <v>11</v>
      </c>
      <c r="E137" s="12">
        <v>0.5</v>
      </c>
    </row>
    <row r="138" spans="1:5" x14ac:dyDescent="0.25">
      <c r="A138" s="11" t="s">
        <v>77</v>
      </c>
      <c r="B138" s="10">
        <v>350</v>
      </c>
      <c r="C138" s="10">
        <v>3000</v>
      </c>
      <c r="D138" s="9" t="s">
        <v>3</v>
      </c>
      <c r="E138" s="12">
        <v>0.40500000000000003</v>
      </c>
    </row>
    <row r="139" spans="1:5" x14ac:dyDescent="0.25">
      <c r="A139" s="11" t="s">
        <v>77</v>
      </c>
      <c r="B139" s="10">
        <v>350</v>
      </c>
      <c r="C139" s="10">
        <v>3000</v>
      </c>
      <c r="D139" s="9" t="s">
        <v>7</v>
      </c>
      <c r="E139" s="12">
        <v>0.48</v>
      </c>
    </row>
    <row r="140" spans="1:5" x14ac:dyDescent="0.25">
      <c r="A140" s="11" t="s">
        <v>77</v>
      </c>
      <c r="B140" s="10">
        <v>350</v>
      </c>
      <c r="C140" s="10">
        <v>3000</v>
      </c>
      <c r="D140" s="9" t="s">
        <v>9</v>
      </c>
      <c r="E140" s="12">
        <v>0.44</v>
      </c>
    </row>
    <row r="141" spans="1:5" x14ac:dyDescent="0.25">
      <c r="A141" s="11" t="s">
        <v>77</v>
      </c>
      <c r="B141" s="10">
        <v>350</v>
      </c>
      <c r="C141" s="10">
        <v>3000</v>
      </c>
      <c r="D141" s="9" t="s">
        <v>11</v>
      </c>
      <c r="E141" s="12">
        <v>0.80300000000000005</v>
      </c>
    </row>
    <row r="142" spans="1:5" x14ac:dyDescent="0.25">
      <c r="A142" s="11" t="s">
        <v>77</v>
      </c>
      <c r="B142" s="10">
        <v>350</v>
      </c>
      <c r="C142" s="10">
        <v>4000</v>
      </c>
      <c r="D142" s="9" t="s">
        <v>3</v>
      </c>
      <c r="E142" s="12">
        <v>0.4</v>
      </c>
    </row>
    <row r="143" spans="1:5" x14ac:dyDescent="0.25">
      <c r="A143" s="11" t="s">
        <v>77</v>
      </c>
      <c r="B143" s="10">
        <v>350</v>
      </c>
      <c r="C143" s="10">
        <v>4000</v>
      </c>
      <c r="D143" s="9" t="s">
        <v>7</v>
      </c>
      <c r="E143" s="12">
        <v>0.47</v>
      </c>
    </row>
    <row r="144" spans="1:5" x14ac:dyDescent="0.25">
      <c r="A144" s="11" t="s">
        <v>77</v>
      </c>
      <c r="B144" s="10">
        <v>350</v>
      </c>
      <c r="C144" s="10">
        <v>4000</v>
      </c>
      <c r="D144" s="9" t="s">
        <v>9</v>
      </c>
      <c r="E144" s="12">
        <v>0.44</v>
      </c>
    </row>
    <row r="145" spans="1:5" x14ac:dyDescent="0.25">
      <c r="A145" s="11" t="s">
        <v>77</v>
      </c>
      <c r="B145" s="10">
        <v>350</v>
      </c>
      <c r="C145" s="10">
        <v>4000</v>
      </c>
      <c r="D145" s="9" t="s">
        <v>11</v>
      </c>
      <c r="E145" s="12">
        <v>0.84699999999999998</v>
      </c>
    </row>
    <row r="146" spans="1:5" x14ac:dyDescent="0.25">
      <c r="A146" s="11" t="s">
        <v>77</v>
      </c>
      <c r="B146" s="10">
        <v>350</v>
      </c>
      <c r="C146" s="10">
        <v>5000</v>
      </c>
      <c r="D146" s="9" t="s">
        <v>3</v>
      </c>
      <c r="E146" s="12">
        <v>0.4</v>
      </c>
    </row>
    <row r="147" spans="1:5" x14ac:dyDescent="0.25">
      <c r="A147" s="11" t="s">
        <v>77</v>
      </c>
      <c r="B147" s="10">
        <v>350</v>
      </c>
      <c r="C147" s="10">
        <v>5000</v>
      </c>
      <c r="D147" s="9" t="s">
        <v>7</v>
      </c>
      <c r="E147" s="12">
        <v>0.46</v>
      </c>
    </row>
    <row r="148" spans="1:5" x14ac:dyDescent="0.25">
      <c r="A148" s="11" t="s">
        <v>77</v>
      </c>
      <c r="B148" s="10">
        <v>350</v>
      </c>
      <c r="C148" s="10">
        <v>5000</v>
      </c>
      <c r="D148" s="9" t="s">
        <v>9</v>
      </c>
      <c r="E148" s="12">
        <v>0.45</v>
      </c>
    </row>
    <row r="149" spans="1:5" x14ac:dyDescent="0.25">
      <c r="A149" s="11" t="s">
        <v>77</v>
      </c>
      <c r="B149" s="10">
        <v>350</v>
      </c>
      <c r="C149" s="10">
        <v>5000</v>
      </c>
      <c r="D149" s="9" t="s">
        <v>11</v>
      </c>
      <c r="E149" s="12">
        <v>0.88400000000000001</v>
      </c>
    </row>
    <row r="150" spans="1:5" x14ac:dyDescent="0.25">
      <c r="A150" s="11" t="s">
        <v>87</v>
      </c>
      <c r="B150" s="10">
        <v>420</v>
      </c>
      <c r="C150" s="10">
        <v>400</v>
      </c>
      <c r="D150" s="9" t="s">
        <v>3</v>
      </c>
      <c r="E150" s="12">
        <v>0.41799999999999998</v>
      </c>
    </row>
    <row r="151" spans="1:5" x14ac:dyDescent="0.25">
      <c r="A151" s="11" t="s">
        <v>87</v>
      </c>
      <c r="B151" s="10">
        <v>420</v>
      </c>
      <c r="C151" s="10">
        <v>400</v>
      </c>
      <c r="D151" s="9" t="s">
        <v>5</v>
      </c>
      <c r="E151" s="12">
        <v>0.378</v>
      </c>
    </row>
    <row r="152" spans="1:5" x14ac:dyDescent="0.25">
      <c r="A152" s="11" t="s">
        <v>87</v>
      </c>
      <c r="B152" s="10">
        <v>420</v>
      </c>
      <c r="C152" s="10">
        <v>400</v>
      </c>
      <c r="D152" s="9" t="s">
        <v>7</v>
      </c>
      <c r="E152" s="12">
        <v>0.42</v>
      </c>
    </row>
    <row r="153" spans="1:5" x14ac:dyDescent="0.25">
      <c r="A153" s="11" t="s">
        <v>87</v>
      </c>
      <c r="B153" s="10">
        <v>420</v>
      </c>
      <c r="C153" s="10">
        <v>400</v>
      </c>
      <c r="D153" s="9" t="s">
        <v>9</v>
      </c>
      <c r="E153" s="12">
        <v>0.91200000000000003</v>
      </c>
    </row>
    <row r="154" spans="1:5" x14ac:dyDescent="0.25">
      <c r="A154" s="11" t="s">
        <v>87</v>
      </c>
      <c r="B154" s="10">
        <v>420</v>
      </c>
      <c r="C154" s="10">
        <v>400</v>
      </c>
      <c r="D154" s="9" t="s">
        <v>11</v>
      </c>
      <c r="E154" s="12">
        <v>0.45</v>
      </c>
    </row>
    <row r="155" spans="1:5" x14ac:dyDescent="0.25">
      <c r="A155" s="11" t="s">
        <v>87</v>
      </c>
      <c r="B155" s="10">
        <v>420</v>
      </c>
      <c r="C155" s="10">
        <v>800</v>
      </c>
      <c r="D155" s="9" t="s">
        <v>3</v>
      </c>
      <c r="E155" s="12">
        <v>0.44800000000000001</v>
      </c>
    </row>
    <row r="156" spans="1:5" x14ac:dyDescent="0.25">
      <c r="A156" s="11" t="s">
        <v>87</v>
      </c>
      <c r="B156" s="10">
        <v>420</v>
      </c>
      <c r="C156" s="10">
        <v>800</v>
      </c>
      <c r="D156" s="9" t="s">
        <v>5</v>
      </c>
      <c r="E156" s="12">
        <v>0.39900000000000002</v>
      </c>
    </row>
    <row r="157" spans="1:5" x14ac:dyDescent="0.25">
      <c r="A157" s="11" t="s">
        <v>87</v>
      </c>
      <c r="B157" s="10">
        <v>420</v>
      </c>
      <c r="C157" s="10">
        <v>800</v>
      </c>
      <c r="D157" s="9" t="s">
        <v>7</v>
      </c>
      <c r="E157" s="12">
        <v>0.46899999999999997</v>
      </c>
    </row>
    <row r="158" spans="1:5" x14ac:dyDescent="0.25">
      <c r="A158" s="11" t="s">
        <v>87</v>
      </c>
      <c r="B158" s="10">
        <v>420</v>
      </c>
      <c r="C158" s="10">
        <v>800</v>
      </c>
      <c r="D158" s="9" t="s">
        <v>9</v>
      </c>
      <c r="E158" s="12">
        <v>0.84</v>
      </c>
    </row>
    <row r="159" spans="1:5" x14ac:dyDescent="0.25">
      <c r="A159" s="11" t="s">
        <v>87</v>
      </c>
      <c r="B159" s="10">
        <v>420</v>
      </c>
      <c r="C159" s="10">
        <v>800</v>
      </c>
      <c r="D159" s="9" t="s">
        <v>11</v>
      </c>
      <c r="E159" s="12">
        <v>0.48</v>
      </c>
    </row>
    <row r="160" spans="1:5" x14ac:dyDescent="0.25">
      <c r="A160" s="11" t="s">
        <v>87</v>
      </c>
      <c r="B160" s="10">
        <v>420</v>
      </c>
      <c r="C160" s="10">
        <v>1200</v>
      </c>
      <c r="D160" s="9" t="s">
        <v>3</v>
      </c>
      <c r="E160" s="12">
        <v>0.47099999999999997</v>
      </c>
    </row>
    <row r="161" spans="1:5" x14ac:dyDescent="0.25">
      <c r="A161" s="11" t="s">
        <v>87</v>
      </c>
      <c r="B161" s="10">
        <v>420</v>
      </c>
      <c r="C161" s="10">
        <v>1200</v>
      </c>
      <c r="D161" s="9" t="s">
        <v>5</v>
      </c>
      <c r="E161" s="12">
        <v>0.39800000000000002</v>
      </c>
    </row>
    <row r="162" spans="1:5" x14ac:dyDescent="0.25">
      <c r="A162" s="11" t="s">
        <v>87</v>
      </c>
      <c r="B162" s="10">
        <v>420</v>
      </c>
      <c r="C162" s="10">
        <v>1200</v>
      </c>
      <c r="D162" s="9" t="s">
        <v>7</v>
      </c>
      <c r="E162" s="12">
        <v>0.48399999999999999</v>
      </c>
    </row>
    <row r="163" spans="1:5" x14ac:dyDescent="0.25">
      <c r="A163" s="11" t="s">
        <v>87</v>
      </c>
      <c r="B163" s="10">
        <v>420</v>
      </c>
      <c r="C163" s="10">
        <v>1200</v>
      </c>
      <c r="D163" s="9" t="s">
        <v>9</v>
      </c>
      <c r="E163" s="12">
        <v>0.80300000000000005</v>
      </c>
    </row>
    <row r="164" spans="1:5" x14ac:dyDescent="0.25">
      <c r="A164" s="11" t="s">
        <v>87</v>
      </c>
      <c r="B164" s="10">
        <v>420</v>
      </c>
      <c r="C164" s="10">
        <v>1200</v>
      </c>
      <c r="D164" s="9" t="s">
        <v>11</v>
      </c>
      <c r="E164" s="12">
        <v>0.48</v>
      </c>
    </row>
    <row r="165" spans="1:5" x14ac:dyDescent="0.25">
      <c r="A165" s="11" t="s">
        <v>87</v>
      </c>
      <c r="B165" s="10">
        <v>420</v>
      </c>
      <c r="C165" s="10">
        <v>1600</v>
      </c>
      <c r="D165" s="9" t="s">
        <v>3</v>
      </c>
      <c r="E165" s="12">
        <v>0.46200000000000002</v>
      </c>
    </row>
    <row r="166" spans="1:5" x14ac:dyDescent="0.25">
      <c r="A166" s="11" t="s">
        <v>87</v>
      </c>
      <c r="B166" s="10">
        <v>420</v>
      </c>
      <c r="C166" s="10">
        <v>1600</v>
      </c>
      <c r="D166" s="9" t="s">
        <v>5</v>
      </c>
      <c r="E166" s="12">
        <v>0.40200000000000002</v>
      </c>
    </row>
    <row r="167" spans="1:5" x14ac:dyDescent="0.25">
      <c r="A167" s="11" t="s">
        <v>87</v>
      </c>
      <c r="B167" s="10">
        <v>420</v>
      </c>
      <c r="C167" s="10">
        <v>1600</v>
      </c>
      <c r="D167" s="9" t="s">
        <v>7</v>
      </c>
      <c r="E167" s="12">
        <v>0.47199999999999998</v>
      </c>
    </row>
    <row r="168" spans="1:5" x14ac:dyDescent="0.25">
      <c r="A168" s="11" t="s">
        <v>87</v>
      </c>
      <c r="B168" s="10">
        <v>420</v>
      </c>
      <c r="C168" s="10">
        <v>1600</v>
      </c>
      <c r="D168" s="9" t="s">
        <v>9</v>
      </c>
      <c r="E168" s="12">
        <v>0.5</v>
      </c>
    </row>
    <row r="169" spans="1:5" x14ac:dyDescent="0.25">
      <c r="A169" s="11" t="s">
        <v>87</v>
      </c>
      <c r="B169" s="10">
        <v>420</v>
      </c>
      <c r="C169" s="10">
        <v>1600</v>
      </c>
      <c r="D169" s="9" t="s">
        <v>11</v>
      </c>
      <c r="E169" s="12">
        <v>0.5</v>
      </c>
    </row>
    <row r="170" spans="1:5" x14ac:dyDescent="0.25">
      <c r="A170" s="11" t="s">
        <v>87</v>
      </c>
      <c r="B170" s="10">
        <v>420</v>
      </c>
      <c r="C170" s="10">
        <v>2000</v>
      </c>
      <c r="D170" s="9" t="s">
        <v>3</v>
      </c>
      <c r="E170" s="12">
        <v>0.48399999999999999</v>
      </c>
    </row>
    <row r="171" spans="1:5" x14ac:dyDescent="0.25">
      <c r="A171" s="11" t="s">
        <v>87</v>
      </c>
      <c r="B171" s="10">
        <v>420</v>
      </c>
      <c r="C171" s="10">
        <v>2000</v>
      </c>
      <c r="D171" s="9" t="s">
        <v>5</v>
      </c>
      <c r="E171" s="12">
        <v>0.434</v>
      </c>
    </row>
    <row r="172" spans="1:5" x14ac:dyDescent="0.25">
      <c r="A172" s="11" t="s">
        <v>87</v>
      </c>
      <c r="B172" s="10">
        <v>420</v>
      </c>
      <c r="C172" s="10">
        <v>2000</v>
      </c>
      <c r="D172" s="9" t="s">
        <v>7</v>
      </c>
      <c r="E172" s="12">
        <v>0.48</v>
      </c>
    </row>
    <row r="173" spans="1:5" x14ac:dyDescent="0.25">
      <c r="A173" s="11" t="s">
        <v>87</v>
      </c>
      <c r="B173" s="10">
        <v>420</v>
      </c>
      <c r="C173" s="10">
        <v>2000</v>
      </c>
      <c r="D173" s="9" t="s">
        <v>9</v>
      </c>
      <c r="E173" s="12">
        <v>0.5</v>
      </c>
    </row>
    <row r="174" spans="1:5" x14ac:dyDescent="0.25">
      <c r="A174" s="11" t="s">
        <v>87</v>
      </c>
      <c r="B174" s="10">
        <v>420</v>
      </c>
      <c r="C174" s="10">
        <v>2000</v>
      </c>
      <c r="D174" s="9" t="s">
        <v>11</v>
      </c>
      <c r="E174" s="12">
        <v>0.5</v>
      </c>
    </row>
    <row r="175" spans="1:5" x14ac:dyDescent="0.25">
      <c r="A175" s="11" t="s">
        <v>87</v>
      </c>
      <c r="B175" s="10">
        <v>420</v>
      </c>
      <c r="C175" s="10">
        <v>3000</v>
      </c>
      <c r="D175" s="9" t="s">
        <v>3</v>
      </c>
      <c r="E175" s="12">
        <v>0.5</v>
      </c>
    </row>
    <row r="176" spans="1:5" x14ac:dyDescent="0.25">
      <c r="A176" s="11" t="s">
        <v>87</v>
      </c>
      <c r="B176" s="10">
        <v>420</v>
      </c>
      <c r="C176" s="10">
        <v>3000</v>
      </c>
      <c r="D176" s="9" t="s">
        <v>7</v>
      </c>
      <c r="E176" s="12">
        <v>0.48</v>
      </c>
    </row>
    <row r="177" spans="1:5" x14ac:dyDescent="0.25">
      <c r="A177" s="11" t="s">
        <v>87</v>
      </c>
      <c r="B177" s="10">
        <v>420</v>
      </c>
      <c r="C177" s="10">
        <v>3000</v>
      </c>
      <c r="D177" s="9" t="s">
        <v>9</v>
      </c>
      <c r="E177" s="12">
        <v>0.48499999999999999</v>
      </c>
    </row>
    <row r="178" spans="1:5" x14ac:dyDescent="0.25">
      <c r="A178" s="11" t="s">
        <v>87</v>
      </c>
      <c r="B178" s="10">
        <v>420</v>
      </c>
      <c r="C178" s="10">
        <v>3000</v>
      </c>
      <c r="D178" s="9" t="s">
        <v>11</v>
      </c>
      <c r="E178" s="12">
        <v>0.5</v>
      </c>
    </row>
    <row r="179" spans="1:5" x14ac:dyDescent="0.25">
      <c r="A179" s="11" t="s">
        <v>87</v>
      </c>
      <c r="B179" s="10">
        <v>420</v>
      </c>
      <c r="C179" s="10">
        <v>4000</v>
      </c>
      <c r="D179" s="9" t="s">
        <v>3</v>
      </c>
      <c r="E179" s="12">
        <v>0.48499999999999999</v>
      </c>
    </row>
    <row r="180" spans="1:5" x14ac:dyDescent="0.25">
      <c r="A180" s="11" t="s">
        <v>87</v>
      </c>
      <c r="B180" s="10">
        <v>420</v>
      </c>
      <c r="C180" s="10">
        <v>4000</v>
      </c>
      <c r="D180" s="9" t="s">
        <v>7</v>
      </c>
      <c r="E180" s="12">
        <v>0.47</v>
      </c>
    </row>
    <row r="181" spans="1:5" x14ac:dyDescent="0.25">
      <c r="A181" s="11" t="s">
        <v>87</v>
      </c>
      <c r="B181" s="10">
        <v>420</v>
      </c>
      <c r="C181" s="10">
        <v>4000</v>
      </c>
      <c r="D181" s="9" t="s">
        <v>9</v>
      </c>
      <c r="E181" s="12">
        <v>0.48499999999999999</v>
      </c>
    </row>
    <row r="182" spans="1:5" x14ac:dyDescent="0.25">
      <c r="A182" s="11" t="s">
        <v>87</v>
      </c>
      <c r="B182" s="10">
        <v>420</v>
      </c>
      <c r="C182" s="10">
        <v>4000</v>
      </c>
      <c r="D182" s="9" t="s">
        <v>11</v>
      </c>
      <c r="E182" s="12">
        <v>0.76900000000000002</v>
      </c>
    </row>
    <row r="183" spans="1:5" x14ac:dyDescent="0.25">
      <c r="A183" s="11" t="s">
        <v>87</v>
      </c>
      <c r="B183" s="10">
        <v>420</v>
      </c>
      <c r="C183" s="10">
        <v>5000</v>
      </c>
      <c r="D183" s="9" t="s">
        <v>3</v>
      </c>
      <c r="E183" s="12">
        <v>0.5</v>
      </c>
    </row>
    <row r="184" spans="1:5" x14ac:dyDescent="0.25">
      <c r="A184" s="11" t="s">
        <v>87</v>
      </c>
      <c r="B184" s="10">
        <v>420</v>
      </c>
      <c r="C184" s="10">
        <v>5000</v>
      </c>
      <c r="D184" s="9" t="s">
        <v>7</v>
      </c>
      <c r="E184" s="12">
        <v>0.47</v>
      </c>
    </row>
    <row r="185" spans="1:5" x14ac:dyDescent="0.25">
      <c r="A185" s="11" t="s">
        <v>87</v>
      </c>
      <c r="B185" s="10">
        <v>420</v>
      </c>
      <c r="C185" s="10">
        <v>5000</v>
      </c>
      <c r="D185" s="9" t="s">
        <v>9</v>
      </c>
      <c r="E185" s="12">
        <v>0.5</v>
      </c>
    </row>
    <row r="186" spans="1:5" x14ac:dyDescent="0.25">
      <c r="A186" s="11" t="s">
        <v>87</v>
      </c>
      <c r="B186" s="10">
        <v>420</v>
      </c>
      <c r="C186" s="10">
        <v>5000</v>
      </c>
      <c r="D186" s="9" t="s">
        <v>11</v>
      </c>
      <c r="E186" s="12">
        <v>0.5</v>
      </c>
    </row>
    <row r="187" spans="1:5" x14ac:dyDescent="0.25">
      <c r="A187" s="11" t="s">
        <v>183</v>
      </c>
      <c r="B187" s="10">
        <v>500</v>
      </c>
      <c r="C187" s="10">
        <v>400</v>
      </c>
      <c r="D187" s="9" t="s">
        <v>3</v>
      </c>
      <c r="E187" s="12">
        <v>0.48499999999999999</v>
      </c>
    </row>
    <row r="188" spans="1:5" x14ac:dyDescent="0.25">
      <c r="A188" s="11" t="s">
        <v>183</v>
      </c>
      <c r="B188" s="10">
        <v>500</v>
      </c>
      <c r="C188" s="10">
        <v>400</v>
      </c>
      <c r="D188" s="9" t="s">
        <v>5</v>
      </c>
      <c r="E188" s="12">
        <v>0.39900000000000002</v>
      </c>
    </row>
    <row r="189" spans="1:5" x14ac:dyDescent="0.25">
      <c r="A189" s="11" t="s">
        <v>183</v>
      </c>
      <c r="B189" s="10">
        <v>500</v>
      </c>
      <c r="C189" s="10">
        <v>400</v>
      </c>
      <c r="D189" s="9" t="s">
        <v>7</v>
      </c>
      <c r="E189" s="12">
        <v>0.46500000000000002</v>
      </c>
    </row>
    <row r="190" spans="1:5" x14ac:dyDescent="0.25">
      <c r="A190" s="11" t="s">
        <v>183</v>
      </c>
      <c r="B190" s="10">
        <v>500</v>
      </c>
      <c r="C190" s="10">
        <v>400</v>
      </c>
      <c r="D190" s="9" t="s">
        <v>9</v>
      </c>
      <c r="E190" s="12">
        <v>0.82799999999999996</v>
      </c>
    </row>
    <row r="191" spans="1:5" x14ac:dyDescent="0.25">
      <c r="A191" s="11" t="s">
        <v>183</v>
      </c>
      <c r="B191" s="10">
        <v>500</v>
      </c>
      <c r="C191" s="10">
        <v>400</v>
      </c>
      <c r="D191" s="9" t="s">
        <v>11</v>
      </c>
      <c r="E191" s="12">
        <v>0.47499999999999998</v>
      </c>
    </row>
    <row r="192" spans="1:5" x14ac:dyDescent="0.25">
      <c r="A192" s="11" t="s">
        <v>183</v>
      </c>
      <c r="B192" s="10">
        <v>500</v>
      </c>
      <c r="C192" s="10">
        <v>800</v>
      </c>
      <c r="D192" s="9" t="s">
        <v>3</v>
      </c>
      <c r="E192" s="12">
        <v>0.5</v>
      </c>
    </row>
    <row r="193" spans="1:5" x14ac:dyDescent="0.25">
      <c r="A193" s="11" t="s">
        <v>183</v>
      </c>
      <c r="B193" s="10">
        <v>500</v>
      </c>
      <c r="C193" s="10">
        <v>800</v>
      </c>
      <c r="D193" s="9" t="s">
        <v>5</v>
      </c>
      <c r="E193" s="12">
        <v>0.39</v>
      </c>
    </row>
    <row r="194" spans="1:5" x14ac:dyDescent="0.25">
      <c r="A194" s="11" t="s">
        <v>183</v>
      </c>
      <c r="B194" s="10">
        <v>500</v>
      </c>
      <c r="C194" s="10">
        <v>800</v>
      </c>
      <c r="D194" s="9" t="s">
        <v>7</v>
      </c>
      <c r="E194" s="12">
        <v>0.47599999999999998</v>
      </c>
    </row>
    <row r="195" spans="1:5" x14ac:dyDescent="0.25">
      <c r="A195" s="11" t="s">
        <v>183</v>
      </c>
      <c r="B195" s="10">
        <v>500</v>
      </c>
      <c r="C195" s="10">
        <v>800</v>
      </c>
      <c r="D195" s="9" t="s">
        <v>9</v>
      </c>
      <c r="E195" s="12">
        <v>0.5</v>
      </c>
    </row>
    <row r="196" spans="1:5" x14ac:dyDescent="0.25">
      <c r="A196" s="11" t="s">
        <v>183</v>
      </c>
      <c r="B196" s="10">
        <v>500</v>
      </c>
      <c r="C196" s="10">
        <v>800</v>
      </c>
      <c r="D196" s="9" t="s">
        <v>11</v>
      </c>
      <c r="E196" s="12">
        <v>0.5</v>
      </c>
    </row>
    <row r="197" spans="1:5" x14ac:dyDescent="0.25">
      <c r="A197" s="11" t="s">
        <v>183</v>
      </c>
      <c r="B197" s="10">
        <v>500</v>
      </c>
      <c r="C197" s="10">
        <v>1200</v>
      </c>
      <c r="D197" s="9" t="s">
        <v>3</v>
      </c>
      <c r="E197" s="12">
        <v>0.84699999999999998</v>
      </c>
    </row>
    <row r="198" spans="1:5" x14ac:dyDescent="0.25">
      <c r="A198" s="11" t="s">
        <v>183</v>
      </c>
      <c r="B198" s="10">
        <v>500</v>
      </c>
      <c r="C198" s="10">
        <v>1200</v>
      </c>
      <c r="D198" s="9" t="s">
        <v>5</v>
      </c>
      <c r="E198" s="12">
        <v>0.38900000000000001</v>
      </c>
    </row>
    <row r="199" spans="1:5" x14ac:dyDescent="0.25">
      <c r="A199" s="11" t="s">
        <v>183</v>
      </c>
      <c r="B199" s="10">
        <v>500</v>
      </c>
      <c r="C199" s="10">
        <v>1200</v>
      </c>
      <c r="D199" s="9" t="s">
        <v>7</v>
      </c>
      <c r="E199" s="12">
        <v>0.46200000000000002</v>
      </c>
    </row>
    <row r="200" spans="1:5" x14ac:dyDescent="0.25">
      <c r="A200" s="11" t="s">
        <v>183</v>
      </c>
      <c r="B200" s="10">
        <v>500</v>
      </c>
      <c r="C200" s="10">
        <v>1200</v>
      </c>
      <c r="D200" s="9" t="s">
        <v>9</v>
      </c>
      <c r="E200" s="12">
        <v>0.5</v>
      </c>
    </row>
    <row r="201" spans="1:5" x14ac:dyDescent="0.25">
      <c r="A201" s="11" t="s">
        <v>183</v>
      </c>
      <c r="B201" s="10">
        <v>500</v>
      </c>
      <c r="C201" s="10">
        <v>1200</v>
      </c>
      <c r="D201" s="9" t="s">
        <v>11</v>
      </c>
      <c r="E201" s="12">
        <v>0.46600000000000003</v>
      </c>
    </row>
    <row r="202" spans="1:5" x14ac:dyDescent="0.25">
      <c r="A202" s="11" t="s">
        <v>183</v>
      </c>
      <c r="B202" s="10">
        <v>500</v>
      </c>
      <c r="C202" s="10">
        <v>1600</v>
      </c>
      <c r="D202" s="9" t="s">
        <v>3</v>
      </c>
      <c r="E202" s="12">
        <v>0.5</v>
      </c>
    </row>
    <row r="203" spans="1:5" x14ac:dyDescent="0.25">
      <c r="A203" s="11" t="s">
        <v>183</v>
      </c>
      <c r="B203" s="10">
        <v>500</v>
      </c>
      <c r="C203" s="10">
        <v>1600</v>
      </c>
      <c r="D203" s="9" t="s">
        <v>5</v>
      </c>
      <c r="E203" s="12">
        <v>0.40200000000000002</v>
      </c>
    </row>
    <row r="204" spans="1:5" x14ac:dyDescent="0.25">
      <c r="A204" s="11" t="s">
        <v>183</v>
      </c>
      <c r="B204" s="10">
        <v>500</v>
      </c>
      <c r="C204" s="10">
        <v>1600</v>
      </c>
      <c r="D204" s="9" t="s">
        <v>7</v>
      </c>
      <c r="E204" s="12">
        <v>0.47599999999999998</v>
      </c>
    </row>
    <row r="205" spans="1:5" x14ac:dyDescent="0.25">
      <c r="A205" s="11" t="s">
        <v>183</v>
      </c>
      <c r="B205" s="10">
        <v>500</v>
      </c>
      <c r="C205" s="10">
        <v>1600</v>
      </c>
      <c r="D205" s="9" t="s">
        <v>9</v>
      </c>
      <c r="E205" s="12">
        <v>0.5</v>
      </c>
    </row>
    <row r="206" spans="1:5" x14ac:dyDescent="0.25">
      <c r="A206" s="11" t="s">
        <v>183</v>
      </c>
      <c r="B206" s="10">
        <v>500</v>
      </c>
      <c r="C206" s="10">
        <v>1600</v>
      </c>
      <c r="D206" s="9" t="s">
        <v>11</v>
      </c>
      <c r="E206" s="12">
        <v>0.46400000000000002</v>
      </c>
    </row>
    <row r="207" spans="1:5" x14ac:dyDescent="0.25">
      <c r="A207" s="11" t="s">
        <v>183</v>
      </c>
      <c r="B207" s="10">
        <v>500</v>
      </c>
      <c r="C207" s="10">
        <v>2000</v>
      </c>
      <c r="D207" s="9" t="s">
        <v>3</v>
      </c>
      <c r="E207" s="12">
        <v>0.751</v>
      </c>
    </row>
    <row r="208" spans="1:5" x14ac:dyDescent="0.25">
      <c r="A208" s="11" t="s">
        <v>183</v>
      </c>
      <c r="B208" s="10">
        <v>500</v>
      </c>
      <c r="C208" s="10">
        <v>2000</v>
      </c>
      <c r="D208" s="9" t="s">
        <v>5</v>
      </c>
      <c r="E208" s="12">
        <v>0.42699999999999999</v>
      </c>
    </row>
    <row r="209" spans="1:5" x14ac:dyDescent="0.25">
      <c r="A209" s="11" t="s">
        <v>183</v>
      </c>
      <c r="B209" s="10">
        <v>500</v>
      </c>
      <c r="C209" s="10">
        <v>2000</v>
      </c>
      <c r="D209" s="9" t="s">
        <v>7</v>
      </c>
      <c r="E209" s="12">
        <v>0.47299999999999998</v>
      </c>
    </row>
    <row r="210" spans="1:5" x14ac:dyDescent="0.25">
      <c r="A210" s="11" t="s">
        <v>183</v>
      </c>
      <c r="B210" s="10">
        <v>500</v>
      </c>
      <c r="C210" s="10">
        <v>2000</v>
      </c>
      <c r="D210" s="9" t="s">
        <v>9</v>
      </c>
      <c r="E210" s="12">
        <v>0.76900000000000002</v>
      </c>
    </row>
    <row r="211" spans="1:5" x14ac:dyDescent="0.25">
      <c r="A211" s="11" t="s">
        <v>183</v>
      </c>
      <c r="B211" s="10">
        <v>500</v>
      </c>
      <c r="C211" s="10">
        <v>2000</v>
      </c>
      <c r="D211" s="9" t="s">
        <v>11</v>
      </c>
      <c r="E211" s="12">
        <v>0.45700000000000002</v>
      </c>
    </row>
    <row r="212" spans="1:5" x14ac:dyDescent="0.25">
      <c r="A212" s="11" t="s">
        <v>183</v>
      </c>
      <c r="B212" s="10">
        <v>500</v>
      </c>
      <c r="C212" s="10">
        <v>3000</v>
      </c>
      <c r="D212" s="9" t="s">
        <v>3</v>
      </c>
      <c r="E212" s="12">
        <v>0.76900000000000002</v>
      </c>
    </row>
    <row r="213" spans="1:5" x14ac:dyDescent="0.25">
      <c r="A213" s="11" t="s">
        <v>183</v>
      </c>
      <c r="B213" s="10">
        <v>500</v>
      </c>
      <c r="C213" s="10">
        <v>3000</v>
      </c>
      <c r="D213" s="9" t="s">
        <v>7</v>
      </c>
      <c r="E213" s="12">
        <v>0.47499999999999998</v>
      </c>
    </row>
    <row r="214" spans="1:5" x14ac:dyDescent="0.25">
      <c r="A214" s="11" t="s">
        <v>183</v>
      </c>
      <c r="B214" s="10">
        <v>500</v>
      </c>
      <c r="C214" s="10">
        <v>3000</v>
      </c>
      <c r="D214" s="9" t="s">
        <v>9</v>
      </c>
      <c r="E214" s="12">
        <v>0.48499999999999999</v>
      </c>
    </row>
    <row r="215" spans="1:5" x14ac:dyDescent="0.25">
      <c r="A215" s="11" t="s">
        <v>183</v>
      </c>
      <c r="B215" s="10">
        <v>500</v>
      </c>
      <c r="C215" s="10">
        <v>3000</v>
      </c>
      <c r="D215" s="9" t="s">
        <v>11</v>
      </c>
      <c r="E215" s="12">
        <v>0.47</v>
      </c>
    </row>
    <row r="216" spans="1:5" x14ac:dyDescent="0.25">
      <c r="A216" s="11" t="s">
        <v>183</v>
      </c>
      <c r="B216" s="10">
        <v>500</v>
      </c>
      <c r="C216" s="10">
        <v>4000</v>
      </c>
      <c r="D216" s="9" t="s">
        <v>3</v>
      </c>
      <c r="E216" s="12">
        <v>0.5</v>
      </c>
    </row>
    <row r="217" spans="1:5" x14ac:dyDescent="0.25">
      <c r="A217" s="11" t="s">
        <v>183</v>
      </c>
      <c r="B217" s="10">
        <v>500</v>
      </c>
      <c r="C217" s="10">
        <v>4000</v>
      </c>
      <c r="D217" s="9" t="s">
        <v>7</v>
      </c>
      <c r="E217" s="12">
        <v>0.48</v>
      </c>
    </row>
    <row r="218" spans="1:5" x14ac:dyDescent="0.25">
      <c r="A218" s="11" t="s">
        <v>183</v>
      </c>
      <c r="B218" s="10">
        <v>500</v>
      </c>
      <c r="C218" s="10">
        <v>4000</v>
      </c>
      <c r="D218" s="9" t="s">
        <v>9</v>
      </c>
      <c r="E218" s="12">
        <v>0.48499999999999999</v>
      </c>
    </row>
    <row r="219" spans="1:5" x14ac:dyDescent="0.25">
      <c r="A219" s="11" t="s">
        <v>183</v>
      </c>
      <c r="B219" s="10">
        <v>500</v>
      </c>
      <c r="C219" s="10">
        <v>4000</v>
      </c>
      <c r="D219" s="9" t="s">
        <v>11</v>
      </c>
      <c r="E219" s="12">
        <v>0.5</v>
      </c>
    </row>
    <row r="220" spans="1:5" x14ac:dyDescent="0.25">
      <c r="A220" s="11" t="s">
        <v>183</v>
      </c>
      <c r="B220" s="10">
        <v>500</v>
      </c>
      <c r="C220" s="10">
        <v>5000</v>
      </c>
      <c r="D220" s="9" t="s">
        <v>3</v>
      </c>
      <c r="E220" s="12">
        <v>0.5</v>
      </c>
    </row>
    <row r="221" spans="1:5" x14ac:dyDescent="0.25">
      <c r="A221" s="11" t="s">
        <v>183</v>
      </c>
      <c r="B221" s="10">
        <v>500</v>
      </c>
      <c r="C221" s="10">
        <v>5000</v>
      </c>
      <c r="D221" s="9" t="s">
        <v>7</v>
      </c>
      <c r="E221" s="12">
        <v>0.47</v>
      </c>
    </row>
    <row r="222" spans="1:5" x14ac:dyDescent="0.25">
      <c r="A222" s="11" t="s">
        <v>183</v>
      </c>
      <c r="B222" s="10">
        <v>500</v>
      </c>
      <c r="C222" s="10">
        <v>5000</v>
      </c>
      <c r="D222" s="9" t="s">
        <v>9</v>
      </c>
      <c r="E222" s="12">
        <v>0.5</v>
      </c>
    </row>
    <row r="223" spans="1:5" x14ac:dyDescent="0.25">
      <c r="A223" s="11" t="s">
        <v>183</v>
      </c>
      <c r="B223" s="10">
        <v>500</v>
      </c>
      <c r="C223" s="10">
        <v>5000</v>
      </c>
      <c r="D223" s="9" t="s">
        <v>11</v>
      </c>
      <c r="E223" s="12">
        <v>0.5</v>
      </c>
    </row>
    <row r="224" spans="1:5" x14ac:dyDescent="0.25">
      <c r="A224" s="11" t="s">
        <v>184</v>
      </c>
      <c r="B224" s="10">
        <v>1000</v>
      </c>
      <c r="C224" s="10">
        <v>400</v>
      </c>
      <c r="D224" s="9" t="s">
        <v>3</v>
      </c>
      <c r="E224" s="12">
        <v>0.47</v>
      </c>
    </row>
    <row r="225" spans="1:5" x14ac:dyDescent="0.25">
      <c r="A225" s="11" t="s">
        <v>184</v>
      </c>
      <c r="B225" s="10">
        <v>1000</v>
      </c>
      <c r="C225" s="10">
        <v>400</v>
      </c>
      <c r="D225" s="9" t="s">
        <v>5</v>
      </c>
      <c r="E225" s="12">
        <v>0.41499999999999998</v>
      </c>
    </row>
    <row r="226" spans="1:5" x14ac:dyDescent="0.25">
      <c r="A226" s="11" t="s">
        <v>184</v>
      </c>
      <c r="B226" s="10">
        <v>1000</v>
      </c>
      <c r="C226" s="10">
        <v>400</v>
      </c>
      <c r="D226" s="9" t="s">
        <v>7</v>
      </c>
      <c r="E226" s="12">
        <v>0.48</v>
      </c>
    </row>
    <row r="227" spans="1:5" x14ac:dyDescent="0.25">
      <c r="A227" s="11" t="s">
        <v>184</v>
      </c>
      <c r="B227" s="10">
        <v>1000</v>
      </c>
      <c r="C227" s="10">
        <v>400</v>
      </c>
      <c r="D227" s="9" t="s">
        <v>9</v>
      </c>
      <c r="E227" s="12">
        <v>0.5</v>
      </c>
    </row>
    <row r="228" spans="1:5" x14ac:dyDescent="0.25">
      <c r="A228" s="11" t="s">
        <v>184</v>
      </c>
      <c r="B228" s="10">
        <v>1000</v>
      </c>
      <c r="C228" s="10">
        <v>400</v>
      </c>
      <c r="D228" s="9" t="s">
        <v>11</v>
      </c>
      <c r="E228" s="12">
        <v>0.5</v>
      </c>
    </row>
    <row r="229" spans="1:5" x14ac:dyDescent="0.25">
      <c r="A229" s="11" t="s">
        <v>184</v>
      </c>
      <c r="B229" s="10">
        <v>1000</v>
      </c>
      <c r="C229" s="10">
        <v>800</v>
      </c>
      <c r="D229" s="9" t="s">
        <v>3</v>
      </c>
      <c r="E229" s="12">
        <v>0.5</v>
      </c>
    </row>
    <row r="230" spans="1:5" x14ac:dyDescent="0.25">
      <c r="A230" s="11" t="s">
        <v>184</v>
      </c>
      <c r="B230" s="10">
        <v>1000</v>
      </c>
      <c r="C230" s="10">
        <v>800</v>
      </c>
      <c r="D230" s="9" t="s">
        <v>5</v>
      </c>
      <c r="E230" s="12">
        <v>0.39700000000000002</v>
      </c>
    </row>
    <row r="231" spans="1:5" x14ac:dyDescent="0.25">
      <c r="A231" s="11" t="s">
        <v>184</v>
      </c>
      <c r="B231" s="10">
        <v>1000</v>
      </c>
      <c r="C231" s="10">
        <v>800</v>
      </c>
      <c r="D231" s="9" t="s">
        <v>7</v>
      </c>
      <c r="E231" s="12">
        <v>0.47499999999999998</v>
      </c>
    </row>
    <row r="232" spans="1:5" x14ac:dyDescent="0.25">
      <c r="A232" s="11" t="s">
        <v>184</v>
      </c>
      <c r="B232" s="10">
        <v>1000</v>
      </c>
      <c r="C232" s="10">
        <v>800</v>
      </c>
      <c r="D232" s="9" t="s">
        <v>9</v>
      </c>
      <c r="E232" s="12">
        <v>0.5</v>
      </c>
    </row>
    <row r="233" spans="1:5" x14ac:dyDescent="0.25">
      <c r="A233" s="11" t="s">
        <v>184</v>
      </c>
      <c r="B233" s="10">
        <v>1000</v>
      </c>
      <c r="C233" s="10">
        <v>800</v>
      </c>
      <c r="D233" s="9" t="s">
        <v>11</v>
      </c>
      <c r="E233" s="12">
        <v>0.5</v>
      </c>
    </row>
    <row r="234" spans="1:5" x14ac:dyDescent="0.25">
      <c r="A234" s="11" t="s">
        <v>184</v>
      </c>
      <c r="B234" s="10">
        <v>1000</v>
      </c>
      <c r="C234" s="10">
        <v>1200</v>
      </c>
      <c r="D234" s="9" t="s">
        <v>3</v>
      </c>
      <c r="E234" s="12">
        <v>0.5</v>
      </c>
    </row>
    <row r="235" spans="1:5" x14ac:dyDescent="0.25">
      <c r="A235" s="11" t="s">
        <v>184</v>
      </c>
      <c r="B235" s="10">
        <v>1000</v>
      </c>
      <c r="C235" s="10">
        <v>1200</v>
      </c>
      <c r="D235" s="9" t="s">
        <v>5</v>
      </c>
      <c r="E235" s="12">
        <v>0.39700000000000002</v>
      </c>
    </row>
    <row r="236" spans="1:5" x14ac:dyDescent="0.25">
      <c r="A236" s="11" t="s">
        <v>184</v>
      </c>
      <c r="B236" s="10">
        <v>1000</v>
      </c>
      <c r="C236" s="10">
        <v>1200</v>
      </c>
      <c r="D236" s="9" t="s">
        <v>7</v>
      </c>
      <c r="E236" s="12">
        <v>0.45500000000000002</v>
      </c>
    </row>
    <row r="237" spans="1:5" x14ac:dyDescent="0.25">
      <c r="A237" s="11" t="s">
        <v>184</v>
      </c>
      <c r="B237" s="10">
        <v>1000</v>
      </c>
      <c r="C237" s="10">
        <v>1200</v>
      </c>
      <c r="D237" s="9" t="s">
        <v>9</v>
      </c>
      <c r="E237" s="12">
        <v>0.76900000000000002</v>
      </c>
    </row>
    <row r="238" spans="1:5" x14ac:dyDescent="0.25">
      <c r="A238" s="11" t="s">
        <v>184</v>
      </c>
      <c r="B238" s="10">
        <v>1000</v>
      </c>
      <c r="C238" s="10">
        <v>1200</v>
      </c>
      <c r="D238" s="9" t="s">
        <v>11</v>
      </c>
      <c r="E238" s="12">
        <v>0.47499999999999998</v>
      </c>
    </row>
    <row r="239" spans="1:5" x14ac:dyDescent="0.25">
      <c r="A239" s="11" t="s">
        <v>184</v>
      </c>
      <c r="B239" s="10">
        <v>1000</v>
      </c>
      <c r="C239" s="10">
        <v>1600</v>
      </c>
      <c r="D239" s="9" t="s">
        <v>3</v>
      </c>
      <c r="E239" s="12">
        <v>0.5</v>
      </c>
    </row>
    <row r="240" spans="1:5" x14ac:dyDescent="0.25">
      <c r="A240" s="11" t="s">
        <v>184</v>
      </c>
      <c r="B240" s="10">
        <v>1000</v>
      </c>
      <c r="C240" s="10">
        <v>1600</v>
      </c>
      <c r="D240" s="9" t="s">
        <v>5</v>
      </c>
      <c r="E240" s="12">
        <v>0.40200000000000002</v>
      </c>
    </row>
    <row r="241" spans="1:5" x14ac:dyDescent="0.25">
      <c r="A241" s="11" t="s">
        <v>184</v>
      </c>
      <c r="B241" s="10">
        <v>1000</v>
      </c>
      <c r="C241" s="10">
        <v>1600</v>
      </c>
      <c r="D241" s="9" t="s">
        <v>7</v>
      </c>
      <c r="E241" s="12">
        <v>0.46600000000000003</v>
      </c>
    </row>
    <row r="242" spans="1:5" x14ac:dyDescent="0.25">
      <c r="A242" s="11" t="s">
        <v>184</v>
      </c>
      <c r="B242" s="10">
        <v>1000</v>
      </c>
      <c r="C242" s="10">
        <v>1600</v>
      </c>
      <c r="D242" s="9" t="s">
        <v>9</v>
      </c>
      <c r="E242" s="12">
        <v>0.79100000000000004</v>
      </c>
    </row>
    <row r="243" spans="1:5" x14ac:dyDescent="0.25">
      <c r="A243" s="11" t="s">
        <v>184</v>
      </c>
      <c r="B243" s="10">
        <v>1000</v>
      </c>
      <c r="C243" s="10">
        <v>1600</v>
      </c>
      <c r="D243" s="9" t="s">
        <v>11</v>
      </c>
      <c r="E243" s="12">
        <v>0.47</v>
      </c>
    </row>
    <row r="244" spans="1:5" x14ac:dyDescent="0.25">
      <c r="A244" s="11" t="s">
        <v>184</v>
      </c>
      <c r="B244" s="10">
        <v>1000</v>
      </c>
      <c r="C244" s="10">
        <v>2000</v>
      </c>
      <c r="D244" s="9" t="s">
        <v>3</v>
      </c>
      <c r="E244" s="12">
        <v>0.69899999999999995</v>
      </c>
    </row>
    <row r="245" spans="1:5" x14ac:dyDescent="0.25">
      <c r="A245" s="11" t="s">
        <v>184</v>
      </c>
      <c r="B245" s="10">
        <v>1000</v>
      </c>
      <c r="C245" s="10">
        <v>2000</v>
      </c>
      <c r="D245" s="9" t="s">
        <v>5</v>
      </c>
      <c r="E245" s="12">
        <v>0.43</v>
      </c>
    </row>
    <row r="246" spans="1:5" x14ac:dyDescent="0.25">
      <c r="A246" s="11" t="s">
        <v>184</v>
      </c>
      <c r="B246" s="10">
        <v>1000</v>
      </c>
      <c r="C246" s="10">
        <v>2000</v>
      </c>
      <c r="D246" s="9" t="s">
        <v>7</v>
      </c>
      <c r="E246" s="12">
        <v>0.46</v>
      </c>
    </row>
    <row r="247" spans="1:5" x14ac:dyDescent="0.25">
      <c r="A247" s="11" t="s">
        <v>184</v>
      </c>
      <c r="B247" s="10">
        <v>1000</v>
      </c>
      <c r="C247" s="10">
        <v>2000</v>
      </c>
      <c r="D247" s="9" t="s">
        <v>9</v>
      </c>
      <c r="E247" s="12">
        <v>0.83599999999999997</v>
      </c>
    </row>
    <row r="248" spans="1:5" x14ac:dyDescent="0.25">
      <c r="A248" s="11" t="s">
        <v>184</v>
      </c>
      <c r="B248" s="10">
        <v>1000</v>
      </c>
      <c r="C248" s="10">
        <v>2000</v>
      </c>
      <c r="D248" s="9" t="s">
        <v>11</v>
      </c>
      <c r="E248" s="12">
        <v>0.46</v>
      </c>
    </row>
    <row r="249" spans="1:5" x14ac:dyDescent="0.25">
      <c r="A249" s="11" t="s">
        <v>184</v>
      </c>
      <c r="B249" s="10">
        <v>1000</v>
      </c>
      <c r="C249" s="10">
        <v>3000</v>
      </c>
      <c r="D249" s="9" t="s">
        <v>3</v>
      </c>
      <c r="E249" s="12">
        <v>0.76900000000000002</v>
      </c>
    </row>
    <row r="250" spans="1:5" x14ac:dyDescent="0.25">
      <c r="A250" s="11" t="s">
        <v>184</v>
      </c>
      <c r="B250" s="10">
        <v>1000</v>
      </c>
      <c r="C250" s="10">
        <v>3000</v>
      </c>
      <c r="D250" s="9" t="s">
        <v>7</v>
      </c>
      <c r="E250" s="12">
        <v>0.47499999999999998</v>
      </c>
    </row>
    <row r="251" spans="1:5" x14ac:dyDescent="0.25">
      <c r="A251" s="11" t="s">
        <v>184</v>
      </c>
      <c r="B251" s="10">
        <v>1000</v>
      </c>
      <c r="C251" s="10">
        <v>3000</v>
      </c>
      <c r="D251" s="9" t="s">
        <v>9</v>
      </c>
      <c r="E251" s="12">
        <v>0.48499999999999999</v>
      </c>
    </row>
    <row r="252" spans="1:5" x14ac:dyDescent="0.25">
      <c r="A252" s="11" t="s">
        <v>184</v>
      </c>
      <c r="B252" s="10">
        <v>1000</v>
      </c>
      <c r="C252" s="10">
        <v>3000</v>
      </c>
      <c r="D252" s="9" t="s">
        <v>11</v>
      </c>
      <c r="E252" s="12">
        <v>0.47</v>
      </c>
    </row>
    <row r="253" spans="1:5" x14ac:dyDescent="0.25">
      <c r="A253" s="11" t="s">
        <v>184</v>
      </c>
      <c r="B253" s="10">
        <v>1000</v>
      </c>
      <c r="C253" s="10">
        <v>4000</v>
      </c>
      <c r="D253" s="9" t="s">
        <v>3</v>
      </c>
      <c r="E253" s="12">
        <v>0.5</v>
      </c>
    </row>
    <row r="254" spans="1:5" x14ac:dyDescent="0.25">
      <c r="A254" s="11" t="s">
        <v>184</v>
      </c>
      <c r="B254" s="10">
        <v>1000</v>
      </c>
      <c r="C254" s="10">
        <v>4000</v>
      </c>
      <c r="D254" s="9" t="s">
        <v>7</v>
      </c>
      <c r="E254" s="12">
        <v>0.48</v>
      </c>
    </row>
    <row r="255" spans="1:5" x14ac:dyDescent="0.25">
      <c r="A255" s="11" t="s">
        <v>184</v>
      </c>
      <c r="B255" s="10">
        <v>1000</v>
      </c>
      <c r="C255" s="10">
        <v>4000</v>
      </c>
      <c r="D255" s="9" t="s">
        <v>9</v>
      </c>
      <c r="E255" s="12">
        <v>0.48</v>
      </c>
    </row>
    <row r="256" spans="1:5" x14ac:dyDescent="0.25">
      <c r="A256" s="11" t="s">
        <v>184</v>
      </c>
      <c r="B256" s="10">
        <v>1000</v>
      </c>
      <c r="C256" s="10">
        <v>4000</v>
      </c>
      <c r="D256" s="9" t="s">
        <v>11</v>
      </c>
      <c r="E256" s="12">
        <v>0.5</v>
      </c>
    </row>
    <row r="257" spans="1:5" x14ac:dyDescent="0.25">
      <c r="A257" s="11" t="s">
        <v>184</v>
      </c>
      <c r="B257" s="10">
        <v>1000</v>
      </c>
      <c r="C257" s="10">
        <v>5000</v>
      </c>
      <c r="D257" s="9" t="s">
        <v>3</v>
      </c>
      <c r="E257" s="12">
        <v>0.5</v>
      </c>
    </row>
    <row r="258" spans="1:5" x14ac:dyDescent="0.25">
      <c r="A258" s="11" t="s">
        <v>184</v>
      </c>
      <c r="B258" s="10">
        <v>1000</v>
      </c>
      <c r="C258" s="10">
        <v>5000</v>
      </c>
      <c r="D258" s="9" t="s">
        <v>7</v>
      </c>
      <c r="E258" s="12">
        <v>0.48</v>
      </c>
    </row>
    <row r="259" spans="1:5" x14ac:dyDescent="0.25">
      <c r="A259" s="11" t="s">
        <v>184</v>
      </c>
      <c r="B259" s="10">
        <v>1000</v>
      </c>
      <c r="C259" s="10">
        <v>5000</v>
      </c>
      <c r="D259" s="9" t="s">
        <v>9</v>
      </c>
      <c r="E259" s="12">
        <v>0.48499999999999999</v>
      </c>
    </row>
    <row r="260" spans="1:5" x14ac:dyDescent="0.25">
      <c r="A260" s="11" t="s">
        <v>184</v>
      </c>
      <c r="B260" s="10">
        <v>1000</v>
      </c>
      <c r="C260" s="10">
        <v>5000</v>
      </c>
      <c r="D260" s="9" t="s">
        <v>11</v>
      </c>
      <c r="E260" s="12">
        <v>0.5</v>
      </c>
    </row>
    <row r="261" spans="1:5" x14ac:dyDescent="0.25">
      <c r="A261" s="11" t="s">
        <v>185</v>
      </c>
      <c r="B261" s="10">
        <v>1900</v>
      </c>
      <c r="C261" s="10">
        <v>400</v>
      </c>
      <c r="D261" s="9" t="s">
        <v>3</v>
      </c>
      <c r="E261" s="12">
        <v>0.45</v>
      </c>
    </row>
    <row r="262" spans="1:5" x14ac:dyDescent="0.25">
      <c r="A262" s="11" t="s">
        <v>185</v>
      </c>
      <c r="B262" s="10">
        <v>1900</v>
      </c>
      <c r="C262" s="10">
        <v>400</v>
      </c>
      <c r="D262" s="9" t="s">
        <v>5</v>
      </c>
      <c r="E262" s="12">
        <v>0.4</v>
      </c>
    </row>
    <row r="263" spans="1:5" x14ac:dyDescent="0.25">
      <c r="A263" s="11" t="s">
        <v>185</v>
      </c>
      <c r="B263" s="10">
        <v>1900</v>
      </c>
      <c r="C263" s="10">
        <v>400</v>
      </c>
      <c r="D263" s="9" t="s">
        <v>7</v>
      </c>
      <c r="E263" s="12">
        <v>0.43</v>
      </c>
    </row>
    <row r="264" spans="1:5" x14ac:dyDescent="0.25">
      <c r="A264" s="11" t="s">
        <v>185</v>
      </c>
      <c r="B264" s="10">
        <v>1900</v>
      </c>
      <c r="C264" s="10">
        <v>400</v>
      </c>
      <c r="D264" s="9" t="s">
        <v>9</v>
      </c>
      <c r="E264" s="12">
        <v>0.5</v>
      </c>
    </row>
    <row r="265" spans="1:5" x14ac:dyDescent="0.25">
      <c r="A265" s="11" t="s">
        <v>185</v>
      </c>
      <c r="B265" s="10">
        <v>1900</v>
      </c>
      <c r="C265" s="10">
        <v>400</v>
      </c>
      <c r="D265" s="9" t="s">
        <v>11</v>
      </c>
      <c r="E265" s="12">
        <v>0.5</v>
      </c>
    </row>
    <row r="266" spans="1:5" x14ac:dyDescent="0.25">
      <c r="A266" s="11" t="s">
        <v>185</v>
      </c>
      <c r="B266" s="10">
        <v>1900</v>
      </c>
      <c r="C266" s="10">
        <v>800</v>
      </c>
      <c r="D266" s="9" t="s">
        <v>3</v>
      </c>
      <c r="E266" s="12">
        <v>0.5</v>
      </c>
    </row>
    <row r="267" spans="1:5" x14ac:dyDescent="0.25">
      <c r="A267" s="11" t="s">
        <v>185</v>
      </c>
      <c r="B267" s="10">
        <v>1900</v>
      </c>
      <c r="C267" s="10">
        <v>800</v>
      </c>
      <c r="D267" s="9" t="s">
        <v>5</v>
      </c>
      <c r="E267" s="12">
        <v>0.40500000000000003</v>
      </c>
    </row>
    <row r="268" spans="1:5" x14ac:dyDescent="0.25">
      <c r="A268" s="11" t="s">
        <v>185</v>
      </c>
      <c r="B268" s="10">
        <v>1900</v>
      </c>
      <c r="C268" s="10">
        <v>800</v>
      </c>
      <c r="D268" s="9" t="s">
        <v>7</v>
      </c>
      <c r="E268" s="12">
        <v>0.45500000000000002</v>
      </c>
    </row>
    <row r="269" spans="1:5" x14ac:dyDescent="0.25">
      <c r="A269" s="11" t="s">
        <v>185</v>
      </c>
      <c r="B269" s="10">
        <v>1900</v>
      </c>
      <c r="C269" s="10">
        <v>800</v>
      </c>
      <c r="D269" s="9" t="s">
        <v>9</v>
      </c>
      <c r="E269" s="12">
        <v>0.5</v>
      </c>
    </row>
    <row r="270" spans="1:5" x14ac:dyDescent="0.25">
      <c r="A270" s="11" t="s">
        <v>185</v>
      </c>
      <c r="B270" s="10">
        <v>1900</v>
      </c>
      <c r="C270" s="10">
        <v>800</v>
      </c>
      <c r="D270" s="9" t="s">
        <v>11</v>
      </c>
      <c r="E270" s="12">
        <v>0.5</v>
      </c>
    </row>
    <row r="271" spans="1:5" x14ac:dyDescent="0.25">
      <c r="A271" s="11" t="s">
        <v>185</v>
      </c>
      <c r="B271" s="10">
        <v>1900</v>
      </c>
      <c r="C271" s="10">
        <v>1200</v>
      </c>
      <c r="D271" s="9" t="s">
        <v>3</v>
      </c>
      <c r="E271" s="12">
        <v>0.751</v>
      </c>
    </row>
    <row r="272" spans="1:5" x14ac:dyDescent="0.25">
      <c r="A272" s="11" t="s">
        <v>185</v>
      </c>
      <c r="B272" s="10">
        <v>1900</v>
      </c>
      <c r="C272" s="10">
        <v>1200</v>
      </c>
      <c r="D272" s="9" t="s">
        <v>5</v>
      </c>
      <c r="E272" s="12">
        <v>0.39900000000000002</v>
      </c>
    </row>
    <row r="273" spans="1:5" x14ac:dyDescent="0.25">
      <c r="A273" s="11" t="s">
        <v>185</v>
      </c>
      <c r="B273" s="10">
        <v>1900</v>
      </c>
      <c r="C273" s="10">
        <v>1200</v>
      </c>
      <c r="D273" s="9" t="s">
        <v>7</v>
      </c>
      <c r="E273" s="12">
        <v>0.44600000000000001</v>
      </c>
    </row>
    <row r="274" spans="1:5" x14ac:dyDescent="0.25">
      <c r="A274" s="11" t="s">
        <v>185</v>
      </c>
      <c r="B274" s="10">
        <v>1900</v>
      </c>
      <c r="C274" s="10">
        <v>1200</v>
      </c>
      <c r="D274" s="9" t="s">
        <v>9</v>
      </c>
      <c r="E274" s="12">
        <v>0.76900000000000002</v>
      </c>
    </row>
    <row r="275" spans="1:5" x14ac:dyDescent="0.25">
      <c r="A275" s="11" t="s">
        <v>185</v>
      </c>
      <c r="B275" s="10">
        <v>1900</v>
      </c>
      <c r="C275" s="10">
        <v>1200</v>
      </c>
      <c r="D275" s="9" t="s">
        <v>11</v>
      </c>
      <c r="E275" s="12">
        <v>0.46899999999999997</v>
      </c>
    </row>
    <row r="276" spans="1:5" x14ac:dyDescent="0.25">
      <c r="A276" s="11" t="s">
        <v>185</v>
      </c>
      <c r="B276" s="10">
        <v>1900</v>
      </c>
      <c r="C276" s="10">
        <v>1600</v>
      </c>
      <c r="D276" s="9" t="s">
        <v>3</v>
      </c>
      <c r="E276" s="12">
        <v>0.5</v>
      </c>
    </row>
    <row r="277" spans="1:5" x14ac:dyDescent="0.25">
      <c r="A277" s="11" t="s">
        <v>185</v>
      </c>
      <c r="B277" s="10">
        <v>1900</v>
      </c>
      <c r="C277" s="10">
        <v>1600</v>
      </c>
      <c r="D277" s="9" t="s">
        <v>5</v>
      </c>
      <c r="E277" s="12">
        <v>0.41199999999999998</v>
      </c>
    </row>
    <row r="278" spans="1:5" x14ac:dyDescent="0.25">
      <c r="A278" s="11" t="s">
        <v>185</v>
      </c>
      <c r="B278" s="10">
        <v>1900</v>
      </c>
      <c r="C278" s="10">
        <v>1600</v>
      </c>
      <c r="D278" s="9" t="s">
        <v>7</v>
      </c>
      <c r="E278" s="12">
        <v>0.46300000000000002</v>
      </c>
    </row>
    <row r="279" spans="1:5" x14ac:dyDescent="0.25">
      <c r="A279" s="11" t="s">
        <v>185</v>
      </c>
      <c r="B279" s="10">
        <v>1900</v>
      </c>
      <c r="C279" s="10">
        <v>1600</v>
      </c>
      <c r="D279" s="9" t="s">
        <v>9</v>
      </c>
      <c r="E279" s="12">
        <v>0.5</v>
      </c>
    </row>
    <row r="280" spans="1:5" x14ac:dyDescent="0.25">
      <c r="A280" s="11" t="s">
        <v>185</v>
      </c>
      <c r="B280" s="10">
        <v>1900</v>
      </c>
      <c r="C280" s="10">
        <v>1600</v>
      </c>
      <c r="D280" s="9" t="s">
        <v>11</v>
      </c>
      <c r="E280" s="12">
        <v>0.48199999999999998</v>
      </c>
    </row>
    <row r="281" spans="1:5" x14ac:dyDescent="0.25">
      <c r="A281" s="11" t="s">
        <v>185</v>
      </c>
      <c r="B281" s="10">
        <v>1900</v>
      </c>
      <c r="C281" s="10">
        <v>2000</v>
      </c>
      <c r="D281" s="9" t="s">
        <v>3</v>
      </c>
      <c r="E281" s="12">
        <v>0.84299999999999997</v>
      </c>
    </row>
    <row r="282" spans="1:5" x14ac:dyDescent="0.25">
      <c r="A282" s="11" t="s">
        <v>185</v>
      </c>
      <c r="B282" s="10">
        <v>1900</v>
      </c>
      <c r="C282" s="10">
        <v>2000</v>
      </c>
      <c r="D282" s="9" t="s">
        <v>5</v>
      </c>
      <c r="E282" s="12">
        <v>0.42599999999999999</v>
      </c>
    </row>
    <row r="283" spans="1:5" x14ac:dyDescent="0.25">
      <c r="A283" s="11" t="s">
        <v>185</v>
      </c>
      <c r="B283" s="10">
        <v>1900</v>
      </c>
      <c r="C283" s="10">
        <v>2000</v>
      </c>
      <c r="D283" s="9" t="s">
        <v>7</v>
      </c>
      <c r="E283" s="12">
        <v>0.44900000000000001</v>
      </c>
    </row>
    <row r="284" spans="1:5" x14ac:dyDescent="0.25">
      <c r="A284" s="11" t="s">
        <v>185</v>
      </c>
      <c r="B284" s="10">
        <v>1900</v>
      </c>
      <c r="C284" s="10">
        <v>2000</v>
      </c>
      <c r="D284" s="9" t="s">
        <v>9</v>
      </c>
      <c r="E284" s="12">
        <v>0.5</v>
      </c>
    </row>
    <row r="285" spans="1:5" x14ac:dyDescent="0.25">
      <c r="A285" s="11" t="s">
        <v>185</v>
      </c>
      <c r="B285" s="10">
        <v>1900</v>
      </c>
      <c r="C285" s="10">
        <v>2000</v>
      </c>
      <c r="D285" s="9" t="s">
        <v>11</v>
      </c>
      <c r="E285" s="12">
        <v>0.46100000000000002</v>
      </c>
    </row>
    <row r="286" spans="1:5" x14ac:dyDescent="0.25">
      <c r="A286" s="11" t="s">
        <v>185</v>
      </c>
      <c r="B286" s="10">
        <v>1900</v>
      </c>
      <c r="C286" s="10">
        <v>3000</v>
      </c>
      <c r="D286" s="9" t="s">
        <v>3</v>
      </c>
      <c r="E286" s="12">
        <v>0.86199999999999999</v>
      </c>
    </row>
    <row r="287" spans="1:5" x14ac:dyDescent="0.25">
      <c r="A287" s="11" t="s">
        <v>185</v>
      </c>
      <c r="B287" s="10">
        <v>1900</v>
      </c>
      <c r="C287" s="10">
        <v>3000</v>
      </c>
      <c r="D287" s="9" t="s">
        <v>7</v>
      </c>
      <c r="E287" s="12">
        <v>0.45500000000000002</v>
      </c>
    </row>
    <row r="288" spans="1:5" x14ac:dyDescent="0.25">
      <c r="A288" s="11" t="s">
        <v>185</v>
      </c>
      <c r="B288" s="10">
        <v>1900</v>
      </c>
      <c r="C288" s="10">
        <v>3000</v>
      </c>
      <c r="D288" s="9" t="s">
        <v>9</v>
      </c>
      <c r="E288" s="12">
        <v>0.47</v>
      </c>
    </row>
    <row r="289" spans="1:5" x14ac:dyDescent="0.25">
      <c r="A289" s="11" t="s">
        <v>185</v>
      </c>
      <c r="B289" s="10">
        <v>1900</v>
      </c>
      <c r="C289" s="10">
        <v>3000</v>
      </c>
      <c r="D289" s="9" t="s">
        <v>11</v>
      </c>
      <c r="E289" s="12">
        <v>0.46</v>
      </c>
    </row>
    <row r="290" spans="1:5" x14ac:dyDescent="0.25">
      <c r="A290" s="11" t="s">
        <v>185</v>
      </c>
      <c r="B290" s="10">
        <v>1900</v>
      </c>
      <c r="C290" s="10">
        <v>4000</v>
      </c>
      <c r="D290" s="9" t="s">
        <v>3</v>
      </c>
      <c r="E290" s="12">
        <v>0.80300000000000005</v>
      </c>
    </row>
    <row r="291" spans="1:5" x14ac:dyDescent="0.25">
      <c r="A291" s="11" t="s">
        <v>185</v>
      </c>
      <c r="B291" s="10">
        <v>1900</v>
      </c>
      <c r="C291" s="10">
        <v>4000</v>
      </c>
      <c r="D291" s="9" t="s">
        <v>7</v>
      </c>
      <c r="E291" s="12">
        <v>0.46</v>
      </c>
    </row>
    <row r="292" spans="1:5" x14ac:dyDescent="0.25">
      <c r="A292" s="11" t="s">
        <v>185</v>
      </c>
      <c r="B292" s="10">
        <v>1900</v>
      </c>
      <c r="C292" s="10">
        <v>4000</v>
      </c>
      <c r="D292" s="9" t="s">
        <v>9</v>
      </c>
      <c r="E292" s="12">
        <v>0.47</v>
      </c>
    </row>
    <row r="293" spans="1:5" x14ac:dyDescent="0.25">
      <c r="A293" s="11" t="s">
        <v>185</v>
      </c>
      <c r="B293" s="10">
        <v>1900</v>
      </c>
      <c r="C293" s="10">
        <v>4000</v>
      </c>
      <c r="D293" s="9" t="s">
        <v>11</v>
      </c>
      <c r="E293" s="12">
        <v>0.48</v>
      </c>
    </row>
    <row r="294" spans="1:5" x14ac:dyDescent="0.25">
      <c r="A294" s="11" t="s">
        <v>185</v>
      </c>
      <c r="B294" s="10">
        <v>1900</v>
      </c>
      <c r="C294" s="10">
        <v>5000</v>
      </c>
      <c r="D294" s="9" t="s">
        <v>3</v>
      </c>
      <c r="E294" s="12">
        <v>0.5</v>
      </c>
    </row>
    <row r="295" spans="1:5" x14ac:dyDescent="0.25">
      <c r="A295" s="11" t="s">
        <v>185</v>
      </c>
      <c r="B295" s="10">
        <v>1900</v>
      </c>
      <c r="C295" s="10">
        <v>5000</v>
      </c>
      <c r="D295" s="9" t="s">
        <v>7</v>
      </c>
      <c r="E295" s="12">
        <v>0.45500000000000002</v>
      </c>
    </row>
    <row r="296" spans="1:5" x14ac:dyDescent="0.25">
      <c r="A296" s="11" t="s">
        <v>185</v>
      </c>
      <c r="B296" s="10">
        <v>1900</v>
      </c>
      <c r="C296" s="10">
        <v>5000</v>
      </c>
      <c r="D296" s="9" t="s">
        <v>9</v>
      </c>
      <c r="E296" s="12">
        <v>0.48499999999999999</v>
      </c>
    </row>
    <row r="297" spans="1:5" x14ac:dyDescent="0.25">
      <c r="A297" s="11" t="s">
        <v>185</v>
      </c>
      <c r="B297" s="10">
        <v>1900</v>
      </c>
      <c r="C297" s="10">
        <v>5000</v>
      </c>
      <c r="D297" s="9" t="s">
        <v>11</v>
      </c>
      <c r="E297" s="12">
        <v>0.5</v>
      </c>
    </row>
    <row r="298" spans="1:5" x14ac:dyDescent="0.25">
      <c r="A298" s="11" t="s">
        <v>186</v>
      </c>
      <c r="B298" s="10">
        <v>3300</v>
      </c>
      <c r="C298" s="10">
        <v>400</v>
      </c>
      <c r="D298" s="9" t="s">
        <v>3</v>
      </c>
      <c r="E298" s="12">
        <v>0.47</v>
      </c>
    </row>
    <row r="299" spans="1:5" x14ac:dyDescent="0.25">
      <c r="A299" s="11" t="s">
        <v>186</v>
      </c>
      <c r="B299" s="10">
        <v>3300</v>
      </c>
      <c r="C299" s="10">
        <v>400</v>
      </c>
      <c r="D299" s="9" t="s">
        <v>5</v>
      </c>
      <c r="E299" s="12">
        <v>0.41499999999999998</v>
      </c>
    </row>
    <row r="300" spans="1:5" x14ac:dyDescent="0.25">
      <c r="A300" s="11" t="s">
        <v>186</v>
      </c>
      <c r="B300" s="10">
        <v>3300</v>
      </c>
      <c r="C300" s="10">
        <v>400</v>
      </c>
      <c r="D300" s="9" t="s">
        <v>7</v>
      </c>
      <c r="E300" s="12">
        <v>0.45500000000000002</v>
      </c>
    </row>
    <row r="301" spans="1:5" x14ac:dyDescent="0.25">
      <c r="A301" s="11" t="s">
        <v>186</v>
      </c>
      <c r="B301" s="10">
        <v>3300</v>
      </c>
      <c r="C301" s="10">
        <v>400</v>
      </c>
      <c r="D301" s="9" t="s">
        <v>9</v>
      </c>
      <c r="E301" s="12">
        <v>0.5</v>
      </c>
    </row>
    <row r="302" spans="1:5" x14ac:dyDescent="0.25">
      <c r="A302" s="11" t="s">
        <v>186</v>
      </c>
      <c r="B302" s="10">
        <v>3300</v>
      </c>
      <c r="C302" s="10">
        <v>400</v>
      </c>
      <c r="D302" s="9" t="s">
        <v>11</v>
      </c>
      <c r="E302" s="12">
        <v>0.5</v>
      </c>
    </row>
    <row r="303" spans="1:5" x14ac:dyDescent="0.25">
      <c r="A303" s="11" t="s">
        <v>186</v>
      </c>
      <c r="B303" s="10">
        <v>3300</v>
      </c>
      <c r="C303" s="10">
        <v>800</v>
      </c>
      <c r="D303" s="9" t="s">
        <v>3</v>
      </c>
      <c r="E303" s="12">
        <v>0.5</v>
      </c>
    </row>
    <row r="304" spans="1:5" x14ac:dyDescent="0.25">
      <c r="A304" s="11" t="s">
        <v>186</v>
      </c>
      <c r="B304" s="10">
        <v>3300</v>
      </c>
      <c r="C304" s="10">
        <v>800</v>
      </c>
      <c r="D304" s="9" t="s">
        <v>5</v>
      </c>
      <c r="E304" s="12">
        <v>0.40699999999999997</v>
      </c>
    </row>
    <row r="305" spans="1:5" x14ac:dyDescent="0.25">
      <c r="A305" s="11" t="s">
        <v>186</v>
      </c>
      <c r="B305" s="10">
        <v>3300</v>
      </c>
      <c r="C305" s="10">
        <v>800</v>
      </c>
      <c r="D305" s="9" t="s">
        <v>7</v>
      </c>
      <c r="E305" s="12">
        <v>0.45800000000000002</v>
      </c>
    </row>
    <row r="306" spans="1:5" x14ac:dyDescent="0.25">
      <c r="A306" s="11" t="s">
        <v>186</v>
      </c>
      <c r="B306" s="10">
        <v>3300</v>
      </c>
      <c r="C306" s="10">
        <v>800</v>
      </c>
      <c r="D306" s="9" t="s">
        <v>9</v>
      </c>
      <c r="E306" s="12">
        <v>0.5</v>
      </c>
    </row>
    <row r="307" spans="1:5" x14ac:dyDescent="0.25">
      <c r="A307" s="11" t="s">
        <v>186</v>
      </c>
      <c r="B307" s="10">
        <v>3300</v>
      </c>
      <c r="C307" s="10">
        <v>800</v>
      </c>
      <c r="D307" s="9" t="s">
        <v>11</v>
      </c>
      <c r="E307" s="12">
        <v>0.5</v>
      </c>
    </row>
    <row r="308" spans="1:5" x14ac:dyDescent="0.25">
      <c r="A308" s="11" t="s">
        <v>186</v>
      </c>
      <c r="B308" s="10">
        <v>3300</v>
      </c>
      <c r="C308" s="10">
        <v>1200</v>
      </c>
      <c r="D308" s="9" t="s">
        <v>3</v>
      </c>
      <c r="E308" s="12">
        <v>0.5</v>
      </c>
    </row>
    <row r="309" spans="1:5" x14ac:dyDescent="0.25">
      <c r="A309" s="11" t="s">
        <v>186</v>
      </c>
      <c r="B309" s="10">
        <v>3300</v>
      </c>
      <c r="C309" s="10">
        <v>1200</v>
      </c>
      <c r="D309" s="9" t="s">
        <v>5</v>
      </c>
      <c r="E309" s="12">
        <v>0.40400000000000003</v>
      </c>
    </row>
    <row r="310" spans="1:5" x14ac:dyDescent="0.25">
      <c r="A310" s="11" t="s">
        <v>186</v>
      </c>
      <c r="B310" s="10">
        <v>3300</v>
      </c>
      <c r="C310" s="10">
        <v>1200</v>
      </c>
      <c r="D310" s="9" t="s">
        <v>7</v>
      </c>
      <c r="E310" s="12">
        <v>0.443</v>
      </c>
    </row>
    <row r="311" spans="1:5" x14ac:dyDescent="0.25">
      <c r="A311" s="11" t="s">
        <v>186</v>
      </c>
      <c r="B311" s="10">
        <v>3300</v>
      </c>
      <c r="C311" s="10">
        <v>1200</v>
      </c>
      <c r="D311" s="9" t="s">
        <v>9</v>
      </c>
      <c r="E311" s="12">
        <v>0.5</v>
      </c>
    </row>
    <row r="312" spans="1:5" x14ac:dyDescent="0.25">
      <c r="A312" s="11" t="s">
        <v>186</v>
      </c>
      <c r="B312" s="10">
        <v>3300</v>
      </c>
      <c r="C312" s="10">
        <v>1200</v>
      </c>
      <c r="D312" s="9" t="s">
        <v>11</v>
      </c>
      <c r="E312" s="12">
        <v>0.47399999999999998</v>
      </c>
    </row>
    <row r="313" spans="1:5" x14ac:dyDescent="0.25">
      <c r="A313" s="11" t="s">
        <v>186</v>
      </c>
      <c r="B313" s="10">
        <v>3300</v>
      </c>
      <c r="C313" s="10">
        <v>1600</v>
      </c>
      <c r="D313" s="9" t="s">
        <v>3</v>
      </c>
      <c r="E313" s="12">
        <v>0.5</v>
      </c>
    </row>
    <row r="314" spans="1:5" x14ac:dyDescent="0.25">
      <c r="A314" s="11" t="s">
        <v>186</v>
      </c>
      <c r="B314" s="10">
        <v>3300</v>
      </c>
      <c r="C314" s="10">
        <v>1600</v>
      </c>
      <c r="D314" s="9" t="s">
        <v>5</v>
      </c>
      <c r="E314" s="12">
        <v>0.42099999999999999</v>
      </c>
    </row>
    <row r="315" spans="1:5" x14ac:dyDescent="0.25">
      <c r="A315" s="11" t="s">
        <v>186</v>
      </c>
      <c r="B315" s="10">
        <v>3300</v>
      </c>
      <c r="C315" s="10">
        <v>1600</v>
      </c>
      <c r="D315" s="9" t="s">
        <v>7</v>
      </c>
      <c r="E315" s="12">
        <v>0.46100000000000002</v>
      </c>
    </row>
    <row r="316" spans="1:5" x14ac:dyDescent="0.25">
      <c r="A316" s="11" t="s">
        <v>186</v>
      </c>
      <c r="B316" s="10">
        <v>3300</v>
      </c>
      <c r="C316" s="10">
        <v>1600</v>
      </c>
      <c r="D316" s="9" t="s">
        <v>9</v>
      </c>
      <c r="E316" s="12">
        <v>0.76900000000000002</v>
      </c>
    </row>
    <row r="317" spans="1:5" x14ac:dyDescent="0.25">
      <c r="A317" s="11" t="s">
        <v>186</v>
      </c>
      <c r="B317" s="10">
        <v>3300</v>
      </c>
      <c r="C317" s="10">
        <v>1600</v>
      </c>
      <c r="D317" s="9" t="s">
        <v>11</v>
      </c>
      <c r="E317" s="12">
        <v>0.47499999999999998</v>
      </c>
    </row>
    <row r="318" spans="1:5" x14ac:dyDescent="0.25">
      <c r="A318" s="11" t="s">
        <v>186</v>
      </c>
      <c r="B318" s="10">
        <v>3300</v>
      </c>
      <c r="C318" s="10">
        <v>2000</v>
      </c>
      <c r="D318" s="9" t="s">
        <v>3</v>
      </c>
      <c r="E318" s="12">
        <v>0.74299999999999999</v>
      </c>
    </row>
    <row r="319" spans="1:5" x14ac:dyDescent="0.25">
      <c r="A319" s="11" t="s">
        <v>186</v>
      </c>
      <c r="B319" s="10">
        <v>3300</v>
      </c>
      <c r="C319" s="10">
        <v>2000</v>
      </c>
      <c r="D319" s="9" t="s">
        <v>5</v>
      </c>
      <c r="E319" s="12">
        <v>0.432</v>
      </c>
    </row>
    <row r="320" spans="1:5" x14ac:dyDescent="0.25">
      <c r="A320" s="11" t="s">
        <v>186</v>
      </c>
      <c r="B320" s="10">
        <v>3300</v>
      </c>
      <c r="C320" s="10">
        <v>2000</v>
      </c>
      <c r="D320" s="9" t="s">
        <v>7</v>
      </c>
      <c r="E320" s="12">
        <v>0.44500000000000001</v>
      </c>
    </row>
    <row r="321" spans="1:5" x14ac:dyDescent="0.25">
      <c r="A321" s="11" t="s">
        <v>186</v>
      </c>
      <c r="B321" s="10">
        <v>3300</v>
      </c>
      <c r="C321" s="10">
        <v>2000</v>
      </c>
      <c r="D321" s="9" t="s">
        <v>9</v>
      </c>
      <c r="E321" s="12">
        <v>0.82299999999999995</v>
      </c>
    </row>
    <row r="322" spans="1:5" x14ac:dyDescent="0.25">
      <c r="A322" s="11" t="s">
        <v>186</v>
      </c>
      <c r="B322" s="10">
        <v>3300</v>
      </c>
      <c r="C322" s="10">
        <v>2000</v>
      </c>
      <c r="D322" s="9" t="s">
        <v>11</v>
      </c>
      <c r="E322" s="12">
        <v>0.46</v>
      </c>
    </row>
    <row r="323" spans="1:5" x14ac:dyDescent="0.25">
      <c r="A323" s="11" t="s">
        <v>186</v>
      </c>
      <c r="B323" s="10">
        <v>3300</v>
      </c>
      <c r="C323" s="10">
        <v>3000</v>
      </c>
      <c r="D323" s="9" t="s">
        <v>3</v>
      </c>
      <c r="E323" s="12">
        <v>0.82799999999999996</v>
      </c>
    </row>
    <row r="324" spans="1:5" x14ac:dyDescent="0.25">
      <c r="A324" s="11" t="s">
        <v>186</v>
      </c>
      <c r="B324" s="10">
        <v>3300</v>
      </c>
      <c r="C324" s="10">
        <v>3000</v>
      </c>
      <c r="D324" s="9" t="s">
        <v>7</v>
      </c>
      <c r="E324" s="12">
        <v>0.45500000000000002</v>
      </c>
    </row>
    <row r="325" spans="1:5" x14ac:dyDescent="0.25">
      <c r="A325" s="11" t="s">
        <v>186</v>
      </c>
      <c r="B325" s="10">
        <v>3300</v>
      </c>
      <c r="C325" s="10">
        <v>3000</v>
      </c>
      <c r="D325" s="9" t="s">
        <v>9</v>
      </c>
      <c r="E325" s="12">
        <v>0.48</v>
      </c>
    </row>
    <row r="326" spans="1:5" x14ac:dyDescent="0.25">
      <c r="A326" s="11" t="s">
        <v>186</v>
      </c>
      <c r="B326" s="10">
        <v>3300</v>
      </c>
      <c r="C326" s="10">
        <v>3000</v>
      </c>
      <c r="D326" s="9" t="s">
        <v>11</v>
      </c>
      <c r="E326" s="12">
        <v>0.45500000000000002</v>
      </c>
    </row>
    <row r="327" spans="1:5" x14ac:dyDescent="0.25">
      <c r="A327" s="11" t="s">
        <v>186</v>
      </c>
      <c r="B327" s="10">
        <v>3300</v>
      </c>
      <c r="C327" s="10">
        <v>4000</v>
      </c>
      <c r="D327" s="9" t="s">
        <v>3</v>
      </c>
      <c r="E327" s="12">
        <v>0.82799999999999996</v>
      </c>
    </row>
    <row r="328" spans="1:5" x14ac:dyDescent="0.25">
      <c r="A328" s="11" t="s">
        <v>186</v>
      </c>
      <c r="B328" s="10">
        <v>3300</v>
      </c>
      <c r="C328" s="10">
        <v>4000</v>
      </c>
      <c r="D328" s="9" t="s">
        <v>7</v>
      </c>
      <c r="E328" s="12">
        <v>0.45500000000000002</v>
      </c>
    </row>
    <row r="329" spans="1:5" x14ac:dyDescent="0.25">
      <c r="A329" s="11" t="s">
        <v>186</v>
      </c>
      <c r="B329" s="10">
        <v>3300</v>
      </c>
      <c r="C329" s="10">
        <v>4000</v>
      </c>
      <c r="D329" s="9" t="s">
        <v>9</v>
      </c>
      <c r="E329" s="12">
        <v>0.47499999999999998</v>
      </c>
    </row>
    <row r="330" spans="1:5" x14ac:dyDescent="0.25">
      <c r="A330" s="11" t="s">
        <v>186</v>
      </c>
      <c r="B330" s="10">
        <v>3300</v>
      </c>
      <c r="C330" s="10">
        <v>4000</v>
      </c>
      <c r="D330" s="9" t="s">
        <v>11</v>
      </c>
      <c r="E330" s="12">
        <v>0.47</v>
      </c>
    </row>
    <row r="331" spans="1:5" x14ac:dyDescent="0.25">
      <c r="A331" s="11" t="s">
        <v>186</v>
      </c>
      <c r="B331" s="10">
        <v>3300</v>
      </c>
      <c r="C331" s="10">
        <v>5000</v>
      </c>
      <c r="D331" s="9" t="s">
        <v>3</v>
      </c>
      <c r="E331" s="12">
        <v>0.5</v>
      </c>
    </row>
    <row r="332" spans="1:5" x14ac:dyDescent="0.25">
      <c r="A332" s="11" t="s">
        <v>186</v>
      </c>
      <c r="B332" s="10">
        <v>3300</v>
      </c>
      <c r="C332" s="10">
        <v>5000</v>
      </c>
      <c r="D332" s="9" t="s">
        <v>7</v>
      </c>
      <c r="E332" s="12">
        <v>0.46</v>
      </c>
    </row>
    <row r="333" spans="1:5" x14ac:dyDescent="0.25">
      <c r="A333" s="11" t="s">
        <v>186</v>
      </c>
      <c r="B333" s="10">
        <v>3300</v>
      </c>
      <c r="C333" s="10">
        <v>5000</v>
      </c>
      <c r="D333" s="9" t="s">
        <v>9</v>
      </c>
      <c r="E333" s="12">
        <v>0.5</v>
      </c>
    </row>
    <row r="334" spans="1:5" x14ac:dyDescent="0.25">
      <c r="A334" s="11" t="s">
        <v>186</v>
      </c>
      <c r="B334" s="10">
        <v>3300</v>
      </c>
      <c r="C334" s="10">
        <v>5000</v>
      </c>
      <c r="D334" s="9" t="s">
        <v>11</v>
      </c>
      <c r="E334" s="12">
        <v>0.48</v>
      </c>
    </row>
    <row r="335" spans="1:5" x14ac:dyDescent="0.25">
      <c r="A335" s="11" t="s">
        <v>126</v>
      </c>
      <c r="B335" s="10">
        <v>2300</v>
      </c>
      <c r="C335" s="10">
        <v>400</v>
      </c>
      <c r="D335" s="9" t="s">
        <v>3</v>
      </c>
      <c r="E335" s="12">
        <v>0.45900000000000002</v>
      </c>
    </row>
    <row r="336" spans="1:5" x14ac:dyDescent="0.25">
      <c r="A336" s="11" t="s">
        <v>126</v>
      </c>
      <c r="B336" s="10">
        <v>2300</v>
      </c>
      <c r="C336" s="10">
        <v>400</v>
      </c>
      <c r="D336" s="9" t="s">
        <v>5</v>
      </c>
      <c r="E336" s="12">
        <v>0.40600000000000003</v>
      </c>
    </row>
    <row r="337" spans="1:5" x14ac:dyDescent="0.25">
      <c r="A337" s="11" t="s">
        <v>126</v>
      </c>
      <c r="B337" s="10">
        <v>2300</v>
      </c>
      <c r="C337" s="10">
        <v>400</v>
      </c>
      <c r="D337" s="9" t="s">
        <v>7</v>
      </c>
      <c r="E337" s="12">
        <v>0.42599999999999999</v>
      </c>
    </row>
    <row r="338" spans="1:5" x14ac:dyDescent="0.25">
      <c r="A338" s="11" t="s">
        <v>126</v>
      </c>
      <c r="B338" s="10">
        <v>2300</v>
      </c>
      <c r="C338" s="10">
        <v>400</v>
      </c>
      <c r="D338" s="9" t="s">
        <v>9</v>
      </c>
      <c r="E338" s="12">
        <v>0.5</v>
      </c>
    </row>
    <row r="339" spans="1:5" x14ac:dyDescent="0.25">
      <c r="A339" s="11" t="s">
        <v>126</v>
      </c>
      <c r="B339" s="10">
        <v>2300</v>
      </c>
      <c r="C339" s="10">
        <v>400</v>
      </c>
      <c r="D339" s="9" t="s">
        <v>11</v>
      </c>
      <c r="E339" s="12">
        <v>0.5</v>
      </c>
    </row>
    <row r="340" spans="1:5" x14ac:dyDescent="0.25">
      <c r="A340" s="11" t="s">
        <v>126</v>
      </c>
      <c r="B340" s="10">
        <v>2300</v>
      </c>
      <c r="C340" s="10">
        <v>800</v>
      </c>
      <c r="D340" s="9" t="s">
        <v>3</v>
      </c>
      <c r="E340" s="12">
        <v>0.5</v>
      </c>
    </row>
    <row r="341" spans="1:5" x14ac:dyDescent="0.25">
      <c r="A341" s="11" t="s">
        <v>126</v>
      </c>
      <c r="B341" s="10">
        <v>2300</v>
      </c>
      <c r="C341" s="10">
        <v>800</v>
      </c>
      <c r="D341" s="9" t="s">
        <v>5</v>
      </c>
      <c r="E341" s="12">
        <v>0.4</v>
      </c>
    </row>
    <row r="342" spans="1:5" x14ac:dyDescent="0.25">
      <c r="A342" s="11" t="s">
        <v>126</v>
      </c>
      <c r="B342" s="10">
        <v>2300</v>
      </c>
      <c r="C342" s="10">
        <v>800</v>
      </c>
      <c r="D342" s="9" t="s">
        <v>7</v>
      </c>
      <c r="E342" s="12">
        <v>0.45600000000000002</v>
      </c>
    </row>
    <row r="343" spans="1:5" x14ac:dyDescent="0.25">
      <c r="A343" s="11" t="s">
        <v>126</v>
      </c>
      <c r="B343" s="10">
        <v>2300</v>
      </c>
      <c r="C343" s="10">
        <v>800</v>
      </c>
      <c r="D343" s="9" t="s">
        <v>9</v>
      </c>
      <c r="E343" s="12">
        <v>0.5</v>
      </c>
    </row>
    <row r="344" spans="1:5" x14ac:dyDescent="0.25">
      <c r="A344" s="11" t="s">
        <v>126</v>
      </c>
      <c r="B344" s="10">
        <v>2300</v>
      </c>
      <c r="C344" s="10">
        <v>800</v>
      </c>
      <c r="D344" s="9" t="s">
        <v>11</v>
      </c>
      <c r="E344" s="12">
        <v>0.5</v>
      </c>
    </row>
    <row r="345" spans="1:5" x14ac:dyDescent="0.25">
      <c r="A345" s="11" t="s">
        <v>126</v>
      </c>
      <c r="B345" s="10">
        <v>2300</v>
      </c>
      <c r="C345" s="10">
        <v>1200</v>
      </c>
      <c r="D345" s="9" t="s">
        <v>3</v>
      </c>
      <c r="E345" s="12">
        <v>0.77700000000000002</v>
      </c>
    </row>
    <row r="346" spans="1:5" x14ac:dyDescent="0.25">
      <c r="A346" s="11" t="s">
        <v>126</v>
      </c>
      <c r="B346" s="10">
        <v>2300</v>
      </c>
      <c r="C346" s="10">
        <v>1200</v>
      </c>
      <c r="D346" s="9" t="s">
        <v>5</v>
      </c>
      <c r="E346" s="12">
        <v>0.40400000000000003</v>
      </c>
    </row>
    <row r="347" spans="1:5" x14ac:dyDescent="0.25">
      <c r="A347" s="11" t="s">
        <v>126</v>
      </c>
      <c r="B347" s="10">
        <v>2300</v>
      </c>
      <c r="C347" s="10">
        <v>1200</v>
      </c>
      <c r="D347" s="9" t="s">
        <v>7</v>
      </c>
      <c r="E347" s="12">
        <v>0.45100000000000001</v>
      </c>
    </row>
    <row r="348" spans="1:5" x14ac:dyDescent="0.25">
      <c r="A348" s="11" t="s">
        <v>126</v>
      </c>
      <c r="B348" s="10">
        <v>2300</v>
      </c>
      <c r="C348" s="10">
        <v>1200</v>
      </c>
      <c r="D348" s="9" t="s">
        <v>9</v>
      </c>
      <c r="E348" s="12">
        <v>0.76</v>
      </c>
    </row>
    <row r="349" spans="1:5" x14ac:dyDescent="0.25">
      <c r="A349" s="11" t="s">
        <v>126</v>
      </c>
      <c r="B349" s="10">
        <v>2300</v>
      </c>
      <c r="C349" s="10">
        <v>1200</v>
      </c>
      <c r="D349" s="9" t="s">
        <v>11</v>
      </c>
      <c r="E349" s="12">
        <v>0.46899999999999997</v>
      </c>
    </row>
    <row r="350" spans="1:5" x14ac:dyDescent="0.25">
      <c r="A350" s="11" t="s">
        <v>126</v>
      </c>
      <c r="B350" s="10">
        <v>2300</v>
      </c>
      <c r="C350" s="10">
        <v>1600</v>
      </c>
      <c r="D350" s="9" t="s">
        <v>3</v>
      </c>
      <c r="E350" s="12">
        <v>0.5</v>
      </c>
    </row>
    <row r="351" spans="1:5" x14ac:dyDescent="0.25">
      <c r="A351" s="11" t="s">
        <v>126</v>
      </c>
      <c r="B351" s="10">
        <v>2300</v>
      </c>
      <c r="C351" s="10">
        <v>1600</v>
      </c>
      <c r="D351" s="9" t="s">
        <v>5</v>
      </c>
      <c r="E351" s="12">
        <v>0.42499999999999999</v>
      </c>
    </row>
    <row r="352" spans="1:5" x14ac:dyDescent="0.25">
      <c r="A352" s="11" t="s">
        <v>126</v>
      </c>
      <c r="B352" s="10">
        <v>2300</v>
      </c>
      <c r="C352" s="10">
        <v>1600</v>
      </c>
      <c r="D352" s="9" t="s">
        <v>7</v>
      </c>
      <c r="E352" s="12">
        <v>0.46500000000000002</v>
      </c>
    </row>
    <row r="353" spans="1:5" x14ac:dyDescent="0.25">
      <c r="A353" s="11" t="s">
        <v>126</v>
      </c>
      <c r="B353" s="10">
        <v>2300</v>
      </c>
      <c r="C353" s="10">
        <v>1600</v>
      </c>
      <c r="D353" s="9" t="s">
        <v>9</v>
      </c>
      <c r="E353" s="12">
        <v>0.5</v>
      </c>
    </row>
    <row r="354" spans="1:5" x14ac:dyDescent="0.25">
      <c r="A354" s="11" t="s">
        <v>126</v>
      </c>
      <c r="B354" s="10">
        <v>2300</v>
      </c>
      <c r="C354" s="10">
        <v>1600</v>
      </c>
      <c r="D354" s="9" t="s">
        <v>11</v>
      </c>
      <c r="E354" s="12">
        <v>0.5</v>
      </c>
    </row>
    <row r="355" spans="1:5" x14ac:dyDescent="0.25">
      <c r="A355" s="11" t="s">
        <v>126</v>
      </c>
      <c r="B355" s="10">
        <v>2300</v>
      </c>
      <c r="C355" s="10">
        <v>2000</v>
      </c>
      <c r="D355" s="9" t="s">
        <v>3</v>
      </c>
      <c r="E355" s="12">
        <v>0.79400000000000004</v>
      </c>
    </row>
    <row r="356" spans="1:5" x14ac:dyDescent="0.25">
      <c r="A356" s="11" t="s">
        <v>126</v>
      </c>
      <c r="B356" s="10">
        <v>2300</v>
      </c>
      <c r="C356" s="10">
        <v>2000</v>
      </c>
      <c r="D356" s="9" t="s">
        <v>5</v>
      </c>
      <c r="E356" s="12">
        <v>0.434</v>
      </c>
    </row>
    <row r="357" spans="1:5" x14ac:dyDescent="0.25">
      <c r="A357" s="11" t="s">
        <v>126</v>
      </c>
      <c r="B357" s="10">
        <v>2300</v>
      </c>
      <c r="C357" s="10">
        <v>2000</v>
      </c>
      <c r="D357" s="9" t="s">
        <v>7</v>
      </c>
      <c r="E357" s="12">
        <v>0.45100000000000001</v>
      </c>
    </row>
    <row r="358" spans="1:5" x14ac:dyDescent="0.25">
      <c r="A358" s="11" t="s">
        <v>126</v>
      </c>
      <c r="B358" s="10">
        <v>2300</v>
      </c>
      <c r="C358" s="10">
        <v>2000</v>
      </c>
      <c r="D358" s="9" t="s">
        <v>9</v>
      </c>
      <c r="E358" s="12">
        <v>0.80900000000000005</v>
      </c>
    </row>
    <row r="359" spans="1:5" x14ac:dyDescent="0.25">
      <c r="A359" s="11" t="s">
        <v>126</v>
      </c>
      <c r="B359" s="10">
        <v>2300</v>
      </c>
      <c r="C359" s="10">
        <v>2000</v>
      </c>
      <c r="D359" s="9" t="s">
        <v>11</v>
      </c>
      <c r="E359" s="12">
        <v>0.45900000000000002</v>
      </c>
    </row>
    <row r="360" spans="1:5" x14ac:dyDescent="0.25">
      <c r="A360" s="11" t="s">
        <v>126</v>
      </c>
      <c r="B360" s="10">
        <v>2300</v>
      </c>
      <c r="C360" s="10">
        <v>3000</v>
      </c>
      <c r="D360" s="9" t="s">
        <v>3</v>
      </c>
      <c r="E360" s="12">
        <v>0.86199999999999999</v>
      </c>
    </row>
    <row r="361" spans="1:5" x14ac:dyDescent="0.25">
      <c r="A361" s="11" t="s">
        <v>126</v>
      </c>
      <c r="B361" s="10">
        <v>2300</v>
      </c>
      <c r="C361" s="10">
        <v>3000</v>
      </c>
      <c r="D361" s="9" t="s">
        <v>7</v>
      </c>
      <c r="E361" s="12">
        <v>0.44500000000000001</v>
      </c>
    </row>
    <row r="362" spans="1:5" x14ac:dyDescent="0.25">
      <c r="A362" s="11" t="s">
        <v>126</v>
      </c>
      <c r="B362" s="10">
        <v>2300</v>
      </c>
      <c r="C362" s="10">
        <v>3000</v>
      </c>
      <c r="D362" s="9" t="s">
        <v>9</v>
      </c>
      <c r="E362" s="12">
        <v>0.46500000000000002</v>
      </c>
    </row>
    <row r="363" spans="1:5" x14ac:dyDescent="0.25">
      <c r="A363" s="11" t="s">
        <v>126</v>
      </c>
      <c r="B363" s="10">
        <v>2300</v>
      </c>
      <c r="C363" s="10">
        <v>3000</v>
      </c>
      <c r="D363" s="9" t="s">
        <v>11</v>
      </c>
      <c r="E363" s="12">
        <v>0.45</v>
      </c>
    </row>
    <row r="364" spans="1:5" x14ac:dyDescent="0.25">
      <c r="A364" s="11" t="s">
        <v>126</v>
      </c>
      <c r="B364" s="10">
        <v>2300</v>
      </c>
      <c r="C364" s="10">
        <v>4000</v>
      </c>
      <c r="D364" s="9" t="s">
        <v>3</v>
      </c>
      <c r="E364" s="12">
        <v>0.82799999999999996</v>
      </c>
    </row>
    <row r="365" spans="1:5" x14ac:dyDescent="0.25">
      <c r="A365" s="11" t="s">
        <v>126</v>
      </c>
      <c r="B365" s="10">
        <v>2300</v>
      </c>
      <c r="C365" s="10">
        <v>4000</v>
      </c>
      <c r="D365" s="9" t="s">
        <v>7</v>
      </c>
      <c r="E365" s="12">
        <v>0.46</v>
      </c>
    </row>
    <row r="366" spans="1:5" x14ac:dyDescent="0.25">
      <c r="A366" s="11" t="s">
        <v>126</v>
      </c>
      <c r="B366" s="10">
        <v>2300</v>
      </c>
      <c r="C366" s="10">
        <v>4000</v>
      </c>
      <c r="D366" s="9" t="s">
        <v>9</v>
      </c>
      <c r="E366" s="12">
        <v>0.47499999999999998</v>
      </c>
    </row>
    <row r="367" spans="1:5" x14ac:dyDescent="0.25">
      <c r="A367" s="11" t="s">
        <v>126</v>
      </c>
      <c r="B367" s="10">
        <v>2300</v>
      </c>
      <c r="C367" s="10">
        <v>4000</v>
      </c>
      <c r="D367" s="9" t="s">
        <v>11</v>
      </c>
      <c r="E367" s="12">
        <v>0.47499999999999998</v>
      </c>
    </row>
    <row r="368" spans="1:5" x14ac:dyDescent="0.25">
      <c r="A368" s="11" t="s">
        <v>126</v>
      </c>
      <c r="B368" s="10">
        <v>2300</v>
      </c>
      <c r="C368" s="10">
        <v>5000</v>
      </c>
      <c r="D368" s="9" t="s">
        <v>3</v>
      </c>
      <c r="E368" s="12">
        <v>0.76900000000000002</v>
      </c>
    </row>
    <row r="369" spans="1:5" x14ac:dyDescent="0.25">
      <c r="A369" s="11" t="s">
        <v>126</v>
      </c>
      <c r="B369" s="10">
        <v>2300</v>
      </c>
      <c r="C369" s="10">
        <v>5000</v>
      </c>
      <c r="D369" s="9" t="s">
        <v>7</v>
      </c>
      <c r="E369" s="12">
        <v>0.45</v>
      </c>
    </row>
    <row r="370" spans="1:5" x14ac:dyDescent="0.25">
      <c r="A370" s="11" t="s">
        <v>126</v>
      </c>
      <c r="B370" s="10">
        <v>2300</v>
      </c>
      <c r="C370" s="10">
        <v>5000</v>
      </c>
      <c r="D370" s="9" t="s">
        <v>9</v>
      </c>
      <c r="E370" s="12">
        <v>0.48499999999999999</v>
      </c>
    </row>
    <row r="371" spans="1:5" x14ac:dyDescent="0.25">
      <c r="A371" s="11" t="s">
        <v>126</v>
      </c>
      <c r="B371" s="10">
        <v>2300</v>
      </c>
      <c r="C371" s="10">
        <v>5000</v>
      </c>
      <c r="D371" s="9" t="s">
        <v>11</v>
      </c>
      <c r="E371" s="12">
        <v>0.47499999999999998</v>
      </c>
    </row>
    <row r="372" spans="1:5" x14ac:dyDescent="0.25">
      <c r="A372" s="11" t="s">
        <v>138</v>
      </c>
      <c r="B372" s="10">
        <v>3040</v>
      </c>
      <c r="C372" s="10">
        <v>400</v>
      </c>
      <c r="D372" s="9" t="s">
        <v>3</v>
      </c>
      <c r="E372" s="12">
        <v>0.442</v>
      </c>
    </row>
    <row r="373" spans="1:5" x14ac:dyDescent="0.25">
      <c r="A373" s="11" t="s">
        <v>138</v>
      </c>
      <c r="B373" s="10">
        <v>3040</v>
      </c>
      <c r="C373" s="10">
        <v>400</v>
      </c>
      <c r="D373" s="9" t="s">
        <v>5</v>
      </c>
      <c r="E373" s="12">
        <v>0.38500000000000001</v>
      </c>
    </row>
    <row r="374" spans="1:5" x14ac:dyDescent="0.25">
      <c r="A374" s="11" t="s">
        <v>138</v>
      </c>
      <c r="B374" s="10">
        <v>3040</v>
      </c>
      <c r="C374" s="10">
        <v>400</v>
      </c>
      <c r="D374" s="9" t="s">
        <v>7</v>
      </c>
      <c r="E374" s="12">
        <v>0.78400000000000003</v>
      </c>
    </row>
    <row r="375" spans="1:5" x14ac:dyDescent="0.25">
      <c r="A375" s="11" t="s">
        <v>138</v>
      </c>
      <c r="B375" s="10">
        <v>3040</v>
      </c>
      <c r="C375" s="10">
        <v>400</v>
      </c>
      <c r="D375" s="9" t="s">
        <v>9</v>
      </c>
      <c r="E375" s="12">
        <v>0.48499999999999999</v>
      </c>
    </row>
    <row r="376" spans="1:5" x14ac:dyDescent="0.25">
      <c r="A376" s="11" t="s">
        <v>138</v>
      </c>
      <c r="B376" s="10">
        <v>3040</v>
      </c>
      <c r="C376" s="10">
        <v>400</v>
      </c>
      <c r="D376" s="9" t="s">
        <v>11</v>
      </c>
      <c r="E376" s="12">
        <v>0.48</v>
      </c>
    </row>
    <row r="377" spans="1:5" x14ac:dyDescent="0.25">
      <c r="A377" s="11" t="s">
        <v>138</v>
      </c>
      <c r="B377" s="10">
        <v>3040</v>
      </c>
      <c r="C377" s="10">
        <v>800</v>
      </c>
      <c r="D377" s="9" t="s">
        <v>3</v>
      </c>
      <c r="E377" s="12">
        <v>0.46800000000000003</v>
      </c>
    </row>
    <row r="378" spans="1:5" x14ac:dyDescent="0.25">
      <c r="A378" s="11" t="s">
        <v>138</v>
      </c>
      <c r="B378" s="10">
        <v>3040</v>
      </c>
      <c r="C378" s="10">
        <v>800</v>
      </c>
      <c r="D378" s="9" t="s">
        <v>5</v>
      </c>
      <c r="E378" s="12">
        <v>0.38900000000000001</v>
      </c>
    </row>
    <row r="379" spans="1:5" x14ac:dyDescent="0.25">
      <c r="A379" s="11" t="s">
        <v>138</v>
      </c>
      <c r="B379" s="10">
        <v>3040</v>
      </c>
      <c r="C379" s="10">
        <v>800</v>
      </c>
      <c r="D379" s="9" t="s">
        <v>7</v>
      </c>
      <c r="E379" s="12">
        <v>0.5</v>
      </c>
    </row>
    <row r="380" spans="1:5" x14ac:dyDescent="0.25">
      <c r="A380" s="11" t="s">
        <v>138</v>
      </c>
      <c r="B380" s="10">
        <v>3040</v>
      </c>
      <c r="C380" s="10">
        <v>800</v>
      </c>
      <c r="D380" s="9" t="s">
        <v>9</v>
      </c>
      <c r="E380" s="12">
        <v>0.82799999999999996</v>
      </c>
    </row>
    <row r="381" spans="1:5" x14ac:dyDescent="0.25">
      <c r="A381" s="11" t="s">
        <v>138</v>
      </c>
      <c r="B381" s="10">
        <v>3040</v>
      </c>
      <c r="C381" s="10">
        <v>800</v>
      </c>
      <c r="D381" s="9" t="s">
        <v>11</v>
      </c>
      <c r="E381" s="12">
        <v>0.43</v>
      </c>
    </row>
    <row r="382" spans="1:5" x14ac:dyDescent="0.25">
      <c r="A382" s="11" t="s">
        <v>138</v>
      </c>
      <c r="B382" s="10">
        <v>3040</v>
      </c>
      <c r="C382" s="10">
        <v>1200</v>
      </c>
      <c r="D382" s="9" t="s">
        <v>3</v>
      </c>
      <c r="E382" s="12">
        <v>0.5</v>
      </c>
    </row>
    <row r="383" spans="1:5" x14ac:dyDescent="0.25">
      <c r="A383" s="11" t="s">
        <v>138</v>
      </c>
      <c r="B383" s="10">
        <v>3040</v>
      </c>
      <c r="C383" s="10">
        <v>1200</v>
      </c>
      <c r="D383" s="9" t="s">
        <v>5</v>
      </c>
      <c r="E383" s="12">
        <v>0.40899999999999997</v>
      </c>
    </row>
    <row r="384" spans="1:5" x14ac:dyDescent="0.25">
      <c r="A384" s="11" t="s">
        <v>138</v>
      </c>
      <c r="B384" s="10">
        <v>3040</v>
      </c>
      <c r="C384" s="10">
        <v>1200</v>
      </c>
      <c r="D384" s="9" t="s">
        <v>7</v>
      </c>
      <c r="E384" s="12">
        <v>0.47599999999999998</v>
      </c>
    </row>
    <row r="385" spans="1:5" x14ac:dyDescent="0.25">
      <c r="A385" s="11" t="s">
        <v>138</v>
      </c>
      <c r="B385" s="10">
        <v>3040</v>
      </c>
      <c r="C385" s="10">
        <v>1200</v>
      </c>
      <c r="D385" s="9" t="s">
        <v>9</v>
      </c>
      <c r="E385" s="12">
        <v>0.84</v>
      </c>
    </row>
    <row r="386" spans="1:5" x14ac:dyDescent="0.25">
      <c r="A386" s="11" t="s">
        <v>138</v>
      </c>
      <c r="B386" s="10">
        <v>3040</v>
      </c>
      <c r="C386" s="10">
        <v>1200</v>
      </c>
      <c r="D386" s="9" t="s">
        <v>11</v>
      </c>
      <c r="E386" s="12">
        <v>0.44500000000000001</v>
      </c>
    </row>
    <row r="387" spans="1:5" x14ac:dyDescent="0.25">
      <c r="A387" s="11" t="s">
        <v>138</v>
      </c>
      <c r="B387" s="10">
        <v>3040</v>
      </c>
      <c r="C387" s="10">
        <v>1600</v>
      </c>
      <c r="D387" s="9" t="s">
        <v>3</v>
      </c>
      <c r="E387" s="12">
        <v>0.47699999999999998</v>
      </c>
    </row>
    <row r="388" spans="1:5" x14ac:dyDescent="0.25">
      <c r="A388" s="11" t="s">
        <v>138</v>
      </c>
      <c r="B388" s="10">
        <v>3040</v>
      </c>
      <c r="C388" s="10">
        <v>1600</v>
      </c>
      <c r="D388" s="9" t="s">
        <v>5</v>
      </c>
      <c r="E388" s="12">
        <v>0.441</v>
      </c>
    </row>
    <row r="389" spans="1:5" x14ac:dyDescent="0.25">
      <c r="A389" s="11" t="s">
        <v>138</v>
      </c>
      <c r="B389" s="10">
        <v>3040</v>
      </c>
      <c r="C389" s="10">
        <v>1600</v>
      </c>
      <c r="D389" s="9" t="s">
        <v>7</v>
      </c>
      <c r="E389" s="12">
        <v>0.5</v>
      </c>
    </row>
    <row r="390" spans="1:5" x14ac:dyDescent="0.25">
      <c r="A390" s="11" t="s">
        <v>138</v>
      </c>
      <c r="B390" s="10">
        <v>3040</v>
      </c>
      <c r="C390" s="10">
        <v>1600</v>
      </c>
      <c r="D390" s="9" t="s">
        <v>9</v>
      </c>
      <c r="E390" s="12">
        <v>0.5</v>
      </c>
    </row>
    <row r="391" spans="1:5" x14ac:dyDescent="0.25">
      <c r="A391" s="11" t="s">
        <v>138</v>
      </c>
      <c r="B391" s="10">
        <v>3040</v>
      </c>
      <c r="C391" s="10">
        <v>1600</v>
      </c>
      <c r="D391" s="9" t="s">
        <v>11</v>
      </c>
      <c r="E391" s="12">
        <v>0.45</v>
      </c>
    </row>
    <row r="392" spans="1:5" x14ac:dyDescent="0.25">
      <c r="A392" s="11" t="s">
        <v>138</v>
      </c>
      <c r="B392" s="10">
        <v>3040</v>
      </c>
      <c r="C392" s="10">
        <v>2000</v>
      </c>
      <c r="D392" s="9" t="s">
        <v>3</v>
      </c>
      <c r="E392" s="12">
        <v>0.5</v>
      </c>
    </row>
    <row r="393" spans="1:5" x14ac:dyDescent="0.25">
      <c r="A393" s="11" t="s">
        <v>138</v>
      </c>
      <c r="B393" s="10">
        <v>3040</v>
      </c>
      <c r="C393" s="10">
        <v>2000</v>
      </c>
      <c r="D393" s="9" t="s">
        <v>5</v>
      </c>
      <c r="E393" s="12">
        <v>0.46400000000000002</v>
      </c>
    </row>
    <row r="394" spans="1:5" x14ac:dyDescent="0.25">
      <c r="A394" s="11" t="s">
        <v>138</v>
      </c>
      <c r="B394" s="10">
        <v>3040</v>
      </c>
      <c r="C394" s="10">
        <v>2000</v>
      </c>
      <c r="D394" s="9" t="s">
        <v>7</v>
      </c>
      <c r="E394" s="12">
        <v>0.47299999999999998</v>
      </c>
    </row>
    <row r="395" spans="1:5" x14ac:dyDescent="0.25">
      <c r="A395" s="11" t="s">
        <v>138</v>
      </c>
      <c r="B395" s="10">
        <v>3040</v>
      </c>
      <c r="C395" s="10">
        <v>2000</v>
      </c>
      <c r="D395" s="9" t="s">
        <v>9</v>
      </c>
      <c r="E395" s="12">
        <v>0.76900000000000002</v>
      </c>
    </row>
    <row r="396" spans="1:5" x14ac:dyDescent="0.25">
      <c r="A396" s="11" t="s">
        <v>138</v>
      </c>
      <c r="B396" s="10">
        <v>3040</v>
      </c>
      <c r="C396" s="10">
        <v>2000</v>
      </c>
      <c r="D396" s="9" t="s">
        <v>11</v>
      </c>
      <c r="E396" s="12">
        <v>0.432</v>
      </c>
    </row>
    <row r="397" spans="1:5" x14ac:dyDescent="0.25">
      <c r="A397" s="11" t="s">
        <v>138</v>
      </c>
      <c r="B397" s="10">
        <v>3040</v>
      </c>
      <c r="C397" s="10">
        <v>3000</v>
      </c>
      <c r="D397" s="9" t="s">
        <v>3</v>
      </c>
      <c r="E397" s="12">
        <v>0.874</v>
      </c>
    </row>
    <row r="398" spans="1:5" x14ac:dyDescent="0.25">
      <c r="A398" s="11" t="s">
        <v>138</v>
      </c>
      <c r="B398" s="10">
        <v>3040</v>
      </c>
      <c r="C398" s="10">
        <v>3000</v>
      </c>
      <c r="D398" s="9" t="s">
        <v>7</v>
      </c>
      <c r="E398" s="12">
        <v>0.43</v>
      </c>
    </row>
    <row r="399" spans="1:5" x14ac:dyDescent="0.25">
      <c r="A399" s="11" t="s">
        <v>138</v>
      </c>
      <c r="B399" s="10">
        <v>3040</v>
      </c>
      <c r="C399" s="10">
        <v>3000</v>
      </c>
      <c r="D399" s="9" t="s">
        <v>9</v>
      </c>
      <c r="E399" s="12">
        <v>0.46500000000000002</v>
      </c>
    </row>
    <row r="400" spans="1:5" x14ac:dyDescent="0.25">
      <c r="A400" s="11" t="s">
        <v>138</v>
      </c>
      <c r="B400" s="10">
        <v>3040</v>
      </c>
      <c r="C400" s="10">
        <v>3000</v>
      </c>
      <c r="D400" s="9" t="s">
        <v>11</v>
      </c>
      <c r="E400" s="12">
        <v>0.375</v>
      </c>
    </row>
    <row r="401" spans="1:5" x14ac:dyDescent="0.25">
      <c r="A401" s="11" t="s">
        <v>138</v>
      </c>
      <c r="B401" s="10">
        <v>3040</v>
      </c>
      <c r="C401" s="10">
        <v>4000</v>
      </c>
      <c r="D401" s="9" t="s">
        <v>3</v>
      </c>
      <c r="E401" s="12">
        <v>0.91500000000000004</v>
      </c>
    </row>
    <row r="402" spans="1:5" x14ac:dyDescent="0.25">
      <c r="A402" s="11" t="s">
        <v>138</v>
      </c>
      <c r="B402" s="10">
        <v>3040</v>
      </c>
      <c r="C402" s="10">
        <v>4000</v>
      </c>
      <c r="D402" s="9" t="s">
        <v>7</v>
      </c>
      <c r="E402" s="12">
        <v>0.42499999999999999</v>
      </c>
    </row>
    <row r="403" spans="1:5" x14ac:dyDescent="0.25">
      <c r="A403" s="11" t="s">
        <v>138</v>
      </c>
      <c r="B403" s="10">
        <v>3040</v>
      </c>
      <c r="C403" s="10">
        <v>4000</v>
      </c>
      <c r="D403" s="9" t="s">
        <v>9</v>
      </c>
      <c r="E403" s="12">
        <v>0.44</v>
      </c>
    </row>
    <row r="404" spans="1:5" x14ac:dyDescent="0.25">
      <c r="A404" s="11" t="s">
        <v>138</v>
      </c>
      <c r="B404" s="10">
        <v>3040</v>
      </c>
      <c r="C404" s="10">
        <v>4000</v>
      </c>
      <c r="D404" s="9" t="s">
        <v>11</v>
      </c>
      <c r="E404" s="12">
        <v>0.35499999999999998</v>
      </c>
    </row>
    <row r="405" spans="1:5" x14ac:dyDescent="0.25">
      <c r="A405" s="11" t="s">
        <v>138</v>
      </c>
      <c r="B405" s="10">
        <v>3040</v>
      </c>
      <c r="C405" s="10">
        <v>5000</v>
      </c>
      <c r="D405" s="9" t="s">
        <v>3</v>
      </c>
      <c r="E405" s="12">
        <v>0.94699999999999995</v>
      </c>
    </row>
    <row r="406" spans="1:5" x14ac:dyDescent="0.25">
      <c r="A406" s="11" t="s">
        <v>138</v>
      </c>
      <c r="B406" s="10">
        <v>3040</v>
      </c>
      <c r="C406" s="10">
        <v>5000</v>
      </c>
      <c r="D406" s="9" t="s">
        <v>7</v>
      </c>
      <c r="E406" s="12">
        <v>0.38500000000000001</v>
      </c>
    </row>
    <row r="407" spans="1:5" x14ac:dyDescent="0.25">
      <c r="A407" s="11" t="s">
        <v>138</v>
      </c>
      <c r="B407" s="10">
        <v>3040</v>
      </c>
      <c r="C407" s="10">
        <v>5000</v>
      </c>
      <c r="D407" s="9" t="s">
        <v>9</v>
      </c>
      <c r="E407" s="12">
        <v>0.39</v>
      </c>
    </row>
    <row r="408" spans="1:5" x14ac:dyDescent="0.25">
      <c r="A408" s="11" t="s">
        <v>138</v>
      </c>
      <c r="B408" s="10">
        <v>3040</v>
      </c>
      <c r="C408" s="10">
        <v>5000</v>
      </c>
      <c r="D408" s="9" t="s">
        <v>11</v>
      </c>
      <c r="E408" s="12">
        <v>0.32</v>
      </c>
    </row>
    <row r="409" spans="1:5" x14ac:dyDescent="0.25">
      <c r="A409" s="11" t="s">
        <v>147</v>
      </c>
      <c r="B409" s="10">
        <v>3320</v>
      </c>
      <c r="C409" s="10">
        <v>400</v>
      </c>
      <c r="D409" s="9" t="s">
        <v>3</v>
      </c>
      <c r="E409" s="12">
        <v>0.40400000000000003</v>
      </c>
    </row>
    <row r="410" spans="1:5" x14ac:dyDescent="0.25">
      <c r="A410" s="11" t="s">
        <v>147</v>
      </c>
      <c r="B410" s="10">
        <v>3320</v>
      </c>
      <c r="C410" s="10">
        <v>400</v>
      </c>
      <c r="D410" s="9" t="s">
        <v>5</v>
      </c>
      <c r="E410" s="12">
        <v>0.36599999999999999</v>
      </c>
    </row>
    <row r="411" spans="1:5" x14ac:dyDescent="0.25">
      <c r="A411" s="11" t="s">
        <v>147</v>
      </c>
      <c r="B411" s="10">
        <v>3320</v>
      </c>
      <c r="C411" s="10">
        <v>400</v>
      </c>
      <c r="D411" s="9" t="s">
        <v>7</v>
      </c>
      <c r="E411" s="12">
        <v>0.44500000000000001</v>
      </c>
    </row>
    <row r="412" spans="1:5" x14ac:dyDescent="0.25">
      <c r="A412" s="11" t="s">
        <v>147</v>
      </c>
      <c r="B412" s="10">
        <v>3320</v>
      </c>
      <c r="C412" s="10">
        <v>400</v>
      </c>
      <c r="D412" s="9" t="s">
        <v>9</v>
      </c>
      <c r="E412" s="12">
        <v>0.5</v>
      </c>
    </row>
    <row r="413" spans="1:5" x14ac:dyDescent="0.25">
      <c r="A413" s="11" t="s">
        <v>147</v>
      </c>
      <c r="B413" s="10">
        <v>3320</v>
      </c>
      <c r="C413" s="10">
        <v>400</v>
      </c>
      <c r="D413" s="9" t="s">
        <v>11</v>
      </c>
      <c r="E413" s="12">
        <v>0.82799999999999996</v>
      </c>
    </row>
    <row r="414" spans="1:5" x14ac:dyDescent="0.25">
      <c r="A414" s="11" t="s">
        <v>147</v>
      </c>
      <c r="B414" s="10">
        <v>3320</v>
      </c>
      <c r="C414" s="10">
        <v>800</v>
      </c>
      <c r="D414" s="9" t="s">
        <v>3</v>
      </c>
      <c r="E414" s="12">
        <v>0.46100000000000002</v>
      </c>
    </row>
    <row r="415" spans="1:5" x14ac:dyDescent="0.25">
      <c r="A415" s="11" t="s">
        <v>147</v>
      </c>
      <c r="B415" s="10">
        <v>3320</v>
      </c>
      <c r="C415" s="10">
        <v>800</v>
      </c>
      <c r="D415" s="9" t="s">
        <v>5</v>
      </c>
      <c r="E415" s="12">
        <v>0.372</v>
      </c>
    </row>
    <row r="416" spans="1:5" x14ac:dyDescent="0.25">
      <c r="A416" s="11" t="s">
        <v>147</v>
      </c>
      <c r="B416" s="10">
        <v>3320</v>
      </c>
      <c r="C416" s="10">
        <v>800</v>
      </c>
      <c r="D416" s="9" t="s">
        <v>7</v>
      </c>
      <c r="E416" s="12">
        <v>0.48</v>
      </c>
    </row>
    <row r="417" spans="1:5" x14ac:dyDescent="0.25">
      <c r="A417" s="11" t="s">
        <v>147</v>
      </c>
      <c r="B417" s="10">
        <v>3320</v>
      </c>
      <c r="C417" s="10">
        <v>800</v>
      </c>
      <c r="D417" s="9" t="s">
        <v>9</v>
      </c>
      <c r="E417" s="12">
        <v>0.5</v>
      </c>
    </row>
    <row r="418" spans="1:5" x14ac:dyDescent="0.25">
      <c r="A418" s="11" t="s">
        <v>147</v>
      </c>
      <c r="B418" s="10">
        <v>3320</v>
      </c>
      <c r="C418" s="10">
        <v>800</v>
      </c>
      <c r="D418" s="9" t="s">
        <v>11</v>
      </c>
      <c r="E418" s="12">
        <v>0.5</v>
      </c>
    </row>
    <row r="419" spans="1:5" x14ac:dyDescent="0.25">
      <c r="A419" s="11" t="s">
        <v>147</v>
      </c>
      <c r="B419" s="10">
        <v>3320</v>
      </c>
      <c r="C419" s="10">
        <v>1200</v>
      </c>
      <c r="D419" s="9" t="s">
        <v>3</v>
      </c>
      <c r="E419" s="12">
        <v>0.83599999999999997</v>
      </c>
    </row>
    <row r="420" spans="1:5" x14ac:dyDescent="0.25">
      <c r="A420" s="11" t="s">
        <v>147</v>
      </c>
      <c r="B420" s="10">
        <v>3320</v>
      </c>
      <c r="C420" s="10">
        <v>1200</v>
      </c>
      <c r="D420" s="9" t="s">
        <v>5</v>
      </c>
      <c r="E420" s="12">
        <v>0.378</v>
      </c>
    </row>
    <row r="421" spans="1:5" x14ac:dyDescent="0.25">
      <c r="A421" s="11" t="s">
        <v>147</v>
      </c>
      <c r="B421" s="10">
        <v>3320</v>
      </c>
      <c r="C421" s="10">
        <v>1200</v>
      </c>
      <c r="D421" s="9" t="s">
        <v>7</v>
      </c>
      <c r="E421" s="12">
        <v>0.48599999999999999</v>
      </c>
    </row>
    <row r="422" spans="1:5" x14ac:dyDescent="0.25">
      <c r="A422" s="11" t="s">
        <v>147</v>
      </c>
      <c r="B422" s="10">
        <v>3320</v>
      </c>
      <c r="C422" s="10">
        <v>1200</v>
      </c>
      <c r="D422" s="9" t="s">
        <v>9</v>
      </c>
      <c r="E422" s="12">
        <v>0.47</v>
      </c>
    </row>
    <row r="423" spans="1:5" x14ac:dyDescent="0.25">
      <c r="A423" s="11" t="s">
        <v>147</v>
      </c>
      <c r="B423" s="10">
        <v>3320</v>
      </c>
      <c r="C423" s="10">
        <v>1200</v>
      </c>
      <c r="D423" s="9" t="s">
        <v>11</v>
      </c>
      <c r="E423" s="12">
        <v>0.48499999999999999</v>
      </c>
    </row>
    <row r="424" spans="1:5" x14ac:dyDescent="0.25">
      <c r="A424" s="11" t="s">
        <v>147</v>
      </c>
      <c r="B424" s="10">
        <v>3320</v>
      </c>
      <c r="C424" s="10">
        <v>1600</v>
      </c>
      <c r="D424" s="9" t="s">
        <v>3</v>
      </c>
      <c r="E424" s="12">
        <v>0.5</v>
      </c>
    </row>
    <row r="425" spans="1:5" x14ac:dyDescent="0.25">
      <c r="A425" s="11" t="s">
        <v>147</v>
      </c>
      <c r="B425" s="10">
        <v>3320</v>
      </c>
      <c r="C425" s="10">
        <v>1600</v>
      </c>
      <c r="D425" s="9" t="s">
        <v>5</v>
      </c>
      <c r="E425" s="12">
        <v>0.39500000000000002</v>
      </c>
    </row>
    <row r="426" spans="1:5" x14ac:dyDescent="0.25">
      <c r="A426" s="11" t="s">
        <v>147</v>
      </c>
      <c r="B426" s="10">
        <v>3320</v>
      </c>
      <c r="C426" s="10">
        <v>1600</v>
      </c>
      <c r="D426" s="9" t="s">
        <v>7</v>
      </c>
      <c r="E426" s="12">
        <v>0.47</v>
      </c>
    </row>
    <row r="427" spans="1:5" x14ac:dyDescent="0.25">
      <c r="A427" s="11" t="s">
        <v>147</v>
      </c>
      <c r="B427" s="10">
        <v>3320</v>
      </c>
      <c r="C427" s="10">
        <v>1600</v>
      </c>
      <c r="D427" s="9" t="s">
        <v>9</v>
      </c>
      <c r="E427" s="12">
        <v>0.45500000000000002</v>
      </c>
    </row>
    <row r="428" spans="1:5" x14ac:dyDescent="0.25">
      <c r="A428" s="11" t="s">
        <v>147</v>
      </c>
      <c r="B428" s="10">
        <v>3320</v>
      </c>
      <c r="C428" s="10">
        <v>1600</v>
      </c>
      <c r="D428" s="9" t="s">
        <v>11</v>
      </c>
      <c r="E428" s="12">
        <v>0.76100000000000001</v>
      </c>
    </row>
    <row r="429" spans="1:5" x14ac:dyDescent="0.25">
      <c r="A429" s="11" t="s">
        <v>147</v>
      </c>
      <c r="B429" s="10">
        <v>3320</v>
      </c>
      <c r="C429" s="10">
        <v>2000</v>
      </c>
      <c r="D429" s="9" t="s">
        <v>3</v>
      </c>
      <c r="E429" s="12">
        <v>0.84699999999999998</v>
      </c>
    </row>
    <row r="430" spans="1:5" x14ac:dyDescent="0.25">
      <c r="A430" s="11" t="s">
        <v>147</v>
      </c>
      <c r="B430" s="10">
        <v>3320</v>
      </c>
      <c r="C430" s="10">
        <v>2000</v>
      </c>
      <c r="D430" s="9" t="s">
        <v>5</v>
      </c>
      <c r="E430" s="12">
        <v>0.44800000000000001</v>
      </c>
    </row>
    <row r="431" spans="1:5" x14ac:dyDescent="0.25">
      <c r="A431" s="11" t="s">
        <v>147</v>
      </c>
      <c r="B431" s="10">
        <v>3320</v>
      </c>
      <c r="C431" s="10">
        <v>2000</v>
      </c>
      <c r="D431" s="9" t="s">
        <v>7</v>
      </c>
      <c r="E431" s="12">
        <v>0.46700000000000003</v>
      </c>
    </row>
    <row r="432" spans="1:5" x14ac:dyDescent="0.25">
      <c r="A432" s="11" t="s">
        <v>147</v>
      </c>
      <c r="B432" s="10">
        <v>3320</v>
      </c>
      <c r="C432" s="10">
        <v>2000</v>
      </c>
      <c r="D432" s="9" t="s">
        <v>9</v>
      </c>
      <c r="E432" s="12">
        <v>0.46</v>
      </c>
    </row>
    <row r="433" spans="1:5" x14ac:dyDescent="0.25">
      <c r="A433" s="11" t="s">
        <v>147</v>
      </c>
      <c r="B433" s="10">
        <v>3320</v>
      </c>
      <c r="C433" s="10">
        <v>2000</v>
      </c>
      <c r="D433" s="9" t="s">
        <v>11</v>
      </c>
      <c r="E433" s="12">
        <v>0.5</v>
      </c>
    </row>
    <row r="434" spans="1:5" x14ac:dyDescent="0.25">
      <c r="A434" s="11" t="s">
        <v>147</v>
      </c>
      <c r="B434" s="10">
        <v>3320</v>
      </c>
      <c r="C434" s="10">
        <v>3000</v>
      </c>
      <c r="D434" s="9" t="s">
        <v>3</v>
      </c>
      <c r="E434" s="12">
        <v>0.48499999999999999</v>
      </c>
    </row>
    <row r="435" spans="1:5" x14ac:dyDescent="0.25">
      <c r="A435" s="11" t="s">
        <v>147</v>
      </c>
      <c r="B435" s="10">
        <v>3320</v>
      </c>
      <c r="C435" s="10">
        <v>3000</v>
      </c>
      <c r="D435" s="9" t="s">
        <v>7</v>
      </c>
      <c r="E435" s="12">
        <v>0.46500000000000002</v>
      </c>
    </row>
    <row r="436" spans="1:5" x14ac:dyDescent="0.25">
      <c r="A436" s="11" t="s">
        <v>147</v>
      </c>
      <c r="B436" s="10">
        <v>3320</v>
      </c>
      <c r="C436" s="10">
        <v>3000</v>
      </c>
      <c r="D436" s="9" t="s">
        <v>9</v>
      </c>
      <c r="E436" s="12">
        <v>0.45500000000000002</v>
      </c>
    </row>
    <row r="437" spans="1:5" x14ac:dyDescent="0.25">
      <c r="A437" s="11" t="s">
        <v>147</v>
      </c>
      <c r="B437" s="10">
        <v>3320</v>
      </c>
      <c r="C437" s="10">
        <v>3000</v>
      </c>
      <c r="D437" s="9" t="s">
        <v>11</v>
      </c>
      <c r="E437" s="12">
        <v>0.76900000000000002</v>
      </c>
    </row>
    <row r="438" spans="1:5" x14ac:dyDescent="0.25">
      <c r="A438" s="11" t="s">
        <v>147</v>
      </c>
      <c r="B438" s="10">
        <v>3320</v>
      </c>
      <c r="C438" s="10">
        <v>4000</v>
      </c>
      <c r="D438" s="9" t="s">
        <v>3</v>
      </c>
      <c r="E438" s="12">
        <v>0.435</v>
      </c>
    </row>
    <row r="439" spans="1:5" x14ac:dyDescent="0.25">
      <c r="A439" s="11" t="s">
        <v>147</v>
      </c>
      <c r="B439" s="10">
        <v>3320</v>
      </c>
      <c r="C439" s="10">
        <v>4000</v>
      </c>
      <c r="D439" s="9" t="s">
        <v>7</v>
      </c>
      <c r="E439" s="12">
        <v>0.41</v>
      </c>
    </row>
    <row r="440" spans="1:5" x14ac:dyDescent="0.25">
      <c r="A440" s="11" t="s">
        <v>147</v>
      </c>
      <c r="B440" s="10">
        <v>3320</v>
      </c>
      <c r="C440" s="10">
        <v>4000</v>
      </c>
      <c r="D440" s="9" t="s">
        <v>9</v>
      </c>
      <c r="E440" s="12">
        <v>0.4</v>
      </c>
    </row>
    <row r="441" spans="1:5" x14ac:dyDescent="0.25">
      <c r="A441" s="11" t="s">
        <v>147</v>
      </c>
      <c r="B441" s="10">
        <v>3320</v>
      </c>
      <c r="C441" s="10">
        <v>4000</v>
      </c>
      <c r="D441" s="9" t="s">
        <v>11</v>
      </c>
      <c r="E441" s="12">
        <v>0.92</v>
      </c>
    </row>
    <row r="442" spans="1:5" x14ac:dyDescent="0.25">
      <c r="A442" s="11" t="s">
        <v>147</v>
      </c>
      <c r="B442" s="10">
        <v>3320</v>
      </c>
      <c r="C442" s="10">
        <v>5000</v>
      </c>
      <c r="D442" s="9" t="s">
        <v>3</v>
      </c>
      <c r="E442" s="12">
        <v>0.41</v>
      </c>
    </row>
    <row r="443" spans="1:5" x14ac:dyDescent="0.25">
      <c r="A443" s="11" t="s">
        <v>147</v>
      </c>
      <c r="B443" s="10">
        <v>3320</v>
      </c>
      <c r="C443" s="10">
        <v>5000</v>
      </c>
      <c r="D443" s="9" t="s">
        <v>7</v>
      </c>
      <c r="E443" s="12">
        <v>0.375</v>
      </c>
    </row>
    <row r="444" spans="1:5" x14ac:dyDescent="0.25">
      <c r="A444" s="11" t="s">
        <v>147</v>
      </c>
      <c r="B444" s="10">
        <v>3320</v>
      </c>
      <c r="C444" s="10">
        <v>5000</v>
      </c>
      <c r="D444" s="9" t="s">
        <v>9</v>
      </c>
      <c r="E444" s="12">
        <v>0.39500000000000002</v>
      </c>
    </row>
    <row r="445" spans="1:5" x14ac:dyDescent="0.25">
      <c r="A445" s="11" t="s">
        <v>147</v>
      </c>
      <c r="B445" s="10">
        <v>3320</v>
      </c>
      <c r="C445" s="10">
        <v>5000</v>
      </c>
      <c r="D445" s="9" t="s">
        <v>11</v>
      </c>
      <c r="E445" s="12">
        <v>0.94099999999999995</v>
      </c>
    </row>
    <row r="446" spans="1:5" x14ac:dyDescent="0.25">
      <c r="A446" s="11" t="s">
        <v>152</v>
      </c>
      <c r="B446" s="10">
        <v>3210</v>
      </c>
      <c r="C446" s="10">
        <v>400</v>
      </c>
      <c r="D446" s="9" t="s">
        <v>3</v>
      </c>
      <c r="E446" s="12">
        <v>0.45</v>
      </c>
    </row>
    <row r="447" spans="1:5" x14ac:dyDescent="0.25">
      <c r="A447" s="11" t="s">
        <v>152</v>
      </c>
      <c r="B447" s="10">
        <v>3210</v>
      </c>
      <c r="C447" s="10">
        <v>400</v>
      </c>
      <c r="D447" s="9" t="s">
        <v>5</v>
      </c>
      <c r="E447" s="12">
        <v>0.38400000000000001</v>
      </c>
    </row>
    <row r="448" spans="1:5" x14ac:dyDescent="0.25">
      <c r="A448" s="11" t="s">
        <v>152</v>
      </c>
      <c r="B448" s="10">
        <v>3210</v>
      </c>
      <c r="C448" s="10">
        <v>400</v>
      </c>
      <c r="D448" s="9" t="s">
        <v>7</v>
      </c>
      <c r="E448" s="12">
        <v>0.45</v>
      </c>
    </row>
    <row r="449" spans="1:5" x14ac:dyDescent="0.25">
      <c r="A449" s="11" t="s">
        <v>152</v>
      </c>
      <c r="B449" s="10">
        <v>3210</v>
      </c>
      <c r="C449" s="10">
        <v>400</v>
      </c>
      <c r="D449" s="9" t="s">
        <v>9</v>
      </c>
      <c r="E449" s="12">
        <v>0.86399999999999999</v>
      </c>
    </row>
    <row r="450" spans="1:5" x14ac:dyDescent="0.25">
      <c r="A450" s="11" t="s">
        <v>152</v>
      </c>
      <c r="B450" s="10">
        <v>3210</v>
      </c>
      <c r="C450" s="10">
        <v>400</v>
      </c>
      <c r="D450" s="9" t="s">
        <v>11</v>
      </c>
      <c r="E450" s="12">
        <v>0.47</v>
      </c>
    </row>
    <row r="451" spans="1:5" x14ac:dyDescent="0.25">
      <c r="A451" s="11" t="s">
        <v>152</v>
      </c>
      <c r="B451" s="10">
        <v>3210</v>
      </c>
      <c r="C451" s="10">
        <v>800</v>
      </c>
      <c r="D451" s="9" t="s">
        <v>3</v>
      </c>
      <c r="E451" s="12">
        <v>0.5</v>
      </c>
    </row>
    <row r="452" spans="1:5" x14ac:dyDescent="0.25">
      <c r="A452" s="11" t="s">
        <v>152</v>
      </c>
      <c r="B452" s="10">
        <v>3210</v>
      </c>
      <c r="C452" s="10">
        <v>800</v>
      </c>
      <c r="D452" s="9" t="s">
        <v>5</v>
      </c>
      <c r="E452" s="12">
        <v>0.39600000000000002</v>
      </c>
    </row>
    <row r="453" spans="1:5" x14ac:dyDescent="0.25">
      <c r="A453" s="11" t="s">
        <v>152</v>
      </c>
      <c r="B453" s="10">
        <v>3210</v>
      </c>
      <c r="C453" s="10">
        <v>800</v>
      </c>
      <c r="D453" s="9" t="s">
        <v>7</v>
      </c>
      <c r="E453" s="12">
        <v>0.5</v>
      </c>
    </row>
    <row r="454" spans="1:5" x14ac:dyDescent="0.25">
      <c r="A454" s="11" t="s">
        <v>152</v>
      </c>
      <c r="B454" s="10">
        <v>3210</v>
      </c>
      <c r="C454" s="10">
        <v>800</v>
      </c>
      <c r="D454" s="9" t="s">
        <v>9</v>
      </c>
      <c r="E454" s="12">
        <v>0.5</v>
      </c>
    </row>
    <row r="455" spans="1:5" x14ac:dyDescent="0.25">
      <c r="A455" s="11" t="s">
        <v>152</v>
      </c>
      <c r="B455" s="10">
        <v>3210</v>
      </c>
      <c r="C455" s="10">
        <v>800</v>
      </c>
      <c r="D455" s="9" t="s">
        <v>11</v>
      </c>
      <c r="E455" s="12">
        <v>0.47499999999999998</v>
      </c>
    </row>
    <row r="456" spans="1:5" x14ac:dyDescent="0.25">
      <c r="A456" s="11" t="s">
        <v>152</v>
      </c>
      <c r="B456" s="10">
        <v>3210</v>
      </c>
      <c r="C456" s="10">
        <v>1200</v>
      </c>
      <c r="D456" s="9" t="s">
        <v>3</v>
      </c>
      <c r="E456" s="12">
        <v>0.5</v>
      </c>
    </row>
    <row r="457" spans="1:5" x14ac:dyDescent="0.25">
      <c r="A457" s="11" t="s">
        <v>152</v>
      </c>
      <c r="B457" s="10">
        <v>3210</v>
      </c>
      <c r="C457" s="10">
        <v>1200</v>
      </c>
      <c r="D457" s="9" t="s">
        <v>5</v>
      </c>
      <c r="E457" s="12">
        <v>0.42499999999999999</v>
      </c>
    </row>
    <row r="458" spans="1:5" x14ac:dyDescent="0.25">
      <c r="A458" s="11" t="s">
        <v>152</v>
      </c>
      <c r="B458" s="10">
        <v>3210</v>
      </c>
      <c r="C458" s="10">
        <v>1200</v>
      </c>
      <c r="D458" s="9" t="s">
        <v>7</v>
      </c>
      <c r="E458" s="12">
        <v>0.5</v>
      </c>
    </row>
    <row r="459" spans="1:5" x14ac:dyDescent="0.25">
      <c r="A459" s="11" t="s">
        <v>152</v>
      </c>
      <c r="B459" s="10">
        <v>3210</v>
      </c>
      <c r="C459" s="10">
        <v>1200</v>
      </c>
      <c r="D459" s="9" t="s">
        <v>9</v>
      </c>
      <c r="E459" s="12">
        <v>0.5</v>
      </c>
    </row>
    <row r="460" spans="1:5" x14ac:dyDescent="0.25">
      <c r="A460" s="11" t="s">
        <v>152</v>
      </c>
      <c r="B460" s="10">
        <v>3210</v>
      </c>
      <c r="C460" s="10">
        <v>1200</v>
      </c>
      <c r="D460" s="9" t="s">
        <v>11</v>
      </c>
      <c r="E460" s="12">
        <v>0.47699999999999998</v>
      </c>
    </row>
    <row r="461" spans="1:5" x14ac:dyDescent="0.25">
      <c r="A461" s="11" t="s">
        <v>152</v>
      </c>
      <c r="B461" s="10">
        <v>3210</v>
      </c>
      <c r="C461" s="10">
        <v>1600</v>
      </c>
      <c r="D461" s="9" t="s">
        <v>3</v>
      </c>
      <c r="E461" s="12">
        <v>0.48</v>
      </c>
    </row>
    <row r="462" spans="1:5" x14ac:dyDescent="0.25">
      <c r="A462" s="11" t="s">
        <v>152</v>
      </c>
      <c r="B462" s="10">
        <v>3210</v>
      </c>
      <c r="C462" s="10">
        <v>1600</v>
      </c>
      <c r="D462" s="9" t="s">
        <v>5</v>
      </c>
      <c r="E462" s="12">
        <v>0.44</v>
      </c>
    </row>
    <row r="463" spans="1:5" x14ac:dyDescent="0.25">
      <c r="A463" s="11" t="s">
        <v>152</v>
      </c>
      <c r="B463" s="10">
        <v>3210</v>
      </c>
      <c r="C463" s="10">
        <v>1600</v>
      </c>
      <c r="D463" s="9" t="s">
        <v>7</v>
      </c>
      <c r="E463" s="12">
        <v>0.80900000000000005</v>
      </c>
    </row>
    <row r="464" spans="1:5" x14ac:dyDescent="0.25">
      <c r="A464" s="11" t="s">
        <v>152</v>
      </c>
      <c r="B464" s="10">
        <v>3210</v>
      </c>
      <c r="C464" s="10">
        <v>1600</v>
      </c>
      <c r="D464" s="9" t="s">
        <v>9</v>
      </c>
      <c r="E464" s="12">
        <v>0.48</v>
      </c>
    </row>
    <row r="465" spans="1:5" x14ac:dyDescent="0.25">
      <c r="A465" s="11" t="s">
        <v>152</v>
      </c>
      <c r="B465" s="10">
        <v>3210</v>
      </c>
      <c r="C465" s="10">
        <v>1600</v>
      </c>
      <c r="D465" s="9" t="s">
        <v>11</v>
      </c>
      <c r="E465" s="12">
        <v>0.47599999999999998</v>
      </c>
    </row>
    <row r="466" spans="1:5" x14ac:dyDescent="0.25">
      <c r="A466" s="11" t="s">
        <v>152</v>
      </c>
      <c r="B466" s="10">
        <v>3210</v>
      </c>
      <c r="C466" s="10">
        <v>2000</v>
      </c>
      <c r="D466" s="9" t="s">
        <v>3</v>
      </c>
      <c r="E466" s="12">
        <v>0.48499999999999999</v>
      </c>
    </row>
    <row r="467" spans="1:5" x14ac:dyDescent="0.25">
      <c r="A467" s="11" t="s">
        <v>152</v>
      </c>
      <c r="B467" s="10">
        <v>3210</v>
      </c>
      <c r="C467" s="10">
        <v>2000</v>
      </c>
      <c r="D467" s="9" t="s">
        <v>5</v>
      </c>
      <c r="E467" s="12">
        <v>0.5</v>
      </c>
    </row>
    <row r="468" spans="1:5" x14ac:dyDescent="0.25">
      <c r="A468" s="11" t="s">
        <v>152</v>
      </c>
      <c r="B468" s="10">
        <v>3210</v>
      </c>
      <c r="C468" s="10">
        <v>2000</v>
      </c>
      <c r="D468" s="9" t="s">
        <v>7</v>
      </c>
      <c r="E468" s="12">
        <v>0.5</v>
      </c>
    </row>
    <row r="469" spans="1:5" x14ac:dyDescent="0.25">
      <c r="A469" s="11" t="s">
        <v>152</v>
      </c>
      <c r="B469" s="10">
        <v>3210</v>
      </c>
      <c r="C469" s="10">
        <v>2000</v>
      </c>
      <c r="D469" s="9" t="s">
        <v>9</v>
      </c>
      <c r="E469" s="12">
        <v>0.48</v>
      </c>
    </row>
    <row r="470" spans="1:5" x14ac:dyDescent="0.25">
      <c r="A470" s="11" t="s">
        <v>152</v>
      </c>
      <c r="B470" s="10">
        <v>3210</v>
      </c>
      <c r="C470" s="10">
        <v>2000</v>
      </c>
      <c r="D470" s="9" t="s">
        <v>11</v>
      </c>
      <c r="E470" s="12">
        <v>0.46100000000000002</v>
      </c>
    </row>
    <row r="471" spans="1:5" x14ac:dyDescent="0.25">
      <c r="A471" s="11" t="s">
        <v>152</v>
      </c>
      <c r="B471" s="10">
        <v>3210</v>
      </c>
      <c r="C471" s="10">
        <v>3000</v>
      </c>
      <c r="D471" s="9" t="s">
        <v>3</v>
      </c>
      <c r="E471" s="12">
        <v>0.47</v>
      </c>
    </row>
    <row r="472" spans="1:5" x14ac:dyDescent="0.25">
      <c r="A472" s="11" t="s">
        <v>152</v>
      </c>
      <c r="B472" s="10">
        <v>3210</v>
      </c>
      <c r="C472" s="10">
        <v>3000</v>
      </c>
      <c r="D472" s="9" t="s">
        <v>7</v>
      </c>
      <c r="E472" s="12">
        <v>0.86199999999999999</v>
      </c>
    </row>
    <row r="473" spans="1:5" x14ac:dyDescent="0.25">
      <c r="A473" s="11" t="s">
        <v>152</v>
      </c>
      <c r="B473" s="10">
        <v>3210</v>
      </c>
      <c r="C473" s="10">
        <v>3000</v>
      </c>
      <c r="D473" s="9" t="s">
        <v>9</v>
      </c>
      <c r="E473" s="12">
        <v>0.47</v>
      </c>
    </row>
    <row r="474" spans="1:5" x14ac:dyDescent="0.25">
      <c r="A474" s="11" t="s">
        <v>152</v>
      </c>
      <c r="B474" s="10">
        <v>3210</v>
      </c>
      <c r="C474" s="10">
        <v>3000</v>
      </c>
      <c r="D474" s="9" t="s">
        <v>11</v>
      </c>
      <c r="E474" s="12">
        <v>0.45500000000000002</v>
      </c>
    </row>
    <row r="475" spans="1:5" x14ac:dyDescent="0.25">
      <c r="A475" s="11" t="s">
        <v>152</v>
      </c>
      <c r="B475" s="10">
        <v>3210</v>
      </c>
      <c r="C475" s="10">
        <v>4000</v>
      </c>
      <c r="D475" s="9" t="s">
        <v>3</v>
      </c>
      <c r="E475" s="12">
        <v>0.47499999999999998</v>
      </c>
    </row>
    <row r="476" spans="1:5" x14ac:dyDescent="0.25">
      <c r="A476" s="11" t="s">
        <v>152</v>
      </c>
      <c r="B476" s="10">
        <v>3210</v>
      </c>
      <c r="C476" s="10">
        <v>4000</v>
      </c>
      <c r="D476" s="9" t="s">
        <v>7</v>
      </c>
      <c r="E476" s="12">
        <v>0.82799999999999996</v>
      </c>
    </row>
    <row r="477" spans="1:5" x14ac:dyDescent="0.25">
      <c r="A477" s="11" t="s">
        <v>152</v>
      </c>
      <c r="B477" s="10">
        <v>3210</v>
      </c>
      <c r="C477" s="10">
        <v>4000</v>
      </c>
      <c r="D477" s="9" t="s">
        <v>9</v>
      </c>
      <c r="E477" s="12">
        <v>0.47499999999999998</v>
      </c>
    </row>
    <row r="478" spans="1:5" x14ac:dyDescent="0.25">
      <c r="A478" s="11" t="s">
        <v>152</v>
      </c>
      <c r="B478" s="10">
        <v>3210</v>
      </c>
      <c r="C478" s="10">
        <v>4000</v>
      </c>
      <c r="D478" s="9" t="s">
        <v>11</v>
      </c>
      <c r="E478" s="12">
        <v>0.46500000000000002</v>
      </c>
    </row>
    <row r="479" spans="1:5" x14ac:dyDescent="0.25">
      <c r="A479" s="11" t="s">
        <v>152</v>
      </c>
      <c r="B479" s="10">
        <v>3210</v>
      </c>
      <c r="C479" s="10">
        <v>5000</v>
      </c>
      <c r="D479" s="9" t="s">
        <v>3</v>
      </c>
      <c r="E479" s="12">
        <v>0.39</v>
      </c>
    </row>
    <row r="480" spans="1:5" x14ac:dyDescent="0.25">
      <c r="A480" s="11" t="s">
        <v>152</v>
      </c>
      <c r="B480" s="10">
        <v>3210</v>
      </c>
      <c r="C480" s="10">
        <v>5000</v>
      </c>
      <c r="D480" s="9" t="s">
        <v>7</v>
      </c>
      <c r="E480" s="12">
        <v>0.93700000000000006</v>
      </c>
    </row>
    <row r="481" spans="1:5" x14ac:dyDescent="0.25">
      <c r="A481" s="11" t="s">
        <v>152</v>
      </c>
      <c r="B481" s="10">
        <v>3210</v>
      </c>
      <c r="C481" s="10">
        <v>5000</v>
      </c>
      <c r="D481" s="9" t="s">
        <v>9</v>
      </c>
      <c r="E481" s="12">
        <v>0.41</v>
      </c>
    </row>
    <row r="482" spans="1:5" x14ac:dyDescent="0.25">
      <c r="A482" s="11" t="s">
        <v>152</v>
      </c>
      <c r="B482" s="10">
        <v>3210</v>
      </c>
      <c r="C482" s="10">
        <v>5000</v>
      </c>
      <c r="D482" s="9" t="s">
        <v>11</v>
      </c>
      <c r="E482" s="12">
        <v>0.4</v>
      </c>
    </row>
    <row r="483" spans="1:5" x14ac:dyDescent="0.25">
      <c r="A483" s="11" t="s">
        <v>156</v>
      </c>
      <c r="B483" s="10">
        <v>2620</v>
      </c>
      <c r="C483" s="10">
        <v>400</v>
      </c>
      <c r="D483" s="9" t="s">
        <v>3</v>
      </c>
      <c r="E483" s="12">
        <v>0.45</v>
      </c>
    </row>
    <row r="484" spans="1:5" x14ac:dyDescent="0.25">
      <c r="A484" s="11" t="s">
        <v>156</v>
      </c>
      <c r="B484" s="10">
        <v>2620</v>
      </c>
      <c r="C484" s="10">
        <v>400</v>
      </c>
      <c r="D484" s="9" t="s">
        <v>5</v>
      </c>
      <c r="E484" s="12">
        <v>0.47199999999999998</v>
      </c>
    </row>
    <row r="485" spans="1:5" x14ac:dyDescent="0.25">
      <c r="A485" s="11" t="s">
        <v>156</v>
      </c>
      <c r="B485" s="10">
        <v>2620</v>
      </c>
      <c r="C485" s="10">
        <v>400</v>
      </c>
      <c r="D485" s="9" t="s">
        <v>7</v>
      </c>
      <c r="E485" s="12">
        <v>0.46500000000000002</v>
      </c>
    </row>
    <row r="486" spans="1:5" x14ac:dyDescent="0.25">
      <c r="A486" s="11" t="s">
        <v>156</v>
      </c>
      <c r="B486" s="10">
        <v>2620</v>
      </c>
      <c r="C486" s="10">
        <v>400</v>
      </c>
      <c r="D486" s="9" t="s">
        <v>9</v>
      </c>
      <c r="E486" s="12">
        <v>0.85299999999999998</v>
      </c>
    </row>
    <row r="487" spans="1:5" x14ac:dyDescent="0.25">
      <c r="A487" s="11" t="s">
        <v>156</v>
      </c>
      <c r="B487" s="10">
        <v>2620</v>
      </c>
      <c r="C487" s="10">
        <v>400</v>
      </c>
      <c r="D487" s="9" t="s">
        <v>11</v>
      </c>
      <c r="E487" s="12">
        <v>0.47499999999999998</v>
      </c>
    </row>
    <row r="488" spans="1:5" x14ac:dyDescent="0.25">
      <c r="A488" s="11" t="s">
        <v>156</v>
      </c>
      <c r="B488" s="10">
        <v>2620</v>
      </c>
      <c r="C488" s="10">
        <v>800</v>
      </c>
      <c r="D488" s="9" t="s">
        <v>3</v>
      </c>
      <c r="E488" s="12">
        <v>0.5</v>
      </c>
    </row>
    <row r="489" spans="1:5" x14ac:dyDescent="0.25">
      <c r="A489" s="11" t="s">
        <v>156</v>
      </c>
      <c r="B489" s="10">
        <v>2620</v>
      </c>
      <c r="C489" s="10">
        <v>800</v>
      </c>
      <c r="D489" s="9" t="s">
        <v>5</v>
      </c>
      <c r="E489" s="12">
        <v>0.45200000000000001</v>
      </c>
    </row>
    <row r="490" spans="1:5" x14ac:dyDescent="0.25">
      <c r="A490" s="11" t="s">
        <v>156</v>
      </c>
      <c r="B490" s="10">
        <v>2620</v>
      </c>
      <c r="C490" s="10">
        <v>800</v>
      </c>
      <c r="D490" s="9" t="s">
        <v>7</v>
      </c>
      <c r="E490" s="12">
        <v>0.48399999999999999</v>
      </c>
    </row>
    <row r="491" spans="1:5" x14ac:dyDescent="0.25">
      <c r="A491" s="11" t="s">
        <v>156</v>
      </c>
      <c r="B491" s="10">
        <v>2620</v>
      </c>
      <c r="C491" s="10">
        <v>800</v>
      </c>
      <c r="D491" s="9" t="s">
        <v>9</v>
      </c>
      <c r="E491" s="12">
        <v>0.5</v>
      </c>
    </row>
    <row r="492" spans="1:5" x14ac:dyDescent="0.25">
      <c r="A492" s="11" t="s">
        <v>156</v>
      </c>
      <c r="B492" s="10">
        <v>2620</v>
      </c>
      <c r="C492" s="10">
        <v>800</v>
      </c>
      <c r="D492" s="9" t="s">
        <v>11</v>
      </c>
      <c r="E492" s="12">
        <v>0.46500000000000002</v>
      </c>
    </row>
    <row r="493" spans="1:5" x14ac:dyDescent="0.25">
      <c r="A493" s="11" t="s">
        <v>156</v>
      </c>
      <c r="B493" s="10">
        <v>2620</v>
      </c>
      <c r="C493" s="10">
        <v>1200</v>
      </c>
      <c r="D493" s="9" t="s">
        <v>3</v>
      </c>
      <c r="E493" s="12">
        <v>0.80300000000000005</v>
      </c>
    </row>
    <row r="494" spans="1:5" x14ac:dyDescent="0.25">
      <c r="A494" s="11" t="s">
        <v>156</v>
      </c>
      <c r="B494" s="10">
        <v>2620</v>
      </c>
      <c r="C494" s="10">
        <v>1200</v>
      </c>
      <c r="D494" s="9" t="s">
        <v>5</v>
      </c>
      <c r="E494" s="12">
        <v>0.5</v>
      </c>
    </row>
    <row r="495" spans="1:5" x14ac:dyDescent="0.25">
      <c r="A495" s="11" t="s">
        <v>156</v>
      </c>
      <c r="B495" s="10">
        <v>2620</v>
      </c>
      <c r="C495" s="10">
        <v>1200</v>
      </c>
      <c r="D495" s="9" t="s">
        <v>7</v>
      </c>
      <c r="E495" s="12">
        <v>0.5</v>
      </c>
    </row>
    <row r="496" spans="1:5" x14ac:dyDescent="0.25">
      <c r="A496" s="11" t="s">
        <v>156</v>
      </c>
      <c r="B496" s="10">
        <v>2620</v>
      </c>
      <c r="C496" s="10">
        <v>1200</v>
      </c>
      <c r="D496" s="9" t="s">
        <v>9</v>
      </c>
      <c r="E496" s="12">
        <v>0.47699999999999998</v>
      </c>
    </row>
    <row r="497" spans="1:5" x14ac:dyDescent="0.25">
      <c r="A497" s="11" t="s">
        <v>156</v>
      </c>
      <c r="B497" s="10">
        <v>2620</v>
      </c>
      <c r="C497" s="10">
        <v>1200</v>
      </c>
      <c r="D497" s="9" t="s">
        <v>11</v>
      </c>
      <c r="E497" s="12">
        <v>0.47099999999999997</v>
      </c>
    </row>
    <row r="498" spans="1:5" x14ac:dyDescent="0.25">
      <c r="A498" s="11" t="s">
        <v>156</v>
      </c>
      <c r="B498" s="10">
        <v>2620</v>
      </c>
      <c r="C498" s="10">
        <v>1600</v>
      </c>
      <c r="D498" s="9" t="s">
        <v>3</v>
      </c>
      <c r="E498" s="12">
        <v>0.48099999999999998</v>
      </c>
    </row>
    <row r="499" spans="1:5" x14ac:dyDescent="0.25">
      <c r="A499" s="11" t="s">
        <v>156</v>
      </c>
      <c r="B499" s="10">
        <v>2620</v>
      </c>
      <c r="C499" s="10">
        <v>1600</v>
      </c>
      <c r="D499" s="9" t="s">
        <v>5</v>
      </c>
      <c r="E499" s="12">
        <v>0.5</v>
      </c>
    </row>
    <row r="500" spans="1:5" x14ac:dyDescent="0.25">
      <c r="A500" s="11" t="s">
        <v>156</v>
      </c>
      <c r="B500" s="10">
        <v>2620</v>
      </c>
      <c r="C500" s="10">
        <v>1600</v>
      </c>
      <c r="D500" s="9" t="s">
        <v>7</v>
      </c>
      <c r="E500" s="12">
        <v>0.5</v>
      </c>
    </row>
    <row r="501" spans="1:5" x14ac:dyDescent="0.25">
      <c r="A501" s="11" t="s">
        <v>156</v>
      </c>
      <c r="B501" s="10">
        <v>2620</v>
      </c>
      <c r="C501" s="10">
        <v>1600</v>
      </c>
      <c r="D501" s="9" t="s">
        <v>9</v>
      </c>
      <c r="E501" s="12">
        <v>0.48</v>
      </c>
    </row>
    <row r="502" spans="1:5" x14ac:dyDescent="0.25">
      <c r="A502" s="11" t="s">
        <v>156</v>
      </c>
      <c r="B502" s="10">
        <v>2620</v>
      </c>
      <c r="C502" s="10">
        <v>1600</v>
      </c>
      <c r="D502" s="9" t="s">
        <v>11</v>
      </c>
      <c r="E502" s="12">
        <v>0.48099999999999998</v>
      </c>
    </row>
    <row r="503" spans="1:5" x14ac:dyDescent="0.25">
      <c r="A503" s="11" t="s">
        <v>156</v>
      </c>
      <c r="B503" s="10">
        <v>2620</v>
      </c>
      <c r="C503" s="10">
        <v>2000</v>
      </c>
      <c r="D503" s="9" t="s">
        <v>3</v>
      </c>
      <c r="E503" s="12">
        <v>0.46800000000000003</v>
      </c>
    </row>
    <row r="504" spans="1:5" x14ac:dyDescent="0.25">
      <c r="A504" s="11" t="s">
        <v>156</v>
      </c>
      <c r="B504" s="10">
        <v>2620</v>
      </c>
      <c r="C504" s="10">
        <v>2000</v>
      </c>
      <c r="D504" s="9" t="s">
        <v>5</v>
      </c>
      <c r="E504" s="12">
        <v>0.88400000000000001</v>
      </c>
    </row>
    <row r="505" spans="1:5" x14ac:dyDescent="0.25">
      <c r="A505" s="11" t="s">
        <v>156</v>
      </c>
      <c r="B505" s="10">
        <v>2620</v>
      </c>
      <c r="C505" s="10">
        <v>2000</v>
      </c>
      <c r="D505" s="9" t="s">
        <v>7</v>
      </c>
      <c r="E505" s="12">
        <v>0.46800000000000003</v>
      </c>
    </row>
    <row r="506" spans="1:5" x14ac:dyDescent="0.25">
      <c r="A506" s="11" t="s">
        <v>156</v>
      </c>
      <c r="B506" s="10">
        <v>2620</v>
      </c>
      <c r="C506" s="10">
        <v>2000</v>
      </c>
      <c r="D506" s="9" t="s">
        <v>9</v>
      </c>
      <c r="E506" s="12">
        <v>0.45300000000000001</v>
      </c>
    </row>
    <row r="507" spans="1:5" x14ac:dyDescent="0.25">
      <c r="A507" s="11" t="s">
        <v>156</v>
      </c>
      <c r="B507" s="10">
        <v>2620</v>
      </c>
      <c r="C507" s="10">
        <v>2000</v>
      </c>
      <c r="D507" s="9" t="s">
        <v>11</v>
      </c>
      <c r="E507" s="12">
        <v>0.45600000000000002</v>
      </c>
    </row>
    <row r="508" spans="1:5" x14ac:dyDescent="0.25">
      <c r="A508" s="11" t="s">
        <v>156</v>
      </c>
      <c r="B508" s="10">
        <v>2620</v>
      </c>
      <c r="C508" s="10">
        <v>3000</v>
      </c>
      <c r="D508" s="9" t="s">
        <v>3</v>
      </c>
      <c r="E508" s="12">
        <v>0.88400000000000001</v>
      </c>
    </row>
    <row r="509" spans="1:5" x14ac:dyDescent="0.25">
      <c r="A509" s="11" t="s">
        <v>156</v>
      </c>
      <c r="B509" s="10">
        <v>2620</v>
      </c>
      <c r="C509" s="10">
        <v>3000</v>
      </c>
      <c r="D509" s="9" t="s">
        <v>7</v>
      </c>
      <c r="E509" s="12">
        <v>0.46</v>
      </c>
    </row>
    <row r="510" spans="1:5" x14ac:dyDescent="0.25">
      <c r="A510" s="11" t="s">
        <v>156</v>
      </c>
      <c r="B510" s="10">
        <v>2620</v>
      </c>
      <c r="C510" s="10">
        <v>3000</v>
      </c>
      <c r="D510" s="9" t="s">
        <v>9</v>
      </c>
      <c r="E510" s="12">
        <v>0.45</v>
      </c>
    </row>
    <row r="511" spans="1:5" x14ac:dyDescent="0.25">
      <c r="A511" s="11" t="s">
        <v>156</v>
      </c>
      <c r="B511" s="10">
        <v>2620</v>
      </c>
      <c r="C511" s="10">
        <v>3000</v>
      </c>
      <c r="D511" s="9" t="s">
        <v>11</v>
      </c>
      <c r="E511" s="12">
        <v>0.435</v>
      </c>
    </row>
    <row r="512" spans="1:5" x14ac:dyDescent="0.25">
      <c r="A512" s="11" t="s">
        <v>156</v>
      </c>
      <c r="B512" s="10">
        <v>2620</v>
      </c>
      <c r="C512" s="10">
        <v>4000</v>
      </c>
      <c r="D512" s="9" t="s">
        <v>3</v>
      </c>
      <c r="E512" s="12">
        <v>0.82799999999999996</v>
      </c>
    </row>
    <row r="513" spans="1:5" x14ac:dyDescent="0.25">
      <c r="A513" s="11" t="s">
        <v>156</v>
      </c>
      <c r="B513" s="10">
        <v>2620</v>
      </c>
      <c r="C513" s="10">
        <v>4000</v>
      </c>
      <c r="D513" s="9" t="s">
        <v>7</v>
      </c>
      <c r="E513" s="12">
        <v>0.46500000000000002</v>
      </c>
    </row>
    <row r="514" spans="1:5" x14ac:dyDescent="0.25">
      <c r="A514" s="11" t="s">
        <v>156</v>
      </c>
      <c r="B514" s="10">
        <v>2620</v>
      </c>
      <c r="C514" s="10">
        <v>4000</v>
      </c>
      <c r="D514" s="9" t="s">
        <v>9</v>
      </c>
      <c r="E514" s="12">
        <v>0.47499999999999998</v>
      </c>
    </row>
    <row r="515" spans="1:5" x14ac:dyDescent="0.25">
      <c r="A515" s="11" t="s">
        <v>156</v>
      </c>
      <c r="B515" s="10">
        <v>2620</v>
      </c>
      <c r="C515" s="10">
        <v>4000</v>
      </c>
      <c r="D515" s="9" t="s">
        <v>11</v>
      </c>
      <c r="E515" s="12">
        <v>0.43</v>
      </c>
    </row>
    <row r="516" spans="1:5" x14ac:dyDescent="0.25">
      <c r="A516" s="11" t="s">
        <v>156</v>
      </c>
      <c r="B516" s="10">
        <v>2620</v>
      </c>
      <c r="C516" s="10">
        <v>5000</v>
      </c>
      <c r="D516" s="9" t="s">
        <v>3</v>
      </c>
      <c r="E516" s="12">
        <v>0.48499999999999999</v>
      </c>
    </row>
    <row r="517" spans="1:5" x14ac:dyDescent="0.25">
      <c r="A517" s="11" t="s">
        <v>156</v>
      </c>
      <c r="B517" s="10">
        <v>2620</v>
      </c>
      <c r="C517" s="10">
        <v>5000</v>
      </c>
      <c r="D517" s="9" t="s">
        <v>7</v>
      </c>
      <c r="E517" s="12">
        <v>0.5</v>
      </c>
    </row>
    <row r="518" spans="1:5" x14ac:dyDescent="0.25">
      <c r="A518" s="11" t="s">
        <v>156</v>
      </c>
      <c r="B518" s="10">
        <v>2620</v>
      </c>
      <c r="C518" s="10">
        <v>5000</v>
      </c>
      <c r="D518" s="9" t="s">
        <v>9</v>
      </c>
      <c r="E518" s="12">
        <v>0.5</v>
      </c>
    </row>
    <row r="519" spans="1:5" ht="15.75" thickBot="1" x14ac:dyDescent="0.3">
      <c r="A519" s="13" t="s">
        <v>156</v>
      </c>
      <c r="B519" s="14">
        <v>2620</v>
      </c>
      <c r="C519" s="14">
        <v>5000</v>
      </c>
      <c r="D519" s="15" t="s">
        <v>11</v>
      </c>
      <c r="E519" s="20">
        <v>0.42</v>
      </c>
    </row>
  </sheetData>
  <autoFilter ref="A1:E519" xr:uid="{7832C021-0C56-43D1-A098-74E3788A6EAA}"/>
  <conditionalFormatting sqref="E2:E1048576">
    <cfRule type="cellIs" dxfId="34" priority="1" operator="greaterThan">
      <formula>0.75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C6E77-BD83-4398-94A0-1B7FE01EF2B7}">
  <dimension ref="A6:J39"/>
  <sheetViews>
    <sheetView zoomScale="84" zoomScaleNormal="89" workbookViewId="0">
      <selection activeCell="AD14" sqref="AD14"/>
    </sheetView>
  </sheetViews>
  <sheetFormatPr baseColWidth="10" defaultRowHeight="15" x14ac:dyDescent="0.25"/>
  <cols>
    <col min="1" max="1" width="24.85546875" bestFit="1" customWidth="1"/>
    <col min="2" max="2" width="20.5703125" bestFit="1" customWidth="1"/>
    <col min="3" max="3" width="4.7109375" bestFit="1" customWidth="1"/>
    <col min="4" max="9" width="5.28515625" bestFit="1" customWidth="1"/>
    <col min="10" max="10" width="12.5703125" bestFit="1" customWidth="1"/>
    <col min="11" max="29" width="5.5703125" bestFit="1" customWidth="1"/>
    <col min="30" max="30" width="12.5703125" bestFit="1" customWidth="1"/>
  </cols>
  <sheetData>
    <row r="6" spans="1:10" x14ac:dyDescent="0.25">
      <c r="A6" s="3" t="s">
        <v>162</v>
      </c>
      <c r="B6" s="3" t="s">
        <v>165</v>
      </c>
    </row>
    <row r="7" spans="1:10" x14ac:dyDescent="0.25">
      <c r="A7" s="3" t="s">
        <v>163</v>
      </c>
      <c r="B7">
        <v>400</v>
      </c>
      <c r="C7">
        <v>800</v>
      </c>
      <c r="D7">
        <v>1200</v>
      </c>
      <c r="E7">
        <v>1600</v>
      </c>
      <c r="F7">
        <v>2000</v>
      </c>
      <c r="G7">
        <v>3000</v>
      </c>
      <c r="H7">
        <v>4000</v>
      </c>
      <c r="I7">
        <v>5000</v>
      </c>
      <c r="J7" t="s">
        <v>161</v>
      </c>
    </row>
    <row r="8" spans="1:10" x14ac:dyDescent="0.25">
      <c r="A8" s="4" t="s">
        <v>3</v>
      </c>
      <c r="B8" s="21">
        <v>0.442</v>
      </c>
      <c r="C8" s="21">
        <v>0.46800000000000003</v>
      </c>
      <c r="D8" s="21">
        <v>0.5</v>
      </c>
      <c r="E8" s="21">
        <v>0.47699999999999998</v>
      </c>
      <c r="F8" s="21">
        <v>0.5</v>
      </c>
      <c r="G8" s="21">
        <v>0.874</v>
      </c>
      <c r="H8" s="21">
        <v>0.91500000000000004</v>
      </c>
      <c r="I8" s="21">
        <v>0.94699999999999995</v>
      </c>
      <c r="J8" s="21">
        <v>0.64037500000000003</v>
      </c>
    </row>
    <row r="9" spans="1:10" x14ac:dyDescent="0.25">
      <c r="A9" s="4" t="s">
        <v>5</v>
      </c>
      <c r="B9" s="21">
        <v>0.38500000000000001</v>
      </c>
      <c r="C9" s="21">
        <v>0.38900000000000001</v>
      </c>
      <c r="D9" s="21">
        <v>0.40899999999999997</v>
      </c>
      <c r="E9" s="21">
        <v>0.441</v>
      </c>
      <c r="F9" s="21">
        <v>0.46400000000000002</v>
      </c>
      <c r="G9" s="21"/>
      <c r="H9" s="21"/>
      <c r="I9" s="21"/>
      <c r="J9" s="21">
        <v>0.41760000000000003</v>
      </c>
    </row>
    <row r="10" spans="1:10" x14ac:dyDescent="0.25">
      <c r="A10" s="4" t="s">
        <v>7</v>
      </c>
      <c r="B10" s="21">
        <v>0.78400000000000003</v>
      </c>
      <c r="C10" s="21">
        <v>0.5</v>
      </c>
      <c r="D10" s="21">
        <v>0.47599999999999998</v>
      </c>
      <c r="E10" s="21">
        <v>0.5</v>
      </c>
      <c r="F10" s="21">
        <v>0.47299999999999998</v>
      </c>
      <c r="G10" s="21">
        <v>0.43</v>
      </c>
      <c r="H10" s="21">
        <v>0.42499999999999999</v>
      </c>
      <c r="I10" s="21">
        <v>0.38500000000000001</v>
      </c>
      <c r="J10" s="21">
        <v>0.49662499999999998</v>
      </c>
    </row>
    <row r="11" spans="1:10" x14ac:dyDescent="0.25">
      <c r="A11" s="4" t="s">
        <v>9</v>
      </c>
      <c r="B11" s="21">
        <v>0.48499999999999999</v>
      </c>
      <c r="C11" s="21">
        <v>0.82799999999999996</v>
      </c>
      <c r="D11" s="21">
        <v>0.84</v>
      </c>
      <c r="E11" s="21">
        <v>0.5</v>
      </c>
      <c r="F11" s="21">
        <v>0.76900000000000002</v>
      </c>
      <c r="G11" s="21">
        <v>0.46500000000000002</v>
      </c>
      <c r="H11" s="21">
        <v>0.44</v>
      </c>
      <c r="I11" s="21">
        <v>0.39</v>
      </c>
      <c r="J11" s="21">
        <v>0.58962499999999995</v>
      </c>
    </row>
    <row r="12" spans="1:10" x14ac:dyDescent="0.25">
      <c r="A12" s="4" t="s">
        <v>11</v>
      </c>
      <c r="B12" s="21">
        <v>0.48</v>
      </c>
      <c r="C12" s="21">
        <v>0.43</v>
      </c>
      <c r="D12" s="21">
        <v>0.44500000000000001</v>
      </c>
      <c r="E12" s="21">
        <v>0.45</v>
      </c>
      <c r="F12" s="21">
        <v>0.432</v>
      </c>
      <c r="G12" s="21">
        <v>0.375</v>
      </c>
      <c r="H12" s="21">
        <v>0.35499999999999998</v>
      </c>
      <c r="I12" s="21">
        <v>0.32</v>
      </c>
      <c r="J12" s="21">
        <v>0.41087499999999999</v>
      </c>
    </row>
    <row r="15" spans="1:10" x14ac:dyDescent="0.25">
      <c r="A15" s="5" t="s">
        <v>163</v>
      </c>
      <c r="B15" s="5">
        <v>400</v>
      </c>
      <c r="C15" s="5">
        <v>800</v>
      </c>
      <c r="D15" s="5">
        <v>1200</v>
      </c>
      <c r="E15" s="5">
        <v>1600</v>
      </c>
      <c r="F15" s="5">
        <v>2000</v>
      </c>
      <c r="G15" s="5">
        <v>3000</v>
      </c>
      <c r="H15" s="5">
        <v>4000</v>
      </c>
      <c r="I15" s="5">
        <v>5000</v>
      </c>
    </row>
    <row r="16" spans="1:10" x14ac:dyDescent="0.25">
      <c r="A16" s="4" t="s">
        <v>3</v>
      </c>
      <c r="B16">
        <f>GETPIVOTDATA("Likelihood",$A$6,"known_Lenght",400,"Party","Bloc_Quebecois")</f>
        <v>0.442</v>
      </c>
      <c r="C16">
        <f>GETPIVOTDATA("Likelihood",$A$6,"known_Lenght",800,"Party","Bloc_Quebecois")</f>
        <v>0.46800000000000003</v>
      </c>
      <c r="D16">
        <f>GETPIVOTDATA("Likelihood",$A$6,"known_Lenght",1200,"Party","Bloc_Quebecois")</f>
        <v>0.5</v>
      </c>
      <c r="E16">
        <f>GETPIVOTDATA("Likelihood",$A$6,"known_Lenght",1600,"Party","Bloc_Quebecois")</f>
        <v>0.47699999999999998</v>
      </c>
      <c r="F16">
        <f>GETPIVOTDATA("Likelihood",$A$6,"known_Lenght",2000,"Party","Bloc_Quebecois")</f>
        <v>0.5</v>
      </c>
      <c r="G16">
        <f>GETPIVOTDATA("Likelihood",$A$6,"known_Lenght",3000,"Party","Bloc_Quebecois")</f>
        <v>0.874</v>
      </c>
      <c r="H16">
        <f>GETPIVOTDATA("Likelihood",$A$6,"known_Lenght",4000,"Party","Bloc_Quebecois")</f>
        <v>0.91500000000000004</v>
      </c>
      <c r="I16">
        <f>GETPIVOTDATA("Likelihood",$A$6,"known_Lenght",5000,"Party","Bloc_Quebecois")</f>
        <v>0.94699999999999995</v>
      </c>
    </row>
    <row r="17" spans="1:9" x14ac:dyDescent="0.25">
      <c r="A17" s="4" t="s">
        <v>5</v>
      </c>
      <c r="B17">
        <f>GETPIVOTDATA("Likelihood",$A$6,"known_Lenght",400,"Party","Independent")</f>
        <v>0.38500000000000001</v>
      </c>
      <c r="C17">
        <f>GETPIVOTDATA("Likelihood",$A$6,"known_Lenght",800,"Party","Independent")</f>
        <v>0.38900000000000001</v>
      </c>
      <c r="D17">
        <f>GETPIVOTDATA("Likelihood",$A$6,"known_Lenght",1200,"Party","Independent")</f>
        <v>0.40899999999999997</v>
      </c>
      <c r="E17">
        <f>GETPIVOTDATA("Likelihood",$A$6,"known_Lenght",1600,"Party","Independent")</f>
        <v>0.441</v>
      </c>
      <c r="F17">
        <f>GETPIVOTDATA("Likelihood",$A$6,"known_Lenght",2000,"Party","Independent")</f>
        <v>0.46400000000000002</v>
      </c>
      <c r="G17">
        <f>GETPIVOTDATA("Likelihood",$A$6,"known_Lenght",3000,"Party","Independent")</f>
        <v>0</v>
      </c>
      <c r="H17">
        <f>GETPIVOTDATA("Likelihood",$A$6,"known_Lenght",4000,"Party","Independent")</f>
        <v>0</v>
      </c>
      <c r="I17">
        <f>GETPIVOTDATA("Likelihood",$A$6,"known_Lenght",5000,"Party","Independent")</f>
        <v>0</v>
      </c>
    </row>
    <row r="18" spans="1:9" x14ac:dyDescent="0.25">
      <c r="A18" s="4" t="s">
        <v>7</v>
      </c>
      <c r="B18">
        <f>GETPIVOTDATA("Likelihood",$A$6,"known_Lenght",400,"Party","Liberal")</f>
        <v>0.78400000000000003</v>
      </c>
      <c r="C18">
        <f>GETPIVOTDATA("Likelihood",$A$6,"known_Lenght",800,"Party","Liberal")</f>
        <v>0.5</v>
      </c>
      <c r="D18">
        <f>GETPIVOTDATA("Likelihood",$A$6,"known_Lenght",1200,"Party","Liberal")</f>
        <v>0.47599999999999998</v>
      </c>
      <c r="E18">
        <f>GETPIVOTDATA("Likelihood",$A$6,"known_Lenght",1600,"Party","Liberal")</f>
        <v>0.5</v>
      </c>
      <c r="F18">
        <f>GETPIVOTDATA("Likelihood",$A$6,"known_Lenght",2000,"Party","Liberal")</f>
        <v>0.47299999999999998</v>
      </c>
      <c r="G18">
        <f>GETPIVOTDATA("Likelihood",$A$6,"known_Lenght",3000,"Party","Liberal")</f>
        <v>0.43</v>
      </c>
      <c r="H18">
        <f>GETPIVOTDATA("Likelihood",$A$6,"known_Lenght",4000,"Party","Liberal")</f>
        <v>0.42499999999999999</v>
      </c>
      <c r="I18">
        <f>GETPIVOTDATA("Likelihood",$A$6,"known_Lenght",5000,"Party","Liberal")</f>
        <v>0.38500000000000001</v>
      </c>
    </row>
    <row r="19" spans="1:9" x14ac:dyDescent="0.25">
      <c r="A19" s="4" t="s">
        <v>9</v>
      </c>
      <c r="B19">
        <f>GETPIVOTDATA("Likelihood",$A$6,"known_Lenght",400,"Party","New_Democrat")</f>
        <v>0.48499999999999999</v>
      </c>
      <c r="C19">
        <f>GETPIVOTDATA("Likelihood",$A$6,"known_Lenght",800,"Party","New_Democrat")</f>
        <v>0.82799999999999996</v>
      </c>
      <c r="D19">
        <f>GETPIVOTDATA("Likelihood",$A$6,"known_Lenght",1200,"Party","New_Democrat")</f>
        <v>0.84</v>
      </c>
      <c r="E19">
        <f>GETPIVOTDATA("Likelihood",$A$6,"known_Lenght",1600,"Party","New_Democrat")</f>
        <v>0.5</v>
      </c>
      <c r="F19">
        <f>GETPIVOTDATA("Likelihood",$A$6,"known_Lenght",2000,"Party","New_Democrat")</f>
        <v>0.76900000000000002</v>
      </c>
      <c r="G19">
        <f>GETPIVOTDATA("Likelihood",$A$6,"known_Lenght",3000,"Party","New_Democrat")</f>
        <v>0.46500000000000002</v>
      </c>
      <c r="H19">
        <f>GETPIVOTDATA("Likelihood",$A$6,"known_Lenght",4000,"Party","New_Democrat")</f>
        <v>0.44</v>
      </c>
      <c r="I19">
        <f>GETPIVOTDATA("Likelihood",$A$6,"known_Lenght",5000,"Party","New_Democrat")</f>
        <v>0.39</v>
      </c>
    </row>
    <row r="20" spans="1:9" x14ac:dyDescent="0.25">
      <c r="A20" s="4" t="s">
        <v>11</v>
      </c>
      <c r="B20">
        <f>GETPIVOTDATA("Likelihood",$A$6,"known_Lenght",400,"Party","Progressive_Conservative")</f>
        <v>0.48</v>
      </c>
      <c r="C20">
        <f>GETPIVOTDATA("Likelihood",$A$6,"known_Lenght",800,"Party","Progressive_Conservative")</f>
        <v>0.43</v>
      </c>
      <c r="D20">
        <f>GETPIVOTDATA("Likelihood",$A$6,"known_Lenght",1200,"Party","Progressive_Conservative")</f>
        <v>0.44500000000000001</v>
      </c>
      <c r="E20">
        <f>GETPIVOTDATA("Likelihood",$A$6,"known_Lenght",1600,"Party","Progressive_Conservative")</f>
        <v>0.45</v>
      </c>
      <c r="F20">
        <f>GETPIVOTDATA("Likelihood",$A$6,"known_Lenght",2000,"Party","Progressive_Conservative")</f>
        <v>0.432</v>
      </c>
      <c r="G20">
        <f>GETPIVOTDATA("Likelihood",$A$6,"known_Lenght",3000,"Party","Progressive_Conservative")</f>
        <v>0.375</v>
      </c>
      <c r="H20">
        <f>GETPIVOTDATA("Likelihood",$A$6,"known_Lenght",4000,"Party","Progressive_Conservative")</f>
        <v>0.35499999999999998</v>
      </c>
      <c r="I20">
        <f>GETPIVOTDATA("Likelihood",$A$6,"known_Lenght",5000,"Party","Progressive_Conservative")</f>
        <v>0.32</v>
      </c>
    </row>
    <row r="29" spans="1:9" x14ac:dyDescent="0.25">
      <c r="A29" t="s">
        <v>166</v>
      </c>
    </row>
    <row r="30" spans="1:9" x14ac:dyDescent="0.25">
      <c r="A30" t="s">
        <v>167</v>
      </c>
      <c r="B30" t="s">
        <v>168</v>
      </c>
    </row>
    <row r="31" spans="1:9" x14ac:dyDescent="0.25">
      <c r="B31" t="s">
        <v>169</v>
      </c>
    </row>
    <row r="33" spans="1:1" x14ac:dyDescent="0.25">
      <c r="A33" t="s">
        <v>172</v>
      </c>
    </row>
    <row r="34" spans="1:1" x14ac:dyDescent="0.25">
      <c r="A34" t="s">
        <v>173</v>
      </c>
    </row>
    <row r="35" spans="1:1" x14ac:dyDescent="0.25">
      <c r="A35" t="s">
        <v>179</v>
      </c>
    </row>
    <row r="36" spans="1:1" x14ac:dyDescent="0.25">
      <c r="A36" t="s">
        <v>174</v>
      </c>
    </row>
    <row r="37" spans="1:1" x14ac:dyDescent="0.25">
      <c r="A37" t="s">
        <v>175</v>
      </c>
    </row>
    <row r="39" spans="1:1" x14ac:dyDescent="0.25">
      <c r="A39" s="6" t="s">
        <v>180</v>
      </c>
    </row>
  </sheetData>
  <conditionalFormatting pivot="1" sqref="B8:J12">
    <cfRule type="cellIs" dxfId="33" priority="1" operator="greaterThan">
      <formula>0.75</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B0A9-D086-45E7-B33D-5628FECC6704}">
  <dimension ref="A6:C49"/>
  <sheetViews>
    <sheetView topLeftCell="A2" zoomScale="82" workbookViewId="0">
      <selection activeCell="U22" sqref="U22"/>
    </sheetView>
  </sheetViews>
  <sheetFormatPr baseColWidth="10" defaultRowHeight="15" x14ac:dyDescent="0.25"/>
  <cols>
    <col min="1" max="1" width="22.42578125" bestFit="1" customWidth="1"/>
    <col min="2" max="2" width="20.85546875" bestFit="1" customWidth="1"/>
    <col min="3" max="4" width="9.5703125" bestFit="1" customWidth="1"/>
    <col min="5" max="5" width="14.7109375" bestFit="1" customWidth="1"/>
    <col min="6" max="6" width="24.140625" bestFit="1" customWidth="1"/>
    <col min="7" max="7" width="12.5703125" bestFit="1" customWidth="1"/>
    <col min="8" max="9" width="6.42578125" bestFit="1" customWidth="1"/>
    <col min="10" max="10" width="12.5703125" bestFit="1" customWidth="1"/>
    <col min="11" max="29" width="5.5703125" bestFit="1" customWidth="1"/>
    <col min="30" max="30" width="12.5703125" bestFit="1" customWidth="1"/>
  </cols>
  <sheetData>
    <row r="6" spans="1:3" x14ac:dyDescent="0.25">
      <c r="A6" s="3" t="s">
        <v>162</v>
      </c>
      <c r="B6" s="3" t="s">
        <v>165</v>
      </c>
    </row>
    <row r="7" spans="1:3" x14ac:dyDescent="0.25">
      <c r="A7" s="3" t="s">
        <v>163</v>
      </c>
      <c r="B7" t="s">
        <v>3</v>
      </c>
      <c r="C7" t="s">
        <v>7</v>
      </c>
    </row>
    <row r="8" spans="1:3" x14ac:dyDescent="0.25">
      <c r="A8" s="4">
        <v>400</v>
      </c>
      <c r="B8">
        <v>0.442</v>
      </c>
      <c r="C8">
        <v>0.78400000000000003</v>
      </c>
    </row>
    <row r="9" spans="1:3" x14ac:dyDescent="0.25">
      <c r="A9" s="4">
        <v>800</v>
      </c>
      <c r="B9">
        <v>0.46800000000000003</v>
      </c>
      <c r="C9">
        <v>0.5</v>
      </c>
    </row>
    <row r="10" spans="1:3" x14ac:dyDescent="0.25">
      <c r="A10" s="4">
        <v>1200</v>
      </c>
      <c r="B10">
        <v>0.5</v>
      </c>
      <c r="C10">
        <v>0.47599999999999998</v>
      </c>
    </row>
    <row r="11" spans="1:3" x14ac:dyDescent="0.25">
      <c r="A11" s="4">
        <v>1600</v>
      </c>
      <c r="B11">
        <v>0.47699999999999998</v>
      </c>
      <c r="C11">
        <v>0.5</v>
      </c>
    </row>
    <row r="12" spans="1:3" x14ac:dyDescent="0.25">
      <c r="A12" s="4">
        <v>2000</v>
      </c>
      <c r="B12">
        <v>0.5</v>
      </c>
      <c r="C12">
        <v>0.47299999999999998</v>
      </c>
    </row>
    <row r="13" spans="1:3" x14ac:dyDescent="0.25">
      <c r="A13" s="4">
        <v>3000</v>
      </c>
      <c r="B13">
        <v>0.874</v>
      </c>
      <c r="C13">
        <v>0.43</v>
      </c>
    </row>
    <row r="14" spans="1:3" x14ac:dyDescent="0.25">
      <c r="A14" s="4">
        <v>4000</v>
      </c>
      <c r="B14">
        <v>0.91500000000000004</v>
      </c>
      <c r="C14">
        <v>0.42499999999999999</v>
      </c>
    </row>
    <row r="15" spans="1:3" x14ac:dyDescent="0.25">
      <c r="A15" s="4">
        <v>5000</v>
      </c>
      <c r="B15">
        <v>0.94699999999999995</v>
      </c>
      <c r="C15">
        <v>0.38500000000000001</v>
      </c>
    </row>
    <row r="16" spans="1:3" x14ac:dyDescent="0.25">
      <c r="A16" s="4" t="s">
        <v>161</v>
      </c>
      <c r="B16">
        <v>0.64037500000000003</v>
      </c>
      <c r="C16">
        <v>0.49662499999999998</v>
      </c>
    </row>
    <row r="40" spans="1:2" x14ac:dyDescent="0.25">
      <c r="A40" t="s">
        <v>178</v>
      </c>
    </row>
    <row r="41" spans="1:2" x14ac:dyDescent="0.25">
      <c r="A41" t="s">
        <v>167</v>
      </c>
      <c r="B41" t="s">
        <v>170</v>
      </c>
    </row>
    <row r="43" spans="1:2" x14ac:dyDescent="0.25">
      <c r="A43" t="s">
        <v>171</v>
      </c>
    </row>
    <row r="44" spans="1:2" x14ac:dyDescent="0.25">
      <c r="A44" t="s">
        <v>179</v>
      </c>
    </row>
    <row r="45" spans="1:2" x14ac:dyDescent="0.25">
      <c r="A45" t="s">
        <v>176</v>
      </c>
    </row>
    <row r="46" spans="1:2" x14ac:dyDescent="0.25">
      <c r="A46" t="s">
        <v>177</v>
      </c>
    </row>
    <row r="48" spans="1:2" x14ac:dyDescent="0.25">
      <c r="A48" t="s">
        <v>181</v>
      </c>
    </row>
    <row r="49" spans="1:1" x14ac:dyDescent="0.25">
      <c r="A49" t="s">
        <v>182</v>
      </c>
    </row>
  </sheetData>
  <conditionalFormatting pivot="1" sqref="B8:C15">
    <cfRule type="cellIs" dxfId="21" priority="1" operator="greaterThan">
      <formula>0.75</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7AE55-C4DC-4083-9A23-B66747FAC051}">
  <dimension ref="A6:F11"/>
  <sheetViews>
    <sheetView zoomScale="86" zoomScaleNormal="86" workbookViewId="0">
      <selection activeCell="F9" sqref="F9"/>
    </sheetView>
  </sheetViews>
  <sheetFormatPr baseColWidth="10" defaultRowHeight="15" x14ac:dyDescent="0.25"/>
  <cols>
    <col min="1" max="1" width="23" bestFit="1" customWidth="1"/>
    <col min="2" max="2" width="21.7109375" bestFit="1" customWidth="1"/>
    <col min="3" max="3" width="7.28515625" bestFit="1" customWidth="1"/>
    <col min="4" max="4" width="15.42578125" bestFit="1" customWidth="1"/>
    <col min="5" max="5" width="24.7109375" bestFit="1" customWidth="1"/>
    <col min="6" max="7" width="13" bestFit="1" customWidth="1"/>
    <col min="8" max="10" width="18.85546875" bestFit="1" customWidth="1"/>
    <col min="11" max="11" width="17.85546875" bestFit="1" customWidth="1"/>
    <col min="12" max="12" width="17.42578125" bestFit="1" customWidth="1"/>
    <col min="13" max="15" width="18.85546875" bestFit="1" customWidth="1"/>
    <col min="16" max="16" width="12.28515625" bestFit="1" customWidth="1"/>
    <col min="17" max="17" width="17.42578125" bestFit="1" customWidth="1"/>
    <col min="18" max="20" width="18.85546875" bestFit="1" customWidth="1"/>
    <col min="21" max="21" width="20.5703125" bestFit="1" customWidth="1"/>
    <col min="22" max="22" width="26.42578125" bestFit="1" customWidth="1"/>
    <col min="23" max="25" width="18.85546875" bestFit="1" customWidth="1"/>
    <col min="26" max="26" width="29.7109375" bestFit="1" customWidth="1"/>
    <col min="27" max="27" width="13" bestFit="1" customWidth="1"/>
    <col min="28" max="29" width="5.5703125" bestFit="1" customWidth="1"/>
    <col min="30" max="30" width="12.5703125" bestFit="1" customWidth="1"/>
  </cols>
  <sheetData>
    <row r="6" spans="1:6" x14ac:dyDescent="0.25">
      <c r="A6" s="3" t="s">
        <v>162</v>
      </c>
      <c r="B6" s="3" t="s">
        <v>165</v>
      </c>
    </row>
    <row r="7" spans="1:6" x14ac:dyDescent="0.25">
      <c r="A7" s="3" t="s">
        <v>163</v>
      </c>
      <c r="B7" t="s">
        <v>3</v>
      </c>
      <c r="C7" t="s">
        <v>7</v>
      </c>
      <c r="D7" t="s">
        <v>9</v>
      </c>
      <c r="E7" t="s">
        <v>11</v>
      </c>
      <c r="F7" t="s">
        <v>161</v>
      </c>
    </row>
    <row r="8" spans="1:6" x14ac:dyDescent="0.25">
      <c r="A8" s="4" t="s">
        <v>183</v>
      </c>
      <c r="B8" s="21">
        <v>0.60650000000000004</v>
      </c>
      <c r="C8" s="21">
        <v>0.47212499999999996</v>
      </c>
      <c r="D8" s="21">
        <v>0.57087500000000002</v>
      </c>
      <c r="E8" s="21">
        <v>0.47900000000000004</v>
      </c>
      <c r="F8" s="21">
        <v>0.53212499999999996</v>
      </c>
    </row>
    <row r="9" spans="1:6" x14ac:dyDescent="0.25">
      <c r="A9" s="4" t="s">
        <v>184</v>
      </c>
      <c r="B9" s="21">
        <v>0.55474999999999997</v>
      </c>
      <c r="C9" s="21">
        <v>0.47137500000000004</v>
      </c>
      <c r="D9" s="21">
        <v>0.60575000000000001</v>
      </c>
      <c r="E9" s="21">
        <v>0.484375</v>
      </c>
      <c r="F9" s="21">
        <v>0.52906249999999999</v>
      </c>
    </row>
    <row r="10" spans="1:6" x14ac:dyDescent="0.25">
      <c r="A10" s="4" t="s">
        <v>185</v>
      </c>
      <c r="B10" s="21">
        <v>0.65112500000000006</v>
      </c>
      <c r="C10" s="21">
        <v>0.45162500000000005</v>
      </c>
      <c r="D10" s="21">
        <v>0.52424999999999999</v>
      </c>
      <c r="E10" s="21">
        <v>0.48149999999999998</v>
      </c>
      <c r="F10" s="21">
        <v>0.52712500000000007</v>
      </c>
    </row>
    <row r="11" spans="1:6" x14ac:dyDescent="0.25">
      <c r="A11" s="4" t="s">
        <v>186</v>
      </c>
      <c r="B11" s="21">
        <v>0.60862499999999986</v>
      </c>
      <c r="C11" s="21">
        <v>0.45400000000000007</v>
      </c>
      <c r="D11" s="21">
        <v>0.56837500000000007</v>
      </c>
      <c r="E11" s="21">
        <v>0.47675000000000001</v>
      </c>
      <c r="F11" s="21">
        <v>0.52693750000000006</v>
      </c>
    </row>
  </sheetData>
  <conditionalFormatting pivot="1" sqref="B8:F11">
    <cfRule type="cellIs" dxfId="10" priority="1" operator="greaterThan">
      <formula>0.75</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Gráficos</vt:lpstr>
      </vt:variant>
      <vt:variant>
        <vt:i4>1</vt:i4>
      </vt:variant>
    </vt:vector>
  </HeadingPairs>
  <TitlesOfParts>
    <vt:vector size="8" baseType="lpstr">
      <vt:lpstr>overview</vt:lpstr>
      <vt:lpstr>parties</vt:lpstr>
      <vt:lpstr>raw</vt:lpstr>
      <vt:lpstr>database</vt:lpstr>
      <vt:lpstr>dynamic (1)</vt:lpstr>
      <vt:lpstr>dynamic (2)</vt:lpstr>
      <vt:lpstr>dynamic (3)</vt:lpstr>
      <vt:lpstr>graph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2015-06-05T18:19:34Z</dcterms:created>
  <dcterms:modified xsi:type="dcterms:W3CDTF">2019-04-03T10:33:59Z</dcterms:modified>
</cp:coreProperties>
</file>