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vina\Downloads\"/>
    </mc:Choice>
  </mc:AlternateContent>
  <xr:revisionPtr revIDLastSave="0" documentId="13_ncr:1_{73072B8C-5217-44D8-9130-3AF093FDD503}" xr6:coauthVersionLast="47" xr6:coauthVersionMax="47" xr10:uidLastSave="{00000000-0000-0000-0000-000000000000}"/>
  <bookViews>
    <workbookView minimized="1" xWindow="1905" yWindow="1815" windowWidth="10110" windowHeight="9330" activeTab="1" xr2:uid="{7BC170A4-536F-4128-B287-6753E9C467B8}"/>
  </bookViews>
  <sheets>
    <sheet name="Neraca Saldo Awal (SOAL)" sheetId="1" r:id="rId1"/>
    <sheet name="(1) Jurnal Umum" sheetId="5" r:id="rId2"/>
    <sheet name="(2) Buku Besar" sheetId="3" r:id="rId3"/>
    <sheet name="(3) Neraca Saldo Akhir" sheetId="4" r:id="rId4"/>
    <sheet name="(4) Jurnal Penyesuaian" sheetId="6" r:id="rId5"/>
    <sheet name="(5) Buku Besar 2 (Setelah Peny)" sheetId="7" r:id="rId6"/>
    <sheet name="(6) NSSP" sheetId="8" r:id="rId7"/>
    <sheet name="(7) Laporan Keuangan" sheetId="9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3" l="1"/>
  <c r="G25" i="5"/>
  <c r="G18" i="5"/>
  <c r="F33" i="1" l="1"/>
  <c r="F18" i="8" l="1"/>
  <c r="E27" i="9" s="1"/>
  <c r="H33" i="7"/>
  <c r="H44" i="7" s="1"/>
  <c r="H33" i="3"/>
  <c r="H44" i="3" s="1"/>
  <c r="F18" i="4" s="1"/>
  <c r="C14" i="9"/>
  <c r="C15" i="9"/>
  <c r="C16" i="9"/>
  <c r="C17" i="9"/>
  <c r="C18" i="9"/>
  <c r="C13" i="9"/>
  <c r="G19" i="5" l="1"/>
  <c r="N104" i="7"/>
  <c r="N132" i="7"/>
  <c r="N118" i="7"/>
  <c r="C49" i="7"/>
  <c r="B62" i="7"/>
  <c r="B35" i="7"/>
  <c r="N131" i="7"/>
  <c r="N142" i="7" s="1"/>
  <c r="F32" i="8" s="1"/>
  <c r="D18" i="9" s="1"/>
  <c r="N117" i="7"/>
  <c r="N128" i="7" s="1"/>
  <c r="F31" i="8" s="1"/>
  <c r="D17" i="9" s="1"/>
  <c r="N103" i="7"/>
  <c r="N114" i="7" s="1"/>
  <c r="F30" i="8" s="1"/>
  <c r="D16" i="9" s="1"/>
  <c r="C103" i="7"/>
  <c r="B100" i="7"/>
  <c r="F12" i="8" s="1"/>
  <c r="E43" i="9" s="1"/>
  <c r="N89" i="7"/>
  <c r="B89" i="7"/>
  <c r="N75" i="7"/>
  <c r="B75" i="7"/>
  <c r="B86" i="7" s="1"/>
  <c r="F11" i="8" s="1"/>
  <c r="E40" i="9" s="1"/>
  <c r="N61" i="7"/>
  <c r="B61" i="7"/>
  <c r="B72" i="7" s="1"/>
  <c r="F10" i="8" s="1"/>
  <c r="E39" i="9" s="1"/>
  <c r="N48" i="7"/>
  <c r="B48" i="7"/>
  <c r="N47" i="7"/>
  <c r="I47" i="7"/>
  <c r="B47" i="7"/>
  <c r="O33" i="7"/>
  <c r="K33" i="7"/>
  <c r="B33" i="7"/>
  <c r="B24" i="7"/>
  <c r="K22" i="7"/>
  <c r="K21" i="7"/>
  <c r="K20" i="7"/>
  <c r="B20" i="7"/>
  <c r="O19" i="7"/>
  <c r="K19" i="7"/>
  <c r="I19" i="7"/>
  <c r="I30" i="7" s="1"/>
  <c r="G17" i="8" s="1"/>
  <c r="E25" i="9" s="1"/>
  <c r="F19" i="7"/>
  <c r="F30" i="7" s="1"/>
  <c r="G15" i="8" s="1"/>
  <c r="I35" i="9" s="1"/>
  <c r="B19" i="7"/>
  <c r="E13" i="7"/>
  <c r="E10" i="7"/>
  <c r="B10" i="7"/>
  <c r="N8" i="7"/>
  <c r="N7" i="7"/>
  <c r="E7" i="7"/>
  <c r="N6" i="7"/>
  <c r="N16" i="7" s="1"/>
  <c r="F23" i="8" s="1"/>
  <c r="B6" i="7"/>
  <c r="N5" i="7"/>
  <c r="L5" i="7"/>
  <c r="I5" i="7"/>
  <c r="I16" i="7" s="1"/>
  <c r="G16" i="8" s="1"/>
  <c r="I42" i="9" s="1"/>
  <c r="F5" i="7"/>
  <c r="B5" i="7"/>
  <c r="B61" i="3"/>
  <c r="B72" i="3" s="1"/>
  <c r="F10" i="4" s="1"/>
  <c r="H17" i="6"/>
  <c r="C76" i="7" s="1"/>
  <c r="H15" i="6"/>
  <c r="C104" i="7" s="1"/>
  <c r="H13" i="6"/>
  <c r="H11" i="6"/>
  <c r="O90" i="7" s="1"/>
  <c r="H9" i="6"/>
  <c r="I49" i="7" s="1"/>
  <c r="N48" i="3"/>
  <c r="N8" i="3"/>
  <c r="N7" i="3"/>
  <c r="N6" i="3"/>
  <c r="K22" i="3"/>
  <c r="K21" i="3"/>
  <c r="K20" i="3"/>
  <c r="K33" i="3"/>
  <c r="K19" i="3"/>
  <c r="E13" i="3"/>
  <c r="F12" i="3"/>
  <c r="E10" i="3"/>
  <c r="E7" i="3"/>
  <c r="B48" i="3"/>
  <c r="B24" i="3"/>
  <c r="B20" i="3"/>
  <c r="B10" i="3"/>
  <c r="B6" i="3"/>
  <c r="H49" i="5"/>
  <c r="O22" i="3" s="1"/>
  <c r="H47" i="5"/>
  <c r="F12" i="7" s="1"/>
  <c r="H39" i="5"/>
  <c r="O21" i="7" s="1"/>
  <c r="H37" i="5"/>
  <c r="C25" i="3" s="1"/>
  <c r="H35" i="5"/>
  <c r="H33" i="5"/>
  <c r="L8" i="3" s="1"/>
  <c r="H31" i="5"/>
  <c r="C13" i="7" s="1"/>
  <c r="H26" i="5"/>
  <c r="C23" i="3" s="1"/>
  <c r="H24" i="5"/>
  <c r="L7" i="3" s="1"/>
  <c r="H22" i="5"/>
  <c r="O20" i="3" s="1"/>
  <c r="H17" i="5"/>
  <c r="C22" i="7" s="1"/>
  <c r="H15" i="5"/>
  <c r="C8" i="7" s="1"/>
  <c r="H13" i="5"/>
  <c r="C7" i="7" s="1"/>
  <c r="H11" i="5"/>
  <c r="H9" i="5"/>
  <c r="C21" i="3" s="1"/>
  <c r="H7" i="5"/>
  <c r="L6" i="7" s="1"/>
  <c r="N131" i="3"/>
  <c r="N142" i="3" s="1"/>
  <c r="F32" i="4" s="1"/>
  <c r="N117" i="3"/>
  <c r="N103" i="3"/>
  <c r="N89" i="3"/>
  <c r="N100" i="3" s="1"/>
  <c r="F29" i="4" s="1"/>
  <c r="N75" i="3"/>
  <c r="N61" i="3"/>
  <c r="N47" i="3"/>
  <c r="N58" i="3" s="1"/>
  <c r="F26" i="4" s="1"/>
  <c r="O33" i="3"/>
  <c r="O19" i="3"/>
  <c r="N5" i="3"/>
  <c r="L5" i="3"/>
  <c r="I47" i="3"/>
  <c r="I58" i="3" s="1"/>
  <c r="G19" i="4" s="1"/>
  <c r="I19" i="3"/>
  <c r="I30" i="3" s="1"/>
  <c r="G17" i="4" s="1"/>
  <c r="I5" i="3"/>
  <c r="I16" i="3" s="1"/>
  <c r="G16" i="4" s="1"/>
  <c r="F19" i="3"/>
  <c r="F30" i="3" s="1"/>
  <c r="G15" i="4" s="1"/>
  <c r="F5" i="3"/>
  <c r="C103" i="3"/>
  <c r="C114" i="3" s="1"/>
  <c r="G13" i="4" s="1"/>
  <c r="B89" i="3"/>
  <c r="B100" i="3" s="1"/>
  <c r="F12" i="4" s="1"/>
  <c r="B75" i="3"/>
  <c r="B86" i="3" s="1"/>
  <c r="F11" i="4" s="1"/>
  <c r="B47" i="3"/>
  <c r="B58" i="3" s="1"/>
  <c r="B33" i="3"/>
  <c r="B44" i="3" s="1"/>
  <c r="F8" i="4" s="1"/>
  <c r="H7" i="6" s="1"/>
  <c r="G6" i="6" s="1"/>
  <c r="H48" i="7" s="1"/>
  <c r="B19" i="3"/>
  <c r="N128" i="3"/>
  <c r="F31" i="4" s="1"/>
  <c r="N114" i="3"/>
  <c r="F30" i="4" s="1"/>
  <c r="G33" i="1"/>
  <c r="G27" i="5" l="1"/>
  <c r="E8" i="3" s="1"/>
  <c r="B58" i="7"/>
  <c r="F9" i="8" s="1"/>
  <c r="E38" i="9" s="1"/>
  <c r="N100" i="7"/>
  <c r="F29" i="8" s="1"/>
  <c r="D15" i="9" s="1"/>
  <c r="C114" i="7"/>
  <c r="G13" i="8" s="1"/>
  <c r="E44" i="9" s="1"/>
  <c r="N76" i="7"/>
  <c r="N86" i="7" s="1"/>
  <c r="F28" i="8" s="1"/>
  <c r="D14" i="9" s="1"/>
  <c r="H20" i="5"/>
  <c r="C9" i="7" s="1"/>
  <c r="H41" i="5"/>
  <c r="O35" i="7" s="1"/>
  <c r="G40" i="5"/>
  <c r="C13" i="3"/>
  <c r="F6" i="3"/>
  <c r="L7" i="7"/>
  <c r="F6" i="7"/>
  <c r="O22" i="7"/>
  <c r="C8" i="3"/>
  <c r="E8" i="7"/>
  <c r="C23" i="7"/>
  <c r="N76" i="3"/>
  <c r="N86" i="3" s="1"/>
  <c r="F28" i="4" s="1"/>
  <c r="O35" i="3"/>
  <c r="O21" i="3"/>
  <c r="O30" i="3" s="1"/>
  <c r="G24" i="4" s="1"/>
  <c r="C34" i="7"/>
  <c r="H45" i="5"/>
  <c r="C7" i="3"/>
  <c r="B11" i="7"/>
  <c r="O20" i="7"/>
  <c r="L6" i="3"/>
  <c r="L16" i="3" s="1"/>
  <c r="G20" i="4" s="1"/>
  <c r="C21" i="7"/>
  <c r="C25" i="7"/>
  <c r="C9" i="3"/>
  <c r="L8" i="7"/>
  <c r="L16" i="7" s="1"/>
  <c r="G20" i="8" s="1"/>
  <c r="D6" i="9" s="1"/>
  <c r="C22" i="3"/>
  <c r="N62" i="3"/>
  <c r="N72" i="3" s="1"/>
  <c r="F27" i="4" s="1"/>
  <c r="B44" i="7"/>
  <c r="F8" i="8" s="1"/>
  <c r="E37" i="9" s="1"/>
  <c r="N62" i="7"/>
  <c r="N72" i="7" s="1"/>
  <c r="F27" i="8" s="1"/>
  <c r="D13" i="9" s="1"/>
  <c r="B11" i="3"/>
  <c r="F9" i="3"/>
  <c r="K30" i="7"/>
  <c r="F21" i="8" s="1"/>
  <c r="D7" i="9" s="1"/>
  <c r="I58" i="7"/>
  <c r="G19" i="8" s="1"/>
  <c r="F9" i="7"/>
  <c r="N58" i="7"/>
  <c r="F26" i="8" s="1"/>
  <c r="H18" i="6"/>
  <c r="G18" i="6"/>
  <c r="N16" i="3"/>
  <c r="F23" i="4" s="1"/>
  <c r="F9" i="4"/>
  <c r="K30" i="3"/>
  <c r="F21" i="4" s="1"/>
  <c r="H42" i="5"/>
  <c r="H28" i="5"/>
  <c r="E19" i="9" l="1"/>
  <c r="E11" i="3"/>
  <c r="F16" i="3" s="1"/>
  <c r="G14" i="4" s="1"/>
  <c r="E11" i="7"/>
  <c r="F16" i="7" s="1"/>
  <c r="G14" i="8" s="1"/>
  <c r="I34" i="9" s="1"/>
  <c r="O30" i="7"/>
  <c r="G24" i="8"/>
  <c r="C14" i="7"/>
  <c r="C14" i="3"/>
  <c r="H29" i="5"/>
  <c r="H50" i="5"/>
  <c r="O34" i="7"/>
  <c r="O44" i="7" s="1"/>
  <c r="G25" i="8" s="1"/>
  <c r="O34" i="3"/>
  <c r="O44" i="3" s="1"/>
  <c r="G25" i="4" s="1"/>
  <c r="G44" i="5"/>
  <c r="G43" i="5" s="1"/>
  <c r="C26" i="3"/>
  <c r="B30" i="3" s="1"/>
  <c r="F7" i="4" s="1"/>
  <c r="C26" i="7"/>
  <c r="B30" i="7" s="1"/>
  <c r="F7" i="8" s="1"/>
  <c r="E36" i="9" s="1"/>
  <c r="G33" i="4" l="1"/>
  <c r="E11" i="9"/>
  <c r="G33" i="8"/>
  <c r="K34" i="3"/>
  <c r="K44" i="3" s="1"/>
  <c r="F22" i="4" s="1"/>
  <c r="K34" i="7"/>
  <c r="K44" i="7" s="1"/>
  <c r="F22" i="8" s="1"/>
  <c r="D8" i="9" s="1"/>
  <c r="E9" i="9" s="1"/>
  <c r="C12" i="3"/>
  <c r="C12" i="7"/>
  <c r="E20" i="9" l="1"/>
  <c r="E26" i="9" s="1"/>
  <c r="E28" i="9" s="1"/>
  <c r="I43" i="9" s="1"/>
  <c r="I49" i="9" s="1"/>
  <c r="B15" i="3"/>
  <c r="B15" i="7"/>
  <c r="B16" i="7" s="1"/>
  <c r="F6" i="8" s="1"/>
  <c r="G50" i="5"/>
  <c r="B16" i="3" l="1"/>
  <c r="F6" i="4" s="1"/>
  <c r="F33" i="4" s="1"/>
  <c r="F33" i="8"/>
  <c r="E35" i="9"/>
  <c r="E49" i="9" s="1"/>
</calcChain>
</file>

<file path=xl/sharedStrings.xml><?xml version="1.0" encoding="utf-8"?>
<sst xmlns="http://schemas.openxmlformats.org/spreadsheetml/2006/main" count="286" uniqueCount="72">
  <si>
    <t>PRATAMA VASE</t>
  </si>
  <si>
    <t>NERACA SALDO</t>
  </si>
  <si>
    <t>PER 1 NOVEMBER 2022</t>
  </si>
  <si>
    <t>Ref.</t>
  </si>
  <si>
    <t>Akun</t>
  </si>
  <si>
    <t>Debit</t>
  </si>
  <si>
    <t>Kredit</t>
  </si>
  <si>
    <t>Kas</t>
  </si>
  <si>
    <t>Persediaan Barang Dagang</t>
  </si>
  <si>
    <t>Perlengkapan</t>
  </si>
  <si>
    <t>Asuransi Dibayar di Muka</t>
  </si>
  <si>
    <t>Peralatan</t>
  </si>
  <si>
    <t>Akumulasi Depresiasi Peralatan</t>
  </si>
  <si>
    <t>Utang Gaji dan Upah</t>
  </si>
  <si>
    <t>Modal Saham</t>
  </si>
  <si>
    <t>Saldo Laba</t>
  </si>
  <si>
    <t>Dividen</t>
  </si>
  <si>
    <t>Ikhtisar L/R</t>
  </si>
  <si>
    <t>Penjualan</t>
  </si>
  <si>
    <t>Retur dan Potongan Penjualan</t>
  </si>
  <si>
    <t>Diskon Penjualan</t>
  </si>
  <si>
    <t>Pembelian</t>
  </si>
  <si>
    <t>Retur dan Potongan Pembelian</t>
  </si>
  <si>
    <t>Diskon Pembelian</t>
  </si>
  <si>
    <t>Beban Angkut Pembelian</t>
  </si>
  <si>
    <t>Beban Gaji Penjualan</t>
  </si>
  <si>
    <t>Beban Gaji Kantor</t>
  </si>
  <si>
    <t>Beban Sewa</t>
  </si>
  <si>
    <t>Beban Asuransi</t>
  </si>
  <si>
    <t>Beban Perlengkapan Kantor</t>
  </si>
  <si>
    <t>Beban Depresiasi</t>
  </si>
  <si>
    <t>TOTAL</t>
  </si>
  <si>
    <t>ASET</t>
  </si>
  <si>
    <t>LIABILITAS</t>
  </si>
  <si>
    <t>EKUITAS</t>
  </si>
  <si>
    <t>PENDAPATAN</t>
  </si>
  <si>
    <t>BEBAN</t>
  </si>
  <si>
    <t>Piutang Dagang</t>
  </si>
  <si>
    <t>Utang Dagang</t>
  </si>
  <si>
    <t>Tanggal</t>
  </si>
  <si>
    <t>JURNAL PENYESUAIAN</t>
  </si>
  <si>
    <t>JURNAL UMUM</t>
  </si>
  <si>
    <t>PER 31 NOVEMBER 2022</t>
  </si>
  <si>
    <t>PER 30 NOVEMBER 2022</t>
  </si>
  <si>
    <t>Persediaan Barang Dagang Awal</t>
  </si>
  <si>
    <t>Persediaan Barang Dagang Akhir</t>
  </si>
  <si>
    <t>Sewa Dibayar di Muka</t>
  </si>
  <si>
    <t>Beban Perlengkapan</t>
  </si>
  <si>
    <t>NERACA SALDO SETELAH PENYESUAIAN</t>
  </si>
  <si>
    <t>PT ANTARIKSA</t>
  </si>
  <si>
    <t>LAPORAN LABA RUGI</t>
  </si>
  <si>
    <t>Untuk Periode yang Berakhir 31 Desember 2018</t>
  </si>
  <si>
    <t>Penjualan bersih:</t>
  </si>
  <si>
    <t>Harga Pokok Penjualan</t>
  </si>
  <si>
    <t>Beban-beban:</t>
  </si>
  <si>
    <t>LAPORAN PERUBAHAN EKUITAS</t>
  </si>
  <si>
    <t>LAPORAN POSISI KEUANGAN</t>
  </si>
  <si>
    <t>UTANG</t>
  </si>
  <si>
    <t>Aset Lancar</t>
  </si>
  <si>
    <t>Piutang Usaha</t>
  </si>
  <si>
    <t>Aset Tidak Lancar</t>
  </si>
  <si>
    <t>TOTAL ASET</t>
  </si>
  <si>
    <t>TOTAL UTANG DAN EKUITAS</t>
  </si>
  <si>
    <t>Untuk Periode yang Berakhir 30 November 2022</t>
  </si>
  <si>
    <t>Rugi Bersih</t>
  </si>
  <si>
    <t>Rugi bersih</t>
  </si>
  <si>
    <t>Saldo laba, 1 November 2022</t>
  </si>
  <si>
    <t>Saldo laba, 30 November 2022</t>
  </si>
  <si>
    <t>Harus balance (sistem double entry)</t>
  </si>
  <si>
    <t>10 kary bag kantor 500</t>
  </si>
  <si>
    <t>20 kary bag penj * 1 jt</t>
  </si>
  <si>
    <t>nominal trans - retur (karena pengembalian barang dari cust u trans tgl 1 nov sebesar 4 jt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</si>
</sst>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$&quot;* #,##0.00_);_(&quot;$&quot;* \(#,##0.00\);_(&quot;$&quot;* &quot;-&quot;??_);_(@_)"/>
    <numFmt numFmtId="165" formatCode="_-[$Rp-3809]* #,##0_-;\-[$Rp-3809]* #,##0_-;_-[$Rp-3809]* &quot;-&quot;??_-;_-@_-"/>
    <numFmt numFmtId="166" formatCode="_-[$Rp-3809]* #,##0.00_-;\-[$Rp-3809]* #,##0.00_-;_-[$Rp-3809]* &quot;-&quot;??_-;_-@_-"/>
  </numFmts>
  <fonts count="8" x14ac:knownFonts="1">
    <font>
      <sz val="12"/>
      <color theme="1"/>
      <name val="Times New Roman"/>
      <family val="2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b/>
      <sz val="18"/>
      <color theme="1"/>
      <name val="Times New Roman"/>
      <family val="1"/>
    </font>
    <font>
      <sz val="12"/>
      <color theme="1"/>
      <name val="Times New Roman"/>
      <family val="2"/>
    </font>
    <font>
      <sz val="11"/>
      <color theme="1"/>
      <name val="Calibri"/>
      <family val="2"/>
      <scheme val="minor"/>
    </font>
    <font>
      <sz val="12"/>
      <color rgb="FFFF0000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0099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FF00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</borders>
  <cellStyleXfs count="4">
    <xf numFmtId="0" fontId="0" fillId="0" borderId="0"/>
    <xf numFmtId="164" fontId="5" fillId="0" borderId="0" applyFont="0" applyFill="0" applyBorder="0" applyAlignment="0" applyProtection="0"/>
    <xf numFmtId="0" fontId="6" fillId="0" borderId="0"/>
    <xf numFmtId="164" fontId="6" fillId="0" borderId="0" applyFont="0" applyFill="0" applyBorder="0" applyAlignment="0" applyProtection="0"/>
  </cellStyleXfs>
  <cellXfs count="168">
    <xf numFmtId="0" fontId="0" fillId="0" borderId="0" xfId="0"/>
    <xf numFmtId="0" fontId="0" fillId="0" borderId="0" xfId="0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165" fontId="3" fillId="2" borderId="16" xfId="0" applyNumberFormat="1" applyFont="1" applyFill="1" applyBorder="1" applyAlignment="1">
      <alignment horizontal="center" vertical="center" wrapText="1"/>
    </xf>
    <xf numFmtId="165" fontId="3" fillId="2" borderId="17" xfId="0" applyNumberFormat="1" applyFont="1" applyFill="1" applyBorder="1" applyAlignment="1">
      <alignment horizontal="center" vertical="center" wrapText="1"/>
    </xf>
    <xf numFmtId="0" fontId="3" fillId="2" borderId="22" xfId="0" applyFont="1" applyFill="1" applyBorder="1" applyAlignment="1">
      <alignment horizontal="center" vertical="center"/>
    </xf>
    <xf numFmtId="165" fontId="3" fillId="2" borderId="18" xfId="0" applyNumberFormat="1" applyFont="1" applyFill="1" applyBorder="1" applyAlignment="1">
      <alignment horizontal="center" vertical="center" wrapText="1"/>
    </xf>
    <xf numFmtId="165" fontId="3" fillId="2" borderId="19" xfId="0" applyNumberFormat="1" applyFont="1" applyFill="1" applyBorder="1" applyAlignment="1">
      <alignment horizontal="center" vertical="center" wrapText="1"/>
    </xf>
    <xf numFmtId="0" fontId="3" fillId="3" borderId="22" xfId="0" applyFont="1" applyFill="1" applyBorder="1" applyAlignment="1">
      <alignment horizontal="center" vertical="center"/>
    </xf>
    <xf numFmtId="165" fontId="3" fillId="3" borderId="18" xfId="0" applyNumberFormat="1" applyFont="1" applyFill="1" applyBorder="1" applyAlignment="1">
      <alignment horizontal="center" vertical="center" wrapText="1"/>
    </xf>
    <xf numFmtId="165" fontId="3" fillId="3" borderId="19" xfId="0" applyNumberFormat="1" applyFont="1" applyFill="1" applyBorder="1" applyAlignment="1">
      <alignment horizontal="center" vertical="center" wrapText="1"/>
    </xf>
    <xf numFmtId="0" fontId="3" fillId="4" borderId="22" xfId="0" applyFont="1" applyFill="1" applyBorder="1" applyAlignment="1">
      <alignment horizontal="center" vertical="center"/>
    </xf>
    <xf numFmtId="165" fontId="3" fillId="4" borderId="18" xfId="0" applyNumberFormat="1" applyFont="1" applyFill="1" applyBorder="1" applyAlignment="1">
      <alignment horizontal="center" vertical="center" wrapText="1"/>
    </xf>
    <xf numFmtId="165" fontId="3" fillId="4" borderId="19" xfId="0" applyNumberFormat="1" applyFont="1" applyFill="1" applyBorder="1" applyAlignment="1">
      <alignment horizontal="center" vertical="center" wrapText="1"/>
    </xf>
    <xf numFmtId="0" fontId="3" fillId="5" borderId="22" xfId="0" applyFont="1" applyFill="1" applyBorder="1" applyAlignment="1">
      <alignment horizontal="center" vertical="center"/>
    </xf>
    <xf numFmtId="165" fontId="3" fillId="5" borderId="18" xfId="0" applyNumberFormat="1" applyFont="1" applyFill="1" applyBorder="1" applyAlignment="1">
      <alignment horizontal="center" vertical="center" wrapText="1"/>
    </xf>
    <xf numFmtId="165" fontId="3" fillId="5" borderId="19" xfId="0" applyNumberFormat="1" applyFont="1" applyFill="1" applyBorder="1" applyAlignment="1">
      <alignment horizontal="center" vertical="center" wrapText="1"/>
    </xf>
    <xf numFmtId="0" fontId="3" fillId="6" borderId="22" xfId="0" applyFont="1" applyFill="1" applyBorder="1" applyAlignment="1">
      <alignment horizontal="center" vertical="center"/>
    </xf>
    <xf numFmtId="165" fontId="3" fillId="6" borderId="18" xfId="0" applyNumberFormat="1" applyFont="1" applyFill="1" applyBorder="1" applyAlignment="1">
      <alignment horizontal="center" vertical="center" wrapText="1"/>
    </xf>
    <xf numFmtId="165" fontId="3" fillId="6" borderId="19" xfId="0" applyNumberFormat="1" applyFont="1" applyFill="1" applyBorder="1" applyAlignment="1">
      <alignment horizontal="center" vertical="center" wrapText="1"/>
    </xf>
    <xf numFmtId="165" fontId="0" fillId="7" borderId="13" xfId="0" applyNumberFormat="1" applyFill="1" applyBorder="1" applyAlignment="1">
      <alignment horizontal="center" vertical="center"/>
    </xf>
    <xf numFmtId="165" fontId="0" fillId="7" borderId="15" xfId="0" applyNumberFormat="1" applyFill="1" applyBorder="1" applyAlignment="1">
      <alignment horizontal="center" vertical="center"/>
    </xf>
    <xf numFmtId="165" fontId="0" fillId="2" borderId="23" xfId="0" applyNumberFormat="1" applyFill="1" applyBorder="1" applyAlignment="1">
      <alignment horizontal="center" vertical="center"/>
    </xf>
    <xf numFmtId="165" fontId="0" fillId="2" borderId="0" xfId="0" applyNumberFormat="1" applyFill="1" applyAlignment="1">
      <alignment horizontal="center" vertical="center"/>
    </xf>
    <xf numFmtId="165" fontId="0" fillId="2" borderId="24" xfId="0" applyNumberFormat="1" applyFill="1" applyBorder="1" applyAlignment="1">
      <alignment horizontal="center" vertical="center"/>
    </xf>
    <xf numFmtId="165" fontId="0" fillId="2" borderId="25" xfId="0" applyNumberFormat="1" applyFill="1" applyBorder="1" applyAlignment="1">
      <alignment horizontal="center" vertical="center"/>
    </xf>
    <xf numFmtId="165" fontId="0" fillId="2" borderId="12" xfId="0" applyNumberFormat="1" applyFill="1" applyBorder="1" applyAlignment="1">
      <alignment horizontal="center" vertical="center"/>
    </xf>
    <xf numFmtId="165" fontId="0" fillId="3" borderId="23" xfId="0" applyNumberFormat="1" applyFill="1" applyBorder="1" applyAlignment="1">
      <alignment horizontal="center" vertical="center"/>
    </xf>
    <xf numFmtId="165" fontId="0" fillId="3" borderId="24" xfId="0" applyNumberFormat="1" applyFill="1" applyBorder="1" applyAlignment="1">
      <alignment horizontal="center" vertical="center"/>
    </xf>
    <xf numFmtId="165" fontId="0" fillId="3" borderId="25" xfId="0" applyNumberFormat="1" applyFill="1" applyBorder="1" applyAlignment="1">
      <alignment horizontal="center" vertical="center"/>
    </xf>
    <xf numFmtId="165" fontId="0" fillId="3" borderId="0" xfId="0" applyNumberFormat="1" applyFill="1" applyAlignment="1">
      <alignment horizontal="center" vertical="center"/>
    </xf>
    <xf numFmtId="165" fontId="0" fillId="3" borderId="12" xfId="0" applyNumberFormat="1" applyFill="1" applyBorder="1" applyAlignment="1">
      <alignment horizontal="center" vertical="center"/>
    </xf>
    <xf numFmtId="165" fontId="0" fillId="4" borderId="23" xfId="0" applyNumberFormat="1" applyFill="1" applyBorder="1" applyAlignment="1">
      <alignment horizontal="center" vertical="center"/>
    </xf>
    <xf numFmtId="165" fontId="0" fillId="4" borderId="24" xfId="0" applyNumberFormat="1" applyFill="1" applyBorder="1" applyAlignment="1">
      <alignment horizontal="center" vertical="center"/>
    </xf>
    <xf numFmtId="165" fontId="0" fillId="4" borderId="25" xfId="0" applyNumberFormat="1" applyFill="1" applyBorder="1" applyAlignment="1">
      <alignment horizontal="center" vertical="center"/>
    </xf>
    <xf numFmtId="165" fontId="0" fillId="4" borderId="0" xfId="0" applyNumberFormat="1" applyFill="1" applyAlignment="1">
      <alignment horizontal="center" vertical="center"/>
    </xf>
    <xf numFmtId="165" fontId="0" fillId="4" borderId="12" xfId="0" applyNumberFormat="1" applyFill="1" applyBorder="1" applyAlignment="1">
      <alignment horizontal="center" vertical="center"/>
    </xf>
    <xf numFmtId="165" fontId="0" fillId="5" borderId="23" xfId="0" applyNumberFormat="1" applyFill="1" applyBorder="1" applyAlignment="1">
      <alignment horizontal="center" vertical="center"/>
    </xf>
    <xf numFmtId="165" fontId="0" fillId="5" borderId="24" xfId="0" applyNumberFormat="1" applyFill="1" applyBorder="1" applyAlignment="1">
      <alignment horizontal="center" vertical="center"/>
    </xf>
    <xf numFmtId="165" fontId="0" fillId="5" borderId="25" xfId="0" applyNumberFormat="1" applyFill="1" applyBorder="1" applyAlignment="1">
      <alignment horizontal="center" vertical="center"/>
    </xf>
    <xf numFmtId="165" fontId="0" fillId="5" borderId="0" xfId="0" applyNumberFormat="1" applyFill="1" applyAlignment="1">
      <alignment horizontal="center" vertical="center"/>
    </xf>
    <xf numFmtId="165" fontId="0" fillId="5" borderId="12" xfId="0" applyNumberFormat="1" applyFill="1" applyBorder="1" applyAlignment="1">
      <alignment horizontal="center" vertical="center"/>
    </xf>
    <xf numFmtId="165" fontId="0" fillId="6" borderId="23" xfId="0" applyNumberFormat="1" applyFill="1" applyBorder="1" applyAlignment="1">
      <alignment horizontal="center" vertical="center"/>
    </xf>
    <xf numFmtId="165" fontId="0" fillId="6" borderId="24" xfId="0" applyNumberFormat="1" applyFill="1" applyBorder="1" applyAlignment="1">
      <alignment horizontal="center" vertical="center"/>
    </xf>
    <xf numFmtId="165" fontId="0" fillId="6" borderId="25" xfId="0" applyNumberFormat="1" applyFill="1" applyBorder="1" applyAlignment="1">
      <alignment horizontal="center" vertical="center"/>
    </xf>
    <xf numFmtId="165" fontId="0" fillId="6" borderId="0" xfId="0" applyNumberFormat="1" applyFill="1" applyAlignment="1">
      <alignment horizontal="center" vertical="center"/>
    </xf>
    <xf numFmtId="165" fontId="0" fillId="6" borderId="12" xfId="0" applyNumberFormat="1" applyFill="1" applyBorder="1" applyAlignment="1">
      <alignment horizontal="center" vertical="center"/>
    </xf>
    <xf numFmtId="165" fontId="3" fillId="0" borderId="16" xfId="0" applyNumberFormat="1" applyFont="1" applyBorder="1" applyAlignment="1">
      <alignment horizontal="center" vertical="center" wrapText="1"/>
    </xf>
    <xf numFmtId="165" fontId="3" fillId="0" borderId="17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1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3" fillId="0" borderId="34" xfId="0" applyFont="1" applyBorder="1" applyAlignment="1">
      <alignment horizontal="left" vertical="center"/>
    </xf>
    <xf numFmtId="0" fontId="3" fillId="0" borderId="11" xfId="0" applyFont="1" applyBorder="1" applyAlignment="1">
      <alignment horizontal="left" vertical="center"/>
    </xf>
    <xf numFmtId="165" fontId="1" fillId="7" borderId="13" xfId="0" applyNumberFormat="1" applyFont="1" applyFill="1" applyBorder="1" applyAlignment="1">
      <alignment horizontal="center" vertical="center"/>
    </xf>
    <xf numFmtId="165" fontId="2" fillId="0" borderId="26" xfId="0" applyNumberFormat="1" applyFont="1" applyBorder="1" applyAlignment="1">
      <alignment horizontal="center" vertical="center"/>
    </xf>
    <xf numFmtId="165" fontId="2" fillId="0" borderId="27" xfId="0" applyNumberFormat="1" applyFont="1" applyBorder="1" applyAlignment="1">
      <alignment horizontal="center" vertical="center"/>
    </xf>
    <xf numFmtId="165" fontId="2" fillId="0" borderId="16" xfId="0" applyNumberFormat="1" applyFont="1" applyBorder="1" applyAlignment="1">
      <alignment horizontal="center" vertical="center"/>
    </xf>
    <xf numFmtId="165" fontId="2" fillId="0" borderId="17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left" vertical="center"/>
    </xf>
    <xf numFmtId="0" fontId="2" fillId="0" borderId="0" xfId="2" applyFont="1" applyAlignment="1">
      <alignment horizontal="center" vertical="center"/>
    </xf>
    <xf numFmtId="0" fontId="2" fillId="0" borderId="7" xfId="2" applyFont="1" applyBorder="1" applyAlignment="1">
      <alignment horizontal="left" vertical="center"/>
    </xf>
    <xf numFmtId="0" fontId="2" fillId="0" borderId="8" xfId="2" applyFont="1" applyBorder="1" applyAlignment="1">
      <alignment horizontal="center" vertical="center"/>
    </xf>
    <xf numFmtId="164" fontId="2" fillId="0" borderId="8" xfId="3" applyFont="1" applyBorder="1" applyAlignment="1">
      <alignment horizontal="center" vertical="center"/>
    </xf>
    <xf numFmtId="164" fontId="2" fillId="0" borderId="9" xfId="3" applyFont="1" applyBorder="1" applyAlignment="1">
      <alignment horizontal="center" vertical="center"/>
    </xf>
    <xf numFmtId="0" fontId="2" fillId="0" borderId="3" xfId="2" applyFont="1" applyBorder="1" applyAlignment="1">
      <alignment horizontal="left" vertical="center" indent="1"/>
    </xf>
    <xf numFmtId="164" fontId="2" fillId="0" borderId="0" xfId="3" applyFont="1" applyBorder="1" applyAlignment="1">
      <alignment horizontal="center" vertical="center"/>
    </xf>
    <xf numFmtId="164" fontId="2" fillId="0" borderId="10" xfId="3" applyFont="1" applyBorder="1" applyAlignment="1">
      <alignment horizontal="center" vertical="center"/>
    </xf>
    <xf numFmtId="164" fontId="2" fillId="0" borderId="12" xfId="3" applyFont="1" applyBorder="1" applyAlignment="1">
      <alignment horizontal="center" vertical="center"/>
    </xf>
    <xf numFmtId="164" fontId="2" fillId="0" borderId="4" xfId="3" applyFont="1" applyBorder="1" applyAlignment="1">
      <alignment horizontal="center" vertical="center"/>
    </xf>
    <xf numFmtId="0" fontId="2" fillId="0" borderId="3" xfId="2" applyFont="1" applyBorder="1" applyAlignment="1">
      <alignment horizontal="left" vertical="center"/>
    </xf>
    <xf numFmtId="0" fontId="2" fillId="0" borderId="3" xfId="2" applyFont="1" applyBorder="1" applyAlignment="1">
      <alignment horizontal="center" vertical="center"/>
    </xf>
    <xf numFmtId="0" fontId="2" fillId="0" borderId="0" xfId="2" applyFont="1" applyAlignment="1">
      <alignment horizontal="left" vertical="center"/>
    </xf>
    <xf numFmtId="164" fontId="2" fillId="0" borderId="0" xfId="2" applyNumberFormat="1" applyFont="1" applyAlignment="1">
      <alignment horizontal="center" vertical="center"/>
    </xf>
    <xf numFmtId="0" fontId="2" fillId="0" borderId="12" xfId="2" applyFont="1" applyBorder="1" applyAlignment="1">
      <alignment horizontal="center" vertical="center"/>
    </xf>
    <xf numFmtId="164" fontId="2" fillId="2" borderId="4" xfId="3" applyFont="1" applyFill="1" applyBorder="1" applyAlignment="1">
      <alignment horizontal="center" vertical="center"/>
    </xf>
    <xf numFmtId="0" fontId="1" fillId="0" borderId="3" xfId="2" applyFont="1" applyBorder="1" applyAlignment="1">
      <alignment horizontal="left" vertical="center"/>
    </xf>
    <xf numFmtId="0" fontId="1" fillId="0" borderId="0" xfId="2" applyFont="1" applyAlignment="1">
      <alignment horizontal="center" vertical="center"/>
    </xf>
    <xf numFmtId="164" fontId="1" fillId="0" borderId="10" xfId="3" applyFont="1" applyBorder="1" applyAlignment="1">
      <alignment horizontal="center" vertical="center"/>
    </xf>
    <xf numFmtId="164" fontId="2" fillId="14" borderId="10" xfId="3" applyFont="1" applyFill="1" applyBorder="1" applyAlignment="1">
      <alignment horizontal="center" vertical="center"/>
    </xf>
    <xf numFmtId="164" fontId="1" fillId="2" borderId="32" xfId="3" applyFont="1" applyFill="1" applyBorder="1" applyAlignment="1">
      <alignment vertical="center"/>
    </xf>
    <xf numFmtId="166" fontId="2" fillId="0" borderId="0" xfId="2" applyNumberFormat="1" applyFont="1" applyAlignment="1">
      <alignment horizontal="center" vertical="center"/>
    </xf>
    <xf numFmtId="164" fontId="2" fillId="0" borderId="32" xfId="3" applyFont="1" applyBorder="1" applyAlignment="1">
      <alignment horizontal="center" vertical="center"/>
    </xf>
    <xf numFmtId="164" fontId="0" fillId="0" borderId="0" xfId="1" applyFont="1" applyAlignment="1">
      <alignment horizontal="center" vertical="center"/>
    </xf>
    <xf numFmtId="164" fontId="2" fillId="15" borderId="39" xfId="3" applyFont="1" applyFill="1" applyBorder="1" applyAlignment="1">
      <alignment horizontal="center" vertical="center"/>
    </xf>
    <xf numFmtId="164" fontId="2" fillId="15" borderId="10" xfId="3" applyFont="1" applyFill="1" applyBorder="1" applyAlignment="1">
      <alignment horizontal="center" vertical="center"/>
    </xf>
    <xf numFmtId="0" fontId="7" fillId="0" borderId="0" xfId="2" applyFont="1" applyAlignment="1">
      <alignment horizontal="center" vertical="center"/>
    </xf>
    <xf numFmtId="165" fontId="2" fillId="16" borderId="26" xfId="0" applyNumberFormat="1" applyFont="1" applyFill="1" applyBorder="1" applyAlignment="1">
      <alignment horizontal="center" vertical="center"/>
    </xf>
    <xf numFmtId="165" fontId="2" fillId="16" borderId="27" xfId="0" applyNumberFormat="1" applyFont="1" applyFill="1" applyBorder="1" applyAlignment="1">
      <alignment horizontal="center" vertical="center"/>
    </xf>
    <xf numFmtId="165" fontId="2" fillId="16" borderId="16" xfId="0" applyNumberFormat="1" applyFont="1" applyFill="1" applyBorder="1" applyAlignment="1">
      <alignment horizontal="center" vertical="center"/>
    </xf>
    <xf numFmtId="165" fontId="2" fillId="16" borderId="17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6" borderId="18" xfId="0" applyFont="1" applyFill="1" applyBorder="1" applyAlignment="1">
      <alignment horizontal="left" vertical="center"/>
    </xf>
    <xf numFmtId="0" fontId="3" fillId="6" borderId="5" xfId="0" applyFont="1" applyFill="1" applyBorder="1" applyAlignment="1">
      <alignment horizontal="left" vertical="center"/>
    </xf>
    <xf numFmtId="0" fontId="1" fillId="8" borderId="7" xfId="0" applyFont="1" applyFill="1" applyBorder="1" applyAlignment="1">
      <alignment horizontal="center" vertical="center"/>
    </xf>
    <xf numFmtId="0" fontId="1" fillId="8" borderId="8" xfId="0" applyFont="1" applyFill="1" applyBorder="1" applyAlignment="1">
      <alignment horizontal="center" vertical="center"/>
    </xf>
    <xf numFmtId="0" fontId="1" fillId="8" borderId="9" xfId="0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1" fillId="8" borderId="10" xfId="0" applyFont="1" applyFill="1" applyBorder="1" applyAlignment="1">
      <alignment horizontal="center" vertical="center"/>
    </xf>
    <xf numFmtId="0" fontId="1" fillId="8" borderId="11" xfId="0" applyFont="1" applyFill="1" applyBorder="1" applyAlignment="1">
      <alignment horizontal="center" vertical="center"/>
    </xf>
    <xf numFmtId="0" fontId="1" fillId="8" borderId="12" xfId="0" applyFont="1" applyFill="1" applyBorder="1" applyAlignment="1">
      <alignment horizontal="center" vertical="center"/>
    </xf>
    <xf numFmtId="0" fontId="1" fillId="8" borderId="4" xfId="0" applyFont="1" applyFill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3" fillId="2" borderId="16" xfId="0" applyFont="1" applyFill="1" applyBorder="1" applyAlignment="1">
      <alignment horizontal="left" vertical="center"/>
    </xf>
    <xf numFmtId="0" fontId="3" fillId="2" borderId="6" xfId="0" applyFont="1" applyFill="1" applyBorder="1" applyAlignment="1">
      <alignment horizontal="left" vertical="center"/>
    </xf>
    <xf numFmtId="0" fontId="3" fillId="2" borderId="18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1" fillId="0" borderId="20" xfId="0" applyFont="1" applyBorder="1" applyAlignment="1">
      <alignment horizontal="center" vertical="center"/>
    </xf>
    <xf numFmtId="0" fontId="3" fillId="4" borderId="18" xfId="0" applyFont="1" applyFill="1" applyBorder="1" applyAlignment="1">
      <alignment horizontal="left" vertical="center"/>
    </xf>
    <xf numFmtId="0" fontId="3" fillId="4" borderId="5" xfId="0" applyFont="1" applyFill="1" applyBorder="1" applyAlignment="1">
      <alignment horizontal="left" vertical="center"/>
    </xf>
    <xf numFmtId="0" fontId="3" fillId="3" borderId="18" xfId="0" applyFont="1" applyFill="1" applyBorder="1" applyAlignment="1">
      <alignment horizontal="left" vertical="center"/>
    </xf>
    <xf numFmtId="0" fontId="3" fillId="3" borderId="5" xfId="0" applyFont="1" applyFill="1" applyBorder="1" applyAlignment="1">
      <alignment horizontal="left" vertical="center"/>
    </xf>
    <xf numFmtId="0" fontId="3" fillId="5" borderId="18" xfId="0" applyFont="1" applyFill="1" applyBorder="1" applyAlignment="1">
      <alignment horizontal="left" vertical="center"/>
    </xf>
    <xf numFmtId="0" fontId="3" fillId="5" borderId="5" xfId="0" applyFont="1" applyFill="1" applyBorder="1" applyAlignment="1">
      <alignment horizontal="left" vertical="center"/>
    </xf>
    <xf numFmtId="0" fontId="3" fillId="0" borderId="28" xfId="0" applyFont="1" applyBorder="1" applyAlignment="1">
      <alignment horizontal="left" vertical="center"/>
    </xf>
    <xf numFmtId="0" fontId="3" fillId="0" borderId="35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0" fontId="1" fillId="0" borderId="30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3" fillId="0" borderId="12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2" fillId="0" borderId="7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0" fontId="1" fillId="0" borderId="36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7" xfId="0" applyFont="1" applyBorder="1" applyAlignment="1">
      <alignment horizontal="center" vertical="center"/>
    </xf>
    <xf numFmtId="0" fontId="4" fillId="10" borderId="0" xfId="0" applyFont="1" applyFill="1" applyAlignment="1">
      <alignment horizontal="center" vertical="center"/>
    </xf>
    <xf numFmtId="0" fontId="4" fillId="11" borderId="0" xfId="0" applyFont="1" applyFill="1" applyAlignment="1">
      <alignment horizontal="center" vertical="center"/>
    </xf>
    <xf numFmtId="0" fontId="4" fillId="12" borderId="0" xfId="0" applyFont="1" applyFill="1" applyAlignment="1">
      <alignment horizontal="center" vertical="center"/>
    </xf>
    <xf numFmtId="0" fontId="4" fillId="13" borderId="0" xfId="0" applyFont="1" applyFill="1" applyAlignment="1">
      <alignment horizontal="center" vertical="center"/>
    </xf>
    <xf numFmtId="165" fontId="0" fillId="2" borderId="12" xfId="0" applyNumberFormat="1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165" fontId="4" fillId="9" borderId="0" xfId="0" applyNumberFormat="1" applyFont="1" applyFill="1" applyAlignment="1">
      <alignment horizontal="center" vertical="center"/>
    </xf>
    <xf numFmtId="0" fontId="1" fillId="0" borderId="3" xfId="2" applyFont="1" applyBorder="1" applyAlignment="1">
      <alignment horizontal="center" vertical="center"/>
    </xf>
    <xf numFmtId="0" fontId="1" fillId="0" borderId="0" xfId="2" applyFont="1" applyAlignment="1">
      <alignment horizontal="center" vertical="center"/>
    </xf>
    <xf numFmtId="0" fontId="1" fillId="0" borderId="10" xfId="2" applyFont="1" applyBorder="1" applyAlignment="1">
      <alignment horizontal="center" vertical="center"/>
    </xf>
    <xf numFmtId="0" fontId="1" fillId="0" borderId="7" xfId="2" applyFont="1" applyBorder="1" applyAlignment="1">
      <alignment horizontal="center" vertical="center"/>
    </xf>
    <xf numFmtId="0" fontId="1" fillId="0" borderId="8" xfId="2" applyFont="1" applyBorder="1" applyAlignment="1">
      <alignment horizontal="center" vertical="center"/>
    </xf>
    <xf numFmtId="0" fontId="1" fillId="0" borderId="9" xfId="2" applyFont="1" applyBorder="1" applyAlignment="1">
      <alignment horizontal="center" vertical="center"/>
    </xf>
    <xf numFmtId="0" fontId="1" fillId="0" borderId="11" xfId="2" applyFont="1" applyBorder="1" applyAlignment="1">
      <alignment horizontal="center" vertical="center"/>
    </xf>
    <xf numFmtId="0" fontId="1" fillId="0" borderId="12" xfId="2" applyFont="1" applyBorder="1" applyAlignment="1">
      <alignment horizontal="center" vertical="center"/>
    </xf>
    <xf numFmtId="0" fontId="1" fillId="0" borderId="38" xfId="2" applyFont="1" applyBorder="1" applyAlignment="1">
      <alignment horizontal="center" vertical="center"/>
    </xf>
    <xf numFmtId="0" fontId="1" fillId="0" borderId="31" xfId="2" applyFont="1" applyBorder="1" applyAlignment="1">
      <alignment horizontal="center" vertical="center"/>
    </xf>
    <xf numFmtId="15" fontId="1" fillId="0" borderId="11" xfId="2" applyNumberFormat="1" applyFont="1" applyBorder="1" applyAlignment="1">
      <alignment horizontal="center" vertical="center"/>
    </xf>
    <xf numFmtId="0" fontId="1" fillId="0" borderId="4" xfId="2" applyFont="1" applyBorder="1" applyAlignment="1">
      <alignment horizontal="center" vertical="center"/>
    </xf>
    <xf numFmtId="0" fontId="2" fillId="0" borderId="7" xfId="2" applyFont="1" applyBorder="1" applyAlignment="1">
      <alignment horizontal="left" vertical="center"/>
    </xf>
    <xf numFmtId="0" fontId="2" fillId="0" borderId="8" xfId="2" applyFont="1" applyBorder="1" applyAlignment="1">
      <alignment horizontal="left" vertical="center"/>
    </xf>
    <xf numFmtId="0" fontId="2" fillId="0" borderId="11" xfId="2" applyFont="1" applyBorder="1" applyAlignment="1">
      <alignment horizontal="left" vertical="center"/>
    </xf>
    <xf numFmtId="0" fontId="2" fillId="0" borderId="12" xfId="2" applyFont="1" applyBorder="1" applyAlignment="1">
      <alignment horizontal="left" vertical="center"/>
    </xf>
    <xf numFmtId="0" fontId="1" fillId="0" borderId="32" xfId="2" applyFont="1" applyBorder="1" applyAlignment="1">
      <alignment horizontal="center" vertical="center"/>
    </xf>
  </cellXfs>
  <cellStyles count="4">
    <cellStyle name="Currency" xfId="1" builtinId="4"/>
    <cellStyle name="Currency 2" xfId="3" xr:uid="{67E86D4F-C156-466D-885D-C48107D8B42F}"/>
    <cellStyle name="Normal" xfId="0" builtinId="0"/>
    <cellStyle name="Normal 2" xfId="2" xr:uid="{53DCE69E-3D18-4632-8EA8-0480D7D0F1AB}"/>
  </cellStyles>
  <dxfs count="0"/>
  <tableStyles count="0" defaultTableStyle="TableStyleMedium2" defaultPivotStyle="PivotStyleLight16"/>
  <colors>
    <mruColors>
      <color rgb="FFFF0066"/>
      <color rgb="FF0099CC"/>
      <color rgb="FF0099FF"/>
      <color rgb="FF66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713DD-DD9D-4724-B0D5-DFD342A0A219}">
  <dimension ref="B1:G34"/>
  <sheetViews>
    <sheetView zoomScale="90" zoomScaleNormal="90" workbookViewId="0">
      <selection activeCell="I26" sqref="I26"/>
    </sheetView>
  </sheetViews>
  <sheetFormatPr defaultColWidth="8.875" defaultRowHeight="15.75" x14ac:dyDescent="0.25"/>
  <cols>
    <col min="1" max="1" width="3.5" style="1" customWidth="1"/>
    <col min="2" max="4" width="13.125" style="1" customWidth="1"/>
    <col min="5" max="5" width="8.875" style="1"/>
    <col min="6" max="7" width="22.625" style="1" customWidth="1"/>
    <col min="8" max="16384" width="8.875" style="1"/>
  </cols>
  <sheetData>
    <row r="1" spans="2:7" ht="16.5" thickBot="1" x14ac:dyDescent="0.3"/>
    <row r="2" spans="2:7" x14ac:dyDescent="0.25">
      <c r="B2" s="100" t="s">
        <v>0</v>
      </c>
      <c r="C2" s="101"/>
      <c r="D2" s="101"/>
      <c r="E2" s="101"/>
      <c r="F2" s="101"/>
      <c r="G2" s="102"/>
    </row>
    <row r="3" spans="2:7" x14ac:dyDescent="0.25">
      <c r="B3" s="103" t="s">
        <v>1</v>
      </c>
      <c r="C3" s="104"/>
      <c r="D3" s="104"/>
      <c r="E3" s="104"/>
      <c r="F3" s="104"/>
      <c r="G3" s="105"/>
    </row>
    <row r="4" spans="2:7" ht="16.5" thickBot="1" x14ac:dyDescent="0.3">
      <c r="B4" s="106" t="s">
        <v>2</v>
      </c>
      <c r="C4" s="107"/>
      <c r="D4" s="107"/>
      <c r="E4" s="107"/>
      <c r="F4" s="107"/>
      <c r="G4" s="108"/>
    </row>
    <row r="5" spans="2:7" ht="16.5" thickBot="1" x14ac:dyDescent="0.3">
      <c r="B5" s="109" t="s">
        <v>4</v>
      </c>
      <c r="C5" s="110"/>
      <c r="D5" s="110"/>
      <c r="E5" s="4" t="s">
        <v>3</v>
      </c>
      <c r="F5" s="5" t="s">
        <v>5</v>
      </c>
      <c r="G5" s="3" t="s">
        <v>6</v>
      </c>
    </row>
    <row r="6" spans="2:7" x14ac:dyDescent="0.25">
      <c r="B6" s="111" t="s">
        <v>7</v>
      </c>
      <c r="C6" s="112"/>
      <c r="D6" s="112"/>
      <c r="E6" s="6">
        <v>110</v>
      </c>
      <c r="F6" s="7">
        <v>90000000</v>
      </c>
      <c r="G6" s="8"/>
    </row>
    <row r="7" spans="2:7" x14ac:dyDescent="0.25">
      <c r="B7" s="113" t="s">
        <v>37</v>
      </c>
      <c r="C7" s="114"/>
      <c r="D7" s="114"/>
      <c r="E7" s="9">
        <v>111</v>
      </c>
      <c r="F7" s="10">
        <v>10000000</v>
      </c>
      <c r="G7" s="11"/>
    </row>
    <row r="8" spans="2:7" x14ac:dyDescent="0.25">
      <c r="B8" s="113" t="s">
        <v>8</v>
      </c>
      <c r="C8" s="114"/>
      <c r="D8" s="114"/>
      <c r="E8" s="9">
        <v>112</v>
      </c>
      <c r="F8" s="10">
        <v>131000000</v>
      </c>
      <c r="G8" s="11"/>
    </row>
    <row r="9" spans="2:7" x14ac:dyDescent="0.25">
      <c r="B9" s="113" t="s">
        <v>9</v>
      </c>
      <c r="C9" s="114"/>
      <c r="D9" s="114"/>
      <c r="E9" s="9">
        <v>113</v>
      </c>
      <c r="F9" s="10">
        <v>5000000</v>
      </c>
      <c r="G9" s="11"/>
    </row>
    <row r="10" spans="2:7" x14ac:dyDescent="0.25">
      <c r="B10" s="113" t="s">
        <v>46</v>
      </c>
      <c r="C10" s="114"/>
      <c r="D10" s="114"/>
      <c r="E10" s="9">
        <v>114</v>
      </c>
      <c r="F10" s="10"/>
      <c r="G10" s="11"/>
    </row>
    <row r="11" spans="2:7" x14ac:dyDescent="0.25">
      <c r="B11" s="113" t="s">
        <v>10</v>
      </c>
      <c r="C11" s="114"/>
      <c r="D11" s="114"/>
      <c r="E11" s="9">
        <v>115</v>
      </c>
      <c r="F11" s="10">
        <v>2000000</v>
      </c>
      <c r="G11" s="11"/>
    </row>
    <row r="12" spans="2:7" x14ac:dyDescent="0.25">
      <c r="B12" s="113" t="s">
        <v>11</v>
      </c>
      <c r="C12" s="114"/>
      <c r="D12" s="114"/>
      <c r="E12" s="9">
        <v>121</v>
      </c>
      <c r="F12" s="10">
        <v>140000000</v>
      </c>
      <c r="G12" s="11"/>
    </row>
    <row r="13" spans="2:7" x14ac:dyDescent="0.25">
      <c r="B13" s="113" t="s">
        <v>12</v>
      </c>
      <c r="C13" s="114"/>
      <c r="D13" s="114"/>
      <c r="E13" s="9">
        <v>122</v>
      </c>
      <c r="F13" s="10"/>
      <c r="G13" s="11">
        <v>28000000</v>
      </c>
    </row>
    <row r="14" spans="2:7" x14ac:dyDescent="0.25">
      <c r="B14" s="118" t="s">
        <v>38</v>
      </c>
      <c r="C14" s="119"/>
      <c r="D14" s="119"/>
      <c r="E14" s="12">
        <v>210</v>
      </c>
      <c r="F14" s="13"/>
      <c r="G14" s="14">
        <v>25000000</v>
      </c>
    </row>
    <row r="15" spans="2:7" x14ac:dyDescent="0.25">
      <c r="B15" s="118" t="s">
        <v>13</v>
      </c>
      <c r="C15" s="119"/>
      <c r="D15" s="119"/>
      <c r="E15" s="12">
        <v>211</v>
      </c>
      <c r="F15" s="13"/>
      <c r="G15" s="14">
        <v>20000000</v>
      </c>
    </row>
    <row r="16" spans="2:7" x14ac:dyDescent="0.25">
      <c r="B16" s="116" t="s">
        <v>14</v>
      </c>
      <c r="C16" s="117"/>
      <c r="D16" s="117"/>
      <c r="E16" s="15">
        <v>310</v>
      </c>
      <c r="F16" s="16"/>
      <c r="G16" s="17">
        <v>235000000</v>
      </c>
    </row>
    <row r="17" spans="2:7" x14ac:dyDescent="0.25">
      <c r="B17" s="116" t="s">
        <v>15</v>
      </c>
      <c r="C17" s="117"/>
      <c r="D17" s="117"/>
      <c r="E17" s="15">
        <v>311</v>
      </c>
      <c r="F17" s="16"/>
      <c r="G17" s="17">
        <v>120000000</v>
      </c>
    </row>
    <row r="18" spans="2:7" x14ac:dyDescent="0.25">
      <c r="B18" s="116" t="s">
        <v>16</v>
      </c>
      <c r="C18" s="117"/>
      <c r="D18" s="117"/>
      <c r="E18" s="15">
        <v>321</v>
      </c>
      <c r="F18" s="16">
        <v>28000000</v>
      </c>
      <c r="G18" s="17"/>
    </row>
    <row r="19" spans="2:7" x14ac:dyDescent="0.25">
      <c r="B19" s="116" t="s">
        <v>17</v>
      </c>
      <c r="C19" s="117"/>
      <c r="D19" s="117"/>
      <c r="E19" s="15">
        <v>331</v>
      </c>
      <c r="F19" s="16"/>
      <c r="G19" s="17"/>
    </row>
    <row r="20" spans="2:7" x14ac:dyDescent="0.25">
      <c r="B20" s="120" t="s">
        <v>18</v>
      </c>
      <c r="C20" s="121"/>
      <c r="D20" s="121"/>
      <c r="E20" s="18">
        <v>410</v>
      </c>
      <c r="F20" s="19"/>
      <c r="G20" s="20"/>
    </row>
    <row r="21" spans="2:7" x14ac:dyDescent="0.25">
      <c r="B21" s="120" t="s">
        <v>19</v>
      </c>
      <c r="C21" s="121"/>
      <c r="D21" s="121"/>
      <c r="E21" s="18">
        <v>411</v>
      </c>
      <c r="F21" s="19"/>
      <c r="G21" s="20"/>
    </row>
    <row r="22" spans="2:7" x14ac:dyDescent="0.25">
      <c r="B22" s="120" t="s">
        <v>20</v>
      </c>
      <c r="C22" s="121"/>
      <c r="D22" s="121"/>
      <c r="E22" s="18">
        <v>412</v>
      </c>
      <c r="F22" s="19"/>
      <c r="G22" s="20"/>
    </row>
    <row r="23" spans="2:7" x14ac:dyDescent="0.25">
      <c r="B23" s="98" t="s">
        <v>21</v>
      </c>
      <c r="C23" s="99"/>
      <c r="D23" s="99"/>
      <c r="E23" s="21">
        <v>510</v>
      </c>
      <c r="F23" s="22"/>
      <c r="G23" s="23"/>
    </row>
    <row r="24" spans="2:7" x14ac:dyDescent="0.25">
      <c r="B24" s="98" t="s">
        <v>22</v>
      </c>
      <c r="C24" s="99"/>
      <c r="D24" s="99"/>
      <c r="E24" s="21">
        <v>511</v>
      </c>
      <c r="F24" s="22"/>
      <c r="G24" s="23"/>
    </row>
    <row r="25" spans="2:7" x14ac:dyDescent="0.25">
      <c r="B25" s="98" t="s">
        <v>23</v>
      </c>
      <c r="C25" s="99"/>
      <c r="D25" s="99"/>
      <c r="E25" s="21">
        <v>512</v>
      </c>
      <c r="F25" s="22"/>
      <c r="G25" s="23"/>
    </row>
    <row r="26" spans="2:7" x14ac:dyDescent="0.25">
      <c r="B26" s="98" t="s">
        <v>24</v>
      </c>
      <c r="C26" s="99"/>
      <c r="D26" s="99"/>
      <c r="E26" s="21">
        <v>513</v>
      </c>
      <c r="F26" s="22"/>
      <c r="G26" s="23"/>
    </row>
    <row r="27" spans="2:7" x14ac:dyDescent="0.25">
      <c r="B27" s="98" t="s">
        <v>25</v>
      </c>
      <c r="C27" s="99"/>
      <c r="D27" s="99"/>
      <c r="E27" s="21">
        <v>520</v>
      </c>
      <c r="F27" s="22"/>
      <c r="G27" s="23"/>
    </row>
    <row r="28" spans="2:7" x14ac:dyDescent="0.25">
      <c r="B28" s="98" t="s">
        <v>26</v>
      </c>
      <c r="C28" s="99"/>
      <c r="D28" s="99"/>
      <c r="E28" s="21">
        <v>521</v>
      </c>
      <c r="F28" s="22"/>
      <c r="G28" s="23"/>
    </row>
    <row r="29" spans="2:7" x14ac:dyDescent="0.25">
      <c r="B29" s="98" t="s">
        <v>27</v>
      </c>
      <c r="C29" s="99"/>
      <c r="D29" s="99"/>
      <c r="E29" s="21">
        <v>530</v>
      </c>
      <c r="F29" s="22">
        <v>22000000</v>
      </c>
      <c r="G29" s="23"/>
    </row>
    <row r="30" spans="2:7" x14ac:dyDescent="0.25">
      <c r="B30" s="98" t="s">
        <v>28</v>
      </c>
      <c r="C30" s="99"/>
      <c r="D30" s="99"/>
      <c r="E30" s="21">
        <v>531</v>
      </c>
      <c r="F30" s="22"/>
      <c r="G30" s="23"/>
    </row>
    <row r="31" spans="2:7" x14ac:dyDescent="0.25">
      <c r="B31" s="98" t="s">
        <v>29</v>
      </c>
      <c r="C31" s="99"/>
      <c r="D31" s="99"/>
      <c r="E31" s="21">
        <v>540</v>
      </c>
      <c r="F31" s="22"/>
      <c r="G31" s="23"/>
    </row>
    <row r="32" spans="2:7" ht="16.5" thickBot="1" x14ac:dyDescent="0.3">
      <c r="B32" s="98" t="s">
        <v>30</v>
      </c>
      <c r="C32" s="99"/>
      <c r="D32" s="99"/>
      <c r="E32" s="21">
        <v>541</v>
      </c>
      <c r="F32" s="22"/>
      <c r="G32" s="23"/>
    </row>
    <row r="33" spans="2:7" ht="16.5" thickBot="1" x14ac:dyDescent="0.3">
      <c r="B33" s="109" t="s">
        <v>31</v>
      </c>
      <c r="C33" s="110"/>
      <c r="D33" s="110"/>
      <c r="E33" s="115"/>
      <c r="F33" s="24">
        <f>SUM(F6:F32)</f>
        <v>428000000</v>
      </c>
      <c r="G33" s="25">
        <f>SUM(G6:G32)</f>
        <v>428000000</v>
      </c>
    </row>
    <row r="34" spans="2:7" x14ac:dyDescent="0.25">
      <c r="F34" s="2"/>
    </row>
  </sheetData>
  <mergeCells count="32">
    <mergeCell ref="B9:D9"/>
    <mergeCell ref="B8:D8"/>
    <mergeCell ref="B7:D7"/>
    <mergeCell ref="B33:E33"/>
    <mergeCell ref="B16:D16"/>
    <mergeCell ref="B15:D15"/>
    <mergeCell ref="B14:D14"/>
    <mergeCell ref="B13:D13"/>
    <mergeCell ref="B12:D12"/>
    <mergeCell ref="B11:D11"/>
    <mergeCell ref="B22:D22"/>
    <mergeCell ref="B21:D21"/>
    <mergeCell ref="B20:D20"/>
    <mergeCell ref="B19:D19"/>
    <mergeCell ref="B18:D18"/>
    <mergeCell ref="B17:D17"/>
    <mergeCell ref="B10:D10"/>
    <mergeCell ref="B28:D28"/>
    <mergeCell ref="B27:D27"/>
    <mergeCell ref="B26:D26"/>
    <mergeCell ref="B25:D25"/>
    <mergeCell ref="B24:D24"/>
    <mergeCell ref="B2:G2"/>
    <mergeCell ref="B3:G3"/>
    <mergeCell ref="B4:G4"/>
    <mergeCell ref="B5:D5"/>
    <mergeCell ref="B6:D6"/>
    <mergeCell ref="B32:D32"/>
    <mergeCell ref="B31:D31"/>
    <mergeCell ref="B30:D30"/>
    <mergeCell ref="B29:D29"/>
    <mergeCell ref="B23:D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D40102-0299-4700-9C2D-96F09741C13D}">
  <dimension ref="B1:J52"/>
  <sheetViews>
    <sheetView tabSelected="1" topLeftCell="A7" zoomScale="80" zoomScaleNormal="80" workbookViewId="0">
      <selection activeCell="G56" sqref="G56"/>
    </sheetView>
  </sheetViews>
  <sheetFormatPr defaultColWidth="8.875" defaultRowHeight="15.75" x14ac:dyDescent="0.25"/>
  <cols>
    <col min="1" max="1" width="3.5" style="1" customWidth="1"/>
    <col min="2" max="2" width="7.875" style="1" bestFit="1" customWidth="1"/>
    <col min="3" max="3" width="6.375" style="1" customWidth="1"/>
    <col min="4" max="5" width="18.875" style="1" customWidth="1"/>
    <col min="6" max="6" width="8.875" style="1"/>
    <col min="7" max="8" width="22.625" style="1" customWidth="1"/>
    <col min="9" max="16384" width="8.875" style="1"/>
  </cols>
  <sheetData>
    <row r="1" spans="2:10" ht="16.5" thickBot="1" x14ac:dyDescent="0.3"/>
    <row r="2" spans="2:10" x14ac:dyDescent="0.25">
      <c r="B2" s="100" t="s">
        <v>0</v>
      </c>
      <c r="C2" s="101"/>
      <c r="D2" s="101"/>
      <c r="E2" s="101"/>
      <c r="F2" s="101"/>
      <c r="G2" s="101"/>
      <c r="H2" s="102"/>
      <c r="J2" s="1" t="s">
        <v>68</v>
      </c>
    </row>
    <row r="3" spans="2:10" x14ac:dyDescent="0.25">
      <c r="B3" s="103" t="s">
        <v>41</v>
      </c>
      <c r="C3" s="104"/>
      <c r="D3" s="104"/>
      <c r="E3" s="104"/>
      <c r="F3" s="104"/>
      <c r="G3" s="104"/>
      <c r="H3" s="105"/>
    </row>
    <row r="4" spans="2:10" ht="16.5" thickBot="1" x14ac:dyDescent="0.3">
      <c r="B4" s="106" t="s">
        <v>43</v>
      </c>
      <c r="C4" s="107"/>
      <c r="D4" s="107"/>
      <c r="E4" s="107"/>
      <c r="F4" s="107"/>
      <c r="G4" s="107"/>
      <c r="H4" s="108"/>
    </row>
    <row r="5" spans="2:10" ht="16.5" thickBot="1" x14ac:dyDescent="0.3">
      <c r="B5" s="54" t="s">
        <v>39</v>
      </c>
      <c r="C5" s="131" t="s">
        <v>4</v>
      </c>
      <c r="D5" s="131"/>
      <c r="E5" s="132"/>
      <c r="F5" s="53" t="s">
        <v>3</v>
      </c>
      <c r="G5" s="5" t="s">
        <v>5</v>
      </c>
      <c r="H5" s="3" t="s">
        <v>6</v>
      </c>
    </row>
    <row r="6" spans="2:10" x14ac:dyDescent="0.25">
      <c r="B6" s="140">
        <v>1</v>
      </c>
      <c r="C6" s="133" t="s">
        <v>37</v>
      </c>
      <c r="D6" s="134"/>
      <c r="E6" s="135"/>
      <c r="F6" s="55"/>
      <c r="G6" s="61">
        <v>34000000</v>
      </c>
      <c r="H6" s="62"/>
    </row>
    <row r="7" spans="2:10" x14ac:dyDescent="0.25">
      <c r="B7" s="137"/>
      <c r="C7" s="58"/>
      <c r="D7" s="122" t="s">
        <v>18</v>
      </c>
      <c r="E7" s="123"/>
      <c r="F7" s="57"/>
      <c r="G7" s="63"/>
      <c r="H7" s="64">
        <f>G6</f>
        <v>34000000</v>
      </c>
    </row>
    <row r="8" spans="2:10" x14ac:dyDescent="0.25">
      <c r="B8" s="136">
        <v>2</v>
      </c>
      <c r="C8" s="124" t="s">
        <v>7</v>
      </c>
      <c r="D8" s="125"/>
      <c r="E8" s="126"/>
      <c r="F8" s="55"/>
      <c r="G8" s="61">
        <v>7500000</v>
      </c>
      <c r="H8" s="62"/>
    </row>
    <row r="9" spans="2:10" x14ac:dyDescent="0.25">
      <c r="B9" s="137"/>
      <c r="C9" s="58"/>
      <c r="D9" s="122" t="s">
        <v>37</v>
      </c>
      <c r="E9" s="123"/>
      <c r="F9" s="57"/>
      <c r="G9" s="63"/>
      <c r="H9" s="64">
        <f>G8</f>
        <v>7500000</v>
      </c>
    </row>
    <row r="10" spans="2:10" x14ac:dyDescent="0.25">
      <c r="B10" s="136">
        <v>4</v>
      </c>
      <c r="C10" s="124" t="s">
        <v>21</v>
      </c>
      <c r="D10" s="125"/>
      <c r="E10" s="126"/>
      <c r="F10" s="55"/>
      <c r="G10" s="61">
        <v>40000000</v>
      </c>
      <c r="H10" s="62"/>
    </row>
    <row r="11" spans="2:10" x14ac:dyDescent="0.25">
      <c r="B11" s="137"/>
      <c r="C11" s="58"/>
      <c r="D11" s="122" t="s">
        <v>38</v>
      </c>
      <c r="E11" s="123"/>
      <c r="F11" s="57"/>
      <c r="G11" s="63"/>
      <c r="H11" s="64">
        <f>G10</f>
        <v>40000000</v>
      </c>
    </row>
    <row r="12" spans="2:10" x14ac:dyDescent="0.25">
      <c r="B12" s="136">
        <v>5</v>
      </c>
      <c r="C12" s="124" t="s">
        <v>24</v>
      </c>
      <c r="D12" s="125"/>
      <c r="E12" s="126"/>
      <c r="F12" s="55"/>
      <c r="G12" s="61">
        <v>700000</v>
      </c>
      <c r="H12" s="62"/>
    </row>
    <row r="13" spans="2:10" x14ac:dyDescent="0.25">
      <c r="B13" s="137"/>
      <c r="C13" s="58"/>
      <c r="D13" s="122" t="s">
        <v>7</v>
      </c>
      <c r="E13" s="123"/>
      <c r="F13" s="57"/>
      <c r="G13" s="63"/>
      <c r="H13" s="64">
        <f>G12</f>
        <v>700000</v>
      </c>
    </row>
    <row r="14" spans="2:10" x14ac:dyDescent="0.25">
      <c r="B14" s="136">
        <v>5</v>
      </c>
      <c r="C14" s="124" t="s">
        <v>9</v>
      </c>
      <c r="D14" s="125"/>
      <c r="E14" s="126"/>
      <c r="F14" s="55"/>
      <c r="G14" s="61">
        <v>7000000</v>
      </c>
      <c r="H14" s="62"/>
    </row>
    <row r="15" spans="2:10" x14ac:dyDescent="0.25">
      <c r="B15" s="137"/>
      <c r="C15" s="58"/>
      <c r="D15" s="122" t="s">
        <v>7</v>
      </c>
      <c r="E15" s="123"/>
      <c r="F15" s="57"/>
      <c r="G15" s="63"/>
      <c r="H15" s="64">
        <f>G14</f>
        <v>7000000</v>
      </c>
    </row>
    <row r="16" spans="2:10" x14ac:dyDescent="0.25">
      <c r="B16" s="136">
        <v>6</v>
      </c>
      <c r="C16" s="124" t="s">
        <v>19</v>
      </c>
      <c r="D16" s="125"/>
      <c r="E16" s="126"/>
      <c r="F16" s="55"/>
      <c r="G16" s="61">
        <v>4000000</v>
      </c>
      <c r="H16" s="62"/>
    </row>
    <row r="17" spans="2:10" x14ac:dyDescent="0.25">
      <c r="B17" s="137"/>
      <c r="C17" s="58"/>
      <c r="D17" s="122" t="s">
        <v>37</v>
      </c>
      <c r="E17" s="123"/>
      <c r="F17" s="57"/>
      <c r="G17" s="63"/>
      <c r="H17" s="64">
        <f>G16</f>
        <v>4000000</v>
      </c>
    </row>
    <row r="18" spans="2:10" x14ac:dyDescent="0.25">
      <c r="B18" s="136">
        <v>7</v>
      </c>
      <c r="C18" s="124" t="s">
        <v>25</v>
      </c>
      <c r="D18" s="125"/>
      <c r="E18" s="126"/>
      <c r="F18" s="55"/>
      <c r="G18" s="93">
        <f>20*1000000</f>
        <v>20000000</v>
      </c>
      <c r="H18" s="94"/>
      <c r="I18" s="97"/>
      <c r="J18" s="97" t="s">
        <v>70</v>
      </c>
    </row>
    <row r="19" spans="2:10" x14ac:dyDescent="0.25">
      <c r="B19" s="138"/>
      <c r="C19" s="124" t="s">
        <v>26</v>
      </c>
      <c r="D19" s="125"/>
      <c r="E19" s="126"/>
      <c r="F19" s="55"/>
      <c r="G19" s="93">
        <f>10*500000</f>
        <v>5000000</v>
      </c>
      <c r="H19" s="94"/>
      <c r="J19" s="1" t="s">
        <v>69</v>
      </c>
    </row>
    <row r="20" spans="2:10" x14ac:dyDescent="0.25">
      <c r="B20" s="137"/>
      <c r="C20" s="58"/>
      <c r="D20" s="122" t="s">
        <v>7</v>
      </c>
      <c r="E20" s="123"/>
      <c r="F20" s="57"/>
      <c r="G20" s="63"/>
      <c r="H20" s="64">
        <f>SUM(G18:G19)</f>
        <v>25000000</v>
      </c>
    </row>
    <row r="21" spans="2:10" x14ac:dyDescent="0.25">
      <c r="B21" s="136">
        <v>8</v>
      </c>
      <c r="C21" s="124" t="s">
        <v>38</v>
      </c>
      <c r="D21" s="125"/>
      <c r="E21" s="126"/>
      <c r="F21" s="55"/>
      <c r="G21" s="61">
        <v>8000000</v>
      </c>
      <c r="H21" s="62"/>
    </row>
    <row r="22" spans="2:10" x14ac:dyDescent="0.25">
      <c r="B22" s="137"/>
      <c r="C22" s="58"/>
      <c r="D22" s="122" t="s">
        <v>22</v>
      </c>
      <c r="E22" s="123"/>
      <c r="F22" s="57"/>
      <c r="G22" s="63"/>
      <c r="H22" s="64">
        <f>G21</f>
        <v>8000000</v>
      </c>
    </row>
    <row r="23" spans="2:10" x14ac:dyDescent="0.25">
      <c r="B23" s="136">
        <v>12</v>
      </c>
      <c r="C23" s="124" t="s">
        <v>7</v>
      </c>
      <c r="D23" s="125"/>
      <c r="E23" s="126"/>
      <c r="F23" s="55"/>
      <c r="G23" s="61">
        <v>10000000</v>
      </c>
      <c r="H23" s="62"/>
    </row>
    <row r="24" spans="2:10" x14ac:dyDescent="0.25">
      <c r="B24" s="137"/>
      <c r="C24" s="58"/>
      <c r="D24" s="122" t="s">
        <v>18</v>
      </c>
      <c r="E24" s="123"/>
      <c r="F24" s="57"/>
      <c r="G24" s="63"/>
      <c r="H24" s="64">
        <f>G23</f>
        <v>10000000</v>
      </c>
    </row>
    <row r="25" spans="2:10" x14ac:dyDescent="0.25">
      <c r="B25" s="136">
        <v>13</v>
      </c>
      <c r="C25" s="124" t="s">
        <v>7</v>
      </c>
      <c r="D25" s="125"/>
      <c r="E25" s="126"/>
      <c r="F25" s="55"/>
      <c r="G25" s="93">
        <f>G6-G16</f>
        <v>30000000</v>
      </c>
      <c r="H25" s="94"/>
      <c r="J25" s="1" t="s">
        <v>71</v>
      </c>
    </row>
    <row r="26" spans="2:10" x14ac:dyDescent="0.25">
      <c r="B26" s="137"/>
      <c r="C26" s="58"/>
      <c r="D26" s="122" t="s">
        <v>37</v>
      </c>
      <c r="E26" s="123"/>
      <c r="F26" s="57"/>
      <c r="G26" s="63"/>
      <c r="H26" s="64">
        <f>G25</f>
        <v>30000000</v>
      </c>
    </row>
    <row r="27" spans="2:10" x14ac:dyDescent="0.25">
      <c r="B27" s="136">
        <v>14</v>
      </c>
      <c r="C27" s="124" t="s">
        <v>38</v>
      </c>
      <c r="D27" s="125"/>
      <c r="E27" s="126"/>
      <c r="F27" s="55"/>
      <c r="G27" s="93">
        <f>H11-G21</f>
        <v>32000000</v>
      </c>
      <c r="H27" s="94"/>
    </row>
    <row r="28" spans="2:10" x14ac:dyDescent="0.25">
      <c r="B28" s="138"/>
      <c r="C28" s="65"/>
      <c r="D28" s="125" t="s">
        <v>23</v>
      </c>
      <c r="E28" s="126"/>
      <c r="F28" s="55"/>
      <c r="G28" s="93"/>
      <c r="H28" s="94">
        <f>1%*G27</f>
        <v>320000</v>
      </c>
    </row>
    <row r="29" spans="2:10" x14ac:dyDescent="0.25">
      <c r="B29" s="137"/>
      <c r="C29" s="58"/>
      <c r="D29" s="122" t="s">
        <v>7</v>
      </c>
      <c r="E29" s="123"/>
      <c r="F29" s="57"/>
      <c r="G29" s="95"/>
      <c r="H29" s="96">
        <f>G27-H28</f>
        <v>31680000</v>
      </c>
    </row>
    <row r="30" spans="2:10" x14ac:dyDescent="0.25">
      <c r="B30" s="136">
        <v>16</v>
      </c>
      <c r="C30" s="124" t="s">
        <v>19</v>
      </c>
      <c r="D30" s="125"/>
      <c r="E30" s="126"/>
      <c r="F30" s="55"/>
      <c r="G30" s="61">
        <v>2000000</v>
      </c>
      <c r="H30" s="62"/>
    </row>
    <row r="31" spans="2:10" x14ac:dyDescent="0.25">
      <c r="B31" s="137"/>
      <c r="C31" s="58"/>
      <c r="D31" s="122" t="s">
        <v>7</v>
      </c>
      <c r="E31" s="123"/>
      <c r="F31" s="57"/>
      <c r="G31" s="63"/>
      <c r="H31" s="64">
        <f>G30</f>
        <v>2000000</v>
      </c>
    </row>
    <row r="32" spans="2:10" x14ac:dyDescent="0.25">
      <c r="B32" s="136">
        <v>18</v>
      </c>
      <c r="C32" s="124" t="s">
        <v>37</v>
      </c>
      <c r="D32" s="125"/>
      <c r="E32" s="126"/>
      <c r="F32" s="55"/>
      <c r="G32" s="61">
        <v>27000000</v>
      </c>
      <c r="H32" s="62"/>
    </row>
    <row r="33" spans="2:8" x14ac:dyDescent="0.25">
      <c r="B33" s="137"/>
      <c r="C33" s="58"/>
      <c r="D33" s="122" t="s">
        <v>18</v>
      </c>
      <c r="E33" s="123"/>
      <c r="F33" s="57"/>
      <c r="G33" s="63"/>
      <c r="H33" s="64">
        <f>G32</f>
        <v>27000000</v>
      </c>
    </row>
    <row r="34" spans="2:8" x14ac:dyDescent="0.25">
      <c r="B34" s="136">
        <v>20</v>
      </c>
      <c r="C34" s="124" t="s">
        <v>21</v>
      </c>
      <c r="D34" s="125"/>
      <c r="E34" s="126"/>
      <c r="F34" s="55"/>
      <c r="G34" s="61">
        <v>30000000</v>
      </c>
      <c r="H34" s="62"/>
    </row>
    <row r="35" spans="2:8" x14ac:dyDescent="0.25">
      <c r="B35" s="137"/>
      <c r="C35" s="58"/>
      <c r="D35" s="122" t="s">
        <v>38</v>
      </c>
      <c r="E35" s="123"/>
      <c r="F35" s="57"/>
      <c r="G35" s="63"/>
      <c r="H35" s="64">
        <f>G34</f>
        <v>30000000</v>
      </c>
    </row>
    <row r="36" spans="2:8" x14ac:dyDescent="0.25">
      <c r="B36" s="136">
        <v>21</v>
      </c>
      <c r="C36" s="124" t="s">
        <v>19</v>
      </c>
      <c r="D36" s="125"/>
      <c r="E36" s="126"/>
      <c r="F36" s="55"/>
      <c r="G36" s="61">
        <v>7000000</v>
      </c>
      <c r="H36" s="62"/>
    </row>
    <row r="37" spans="2:8" x14ac:dyDescent="0.25">
      <c r="B37" s="137"/>
      <c r="C37" s="58"/>
      <c r="D37" s="122" t="s">
        <v>37</v>
      </c>
      <c r="E37" s="123"/>
      <c r="F37" s="57"/>
      <c r="G37" s="63"/>
      <c r="H37" s="64">
        <f>G36</f>
        <v>7000000</v>
      </c>
    </row>
    <row r="38" spans="2:8" x14ac:dyDescent="0.25">
      <c r="B38" s="136">
        <v>22</v>
      </c>
      <c r="C38" s="124" t="s">
        <v>38</v>
      </c>
      <c r="D38" s="125"/>
      <c r="E38" s="126"/>
      <c r="F38" s="55"/>
      <c r="G38" s="61">
        <v>5000000</v>
      </c>
      <c r="H38" s="62"/>
    </row>
    <row r="39" spans="2:8" x14ac:dyDescent="0.25">
      <c r="B39" s="137"/>
      <c r="C39" s="58"/>
      <c r="D39" s="122" t="s">
        <v>22</v>
      </c>
      <c r="E39" s="123"/>
      <c r="F39" s="57"/>
      <c r="G39" s="63"/>
      <c r="H39" s="64">
        <f>G38</f>
        <v>5000000</v>
      </c>
    </row>
    <row r="40" spans="2:8" x14ac:dyDescent="0.25">
      <c r="B40" s="136">
        <v>23</v>
      </c>
      <c r="C40" s="124" t="s">
        <v>38</v>
      </c>
      <c r="D40" s="125"/>
      <c r="E40" s="126"/>
      <c r="F40" s="55"/>
      <c r="G40" s="93">
        <f>H35-G38</f>
        <v>25000000</v>
      </c>
      <c r="H40" s="94"/>
    </row>
    <row r="41" spans="2:8" x14ac:dyDescent="0.25">
      <c r="B41" s="138"/>
      <c r="C41" s="65"/>
      <c r="D41" s="125" t="s">
        <v>23</v>
      </c>
      <c r="E41" s="126"/>
      <c r="F41" s="55"/>
      <c r="G41" s="93"/>
      <c r="H41" s="94">
        <f>2%*G40</f>
        <v>500000</v>
      </c>
    </row>
    <row r="42" spans="2:8" x14ac:dyDescent="0.25">
      <c r="B42" s="137"/>
      <c r="C42" s="58"/>
      <c r="D42" s="122" t="s">
        <v>7</v>
      </c>
      <c r="E42" s="123"/>
      <c r="F42" s="57"/>
      <c r="G42" s="95"/>
      <c r="H42" s="96">
        <f>G40-H41</f>
        <v>24500000</v>
      </c>
    </row>
    <row r="43" spans="2:8" x14ac:dyDescent="0.25">
      <c r="B43" s="136">
        <v>24</v>
      </c>
      <c r="C43" s="124" t="s">
        <v>7</v>
      </c>
      <c r="D43" s="125"/>
      <c r="E43" s="126"/>
      <c r="F43" s="55"/>
      <c r="G43" s="93">
        <f>H45-G44</f>
        <v>19400000</v>
      </c>
      <c r="H43" s="94"/>
    </row>
    <row r="44" spans="2:8" x14ac:dyDescent="0.25">
      <c r="B44" s="138"/>
      <c r="C44" s="124" t="s">
        <v>20</v>
      </c>
      <c r="D44" s="125"/>
      <c r="E44" s="126"/>
      <c r="F44" s="55"/>
      <c r="G44" s="93">
        <f>3%*H45</f>
        <v>600000</v>
      </c>
      <c r="H44" s="94"/>
    </row>
    <row r="45" spans="2:8" x14ac:dyDescent="0.25">
      <c r="B45" s="137"/>
      <c r="C45" s="58"/>
      <c r="D45" s="122" t="s">
        <v>37</v>
      </c>
      <c r="E45" s="123"/>
      <c r="F45" s="57"/>
      <c r="G45" s="95"/>
      <c r="H45" s="96">
        <f>G32-H37</f>
        <v>20000000</v>
      </c>
    </row>
    <row r="46" spans="2:8" x14ac:dyDescent="0.25">
      <c r="B46" s="136">
        <v>25</v>
      </c>
      <c r="C46" s="124" t="s">
        <v>21</v>
      </c>
      <c r="D46" s="125"/>
      <c r="E46" s="126"/>
      <c r="F46" s="55"/>
      <c r="G46" s="61">
        <v>20000000</v>
      </c>
      <c r="H46" s="62"/>
    </row>
    <row r="47" spans="2:8" x14ac:dyDescent="0.25">
      <c r="B47" s="137"/>
      <c r="C47" s="58"/>
      <c r="D47" s="122" t="s">
        <v>38</v>
      </c>
      <c r="E47" s="123"/>
      <c r="F47" s="57"/>
      <c r="G47" s="63"/>
      <c r="H47" s="64">
        <f>G46</f>
        <v>20000000</v>
      </c>
    </row>
    <row r="48" spans="2:8" x14ac:dyDescent="0.25">
      <c r="B48" s="136">
        <v>28</v>
      </c>
      <c r="C48" s="124" t="s">
        <v>38</v>
      </c>
      <c r="D48" s="125"/>
      <c r="E48" s="126"/>
      <c r="F48" s="55"/>
      <c r="G48" s="61">
        <v>4000000</v>
      </c>
      <c r="H48" s="62"/>
    </row>
    <row r="49" spans="2:8" ht="16.5" thickBot="1" x14ac:dyDescent="0.3">
      <c r="B49" s="139"/>
      <c r="C49" s="59"/>
      <c r="D49" s="129" t="s">
        <v>22</v>
      </c>
      <c r="E49" s="130"/>
      <c r="F49" s="56"/>
      <c r="G49" s="51"/>
      <c r="H49" s="52">
        <f>G48</f>
        <v>4000000</v>
      </c>
    </row>
    <row r="50" spans="2:8" ht="16.5" thickBot="1" x14ac:dyDescent="0.3">
      <c r="B50" s="109" t="s">
        <v>31</v>
      </c>
      <c r="C50" s="127"/>
      <c r="D50" s="110"/>
      <c r="E50" s="110"/>
      <c r="F50" s="128"/>
      <c r="G50" s="60">
        <f>SUM(G6:G49)</f>
        <v>338200000</v>
      </c>
      <c r="H50" s="60">
        <f>SUM(H6:H49)</f>
        <v>338200000</v>
      </c>
    </row>
    <row r="52" spans="2:8" x14ac:dyDescent="0.25">
      <c r="D52" s="1" t="s">
        <v>68</v>
      </c>
    </row>
  </sheetData>
  <mergeCells count="69">
    <mergeCell ref="D41:E41"/>
    <mergeCell ref="C44:E44"/>
    <mergeCell ref="B6:B7"/>
    <mergeCell ref="B8:B9"/>
    <mergeCell ref="C8:E8"/>
    <mergeCell ref="D9:E9"/>
    <mergeCell ref="B10:B11"/>
    <mergeCell ref="C10:E10"/>
    <mergeCell ref="D11:E11"/>
    <mergeCell ref="B23:B24"/>
    <mergeCell ref="B21:B22"/>
    <mergeCell ref="B18:B20"/>
    <mergeCell ref="B16:B17"/>
    <mergeCell ref="B14:B15"/>
    <mergeCell ref="B12:B13"/>
    <mergeCell ref="B36:B37"/>
    <mergeCell ref="B48:B49"/>
    <mergeCell ref="B46:B47"/>
    <mergeCell ref="B43:B45"/>
    <mergeCell ref="B40:B42"/>
    <mergeCell ref="B38:B39"/>
    <mergeCell ref="D35:E35"/>
    <mergeCell ref="C36:E36"/>
    <mergeCell ref="C27:E27"/>
    <mergeCell ref="C12:E12"/>
    <mergeCell ref="D13:E13"/>
    <mergeCell ref="C14:E14"/>
    <mergeCell ref="D15:E15"/>
    <mergeCell ref="C16:E16"/>
    <mergeCell ref="D17:E17"/>
    <mergeCell ref="D20:E20"/>
    <mergeCell ref="C21:E21"/>
    <mergeCell ref="D22:E22"/>
    <mergeCell ref="C23:E23"/>
    <mergeCell ref="D24:E24"/>
    <mergeCell ref="C25:E25"/>
    <mergeCell ref="D26:E26"/>
    <mergeCell ref="B50:F50"/>
    <mergeCell ref="D49:E49"/>
    <mergeCell ref="C48:E48"/>
    <mergeCell ref="C5:E5"/>
    <mergeCell ref="C6:E6"/>
    <mergeCell ref="D7:E7"/>
    <mergeCell ref="C46:E46"/>
    <mergeCell ref="B34:B35"/>
    <mergeCell ref="B32:B33"/>
    <mergeCell ref="D28:E28"/>
    <mergeCell ref="D29:E29"/>
    <mergeCell ref="B30:B31"/>
    <mergeCell ref="B27:B29"/>
    <mergeCell ref="B25:B26"/>
    <mergeCell ref="D37:E37"/>
    <mergeCell ref="C18:E18"/>
    <mergeCell ref="D47:E47"/>
    <mergeCell ref="C38:E38"/>
    <mergeCell ref="D39:E39"/>
    <mergeCell ref="C40:E40"/>
    <mergeCell ref="B2:H2"/>
    <mergeCell ref="B3:H3"/>
    <mergeCell ref="B4:H4"/>
    <mergeCell ref="C19:E19"/>
    <mergeCell ref="D42:E42"/>
    <mergeCell ref="C43:E43"/>
    <mergeCell ref="D45:E45"/>
    <mergeCell ref="C30:E30"/>
    <mergeCell ref="D31:E31"/>
    <mergeCell ref="C32:E32"/>
    <mergeCell ref="D33:E33"/>
    <mergeCell ref="C34:E3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9B25C-A0F9-47A2-BB92-FE7C1601C8EE}">
  <dimension ref="B1:O142"/>
  <sheetViews>
    <sheetView zoomScale="80" zoomScaleNormal="80" workbookViewId="0">
      <selection activeCell="I5" sqref="I5"/>
    </sheetView>
  </sheetViews>
  <sheetFormatPr defaultColWidth="8.875" defaultRowHeight="15.75" x14ac:dyDescent="0.25"/>
  <cols>
    <col min="1" max="1" width="3.5" style="1" customWidth="1"/>
    <col min="2" max="3" width="17.5" style="2" customWidth="1"/>
    <col min="4" max="4" width="1.875" style="1" customWidth="1"/>
    <col min="5" max="6" width="17.5" style="2" customWidth="1"/>
    <col min="7" max="7" width="1.875" style="1" customWidth="1"/>
    <col min="8" max="9" width="17.5" style="2" customWidth="1"/>
    <col min="10" max="10" width="1.875" style="1" customWidth="1"/>
    <col min="11" max="12" width="17.5" style="2" customWidth="1"/>
    <col min="13" max="13" width="1.875" style="1" customWidth="1"/>
    <col min="14" max="15" width="17.5" style="2" customWidth="1"/>
    <col min="16" max="16384" width="8.875" style="1"/>
  </cols>
  <sheetData>
    <row r="1" spans="2:15" x14ac:dyDescent="0.25">
      <c r="B1" s="150" t="s">
        <v>32</v>
      </c>
      <c r="C1" s="150"/>
      <c r="E1" s="141" t="s">
        <v>33</v>
      </c>
      <c r="F1" s="141"/>
      <c r="H1" s="142" t="s">
        <v>34</v>
      </c>
      <c r="I1" s="142"/>
      <c r="K1" s="143" t="s">
        <v>35</v>
      </c>
      <c r="L1" s="143"/>
      <c r="N1" s="144" t="s">
        <v>36</v>
      </c>
      <c r="O1" s="144"/>
    </row>
    <row r="2" spans="2:15" x14ac:dyDescent="0.25">
      <c r="B2" s="150"/>
      <c r="C2" s="150"/>
      <c r="E2" s="141"/>
      <c r="F2" s="141"/>
      <c r="H2" s="142"/>
      <c r="I2" s="142"/>
      <c r="K2" s="143"/>
      <c r="L2" s="143"/>
      <c r="N2" s="144"/>
      <c r="O2" s="144"/>
    </row>
    <row r="3" spans="2:15" ht="10.7" customHeight="1" x14ac:dyDescent="0.25"/>
    <row r="4" spans="2:15" ht="16.5" thickBot="1" x14ac:dyDescent="0.3">
      <c r="B4" s="145" t="s">
        <v>7</v>
      </c>
      <c r="C4" s="145"/>
      <c r="E4" s="146" t="s">
        <v>38</v>
      </c>
      <c r="F4" s="146"/>
      <c r="H4" s="149" t="s">
        <v>14</v>
      </c>
      <c r="I4" s="149"/>
      <c r="K4" s="148" t="s">
        <v>18</v>
      </c>
      <c r="L4" s="148"/>
      <c r="N4" s="147" t="s">
        <v>21</v>
      </c>
      <c r="O4" s="147"/>
    </row>
    <row r="5" spans="2:15" x14ac:dyDescent="0.25">
      <c r="B5" s="26">
        <f>'Neraca Saldo Awal (SOAL)'!F6</f>
        <v>90000000</v>
      </c>
      <c r="C5" s="27"/>
      <c r="E5" s="31"/>
      <c r="F5" s="34">
        <f>'Neraca Saldo Awal (SOAL)'!G14</f>
        <v>25000000</v>
      </c>
      <c r="H5" s="36"/>
      <c r="I5" s="39">
        <f>'Neraca Saldo Awal (SOAL)'!G16</f>
        <v>235000000</v>
      </c>
      <c r="K5" s="41"/>
      <c r="L5" s="44">
        <f>'Neraca Saldo Awal (SOAL)'!G20</f>
        <v>0</v>
      </c>
      <c r="N5" s="46">
        <f>'Neraca Saldo Awal (SOAL)'!F23</f>
        <v>0</v>
      </c>
      <c r="O5" s="49"/>
    </row>
    <row r="6" spans="2:15" x14ac:dyDescent="0.25">
      <c r="B6" s="28">
        <f>'(1) Jurnal Umum'!G8</f>
        <v>7500000</v>
      </c>
      <c r="C6" s="27"/>
      <c r="E6" s="32"/>
      <c r="F6" s="34">
        <f>'(1) Jurnal Umum'!H11</f>
        <v>40000000</v>
      </c>
      <c r="H6" s="37"/>
      <c r="I6" s="39"/>
      <c r="K6" s="42"/>
      <c r="L6" s="44">
        <f>'(1) Jurnal Umum'!H7</f>
        <v>34000000</v>
      </c>
      <c r="N6" s="47">
        <f>'(1) Jurnal Umum'!G10</f>
        <v>40000000</v>
      </c>
      <c r="O6" s="49"/>
    </row>
    <row r="7" spans="2:15" x14ac:dyDescent="0.25">
      <c r="B7" s="28"/>
      <c r="C7" s="27">
        <f>'(1) Jurnal Umum'!H13</f>
        <v>700000</v>
      </c>
      <c r="E7" s="32">
        <f>'(1) Jurnal Umum'!G21</f>
        <v>8000000</v>
      </c>
      <c r="F7" s="34"/>
      <c r="H7" s="37"/>
      <c r="I7" s="39"/>
      <c r="K7" s="42"/>
      <c r="L7" s="44">
        <f>'(1) Jurnal Umum'!H24</f>
        <v>10000000</v>
      </c>
      <c r="N7" s="47">
        <f>'(1) Jurnal Umum'!G34</f>
        <v>30000000</v>
      </c>
      <c r="O7" s="49"/>
    </row>
    <row r="8" spans="2:15" x14ac:dyDescent="0.25">
      <c r="B8" s="28"/>
      <c r="C8" s="27">
        <f>'(1) Jurnal Umum'!H15</f>
        <v>7000000</v>
      </c>
      <c r="E8" s="32">
        <f>'(1) Jurnal Umum'!G27</f>
        <v>32000000</v>
      </c>
      <c r="F8" s="34"/>
      <c r="H8" s="37"/>
      <c r="I8" s="39"/>
      <c r="K8" s="42"/>
      <c r="L8" s="44">
        <f>'(1) Jurnal Umum'!H33</f>
        <v>27000000</v>
      </c>
      <c r="N8" s="47">
        <f>'(1) Jurnal Umum'!G46</f>
        <v>20000000</v>
      </c>
      <c r="O8" s="49"/>
    </row>
    <row r="9" spans="2:15" x14ac:dyDescent="0.25">
      <c r="B9" s="28"/>
      <c r="C9" s="27">
        <f>'(1) Jurnal Umum'!H20</f>
        <v>25000000</v>
      </c>
      <c r="E9" s="32"/>
      <c r="F9" s="34">
        <f>'(1) Jurnal Umum'!H35</f>
        <v>30000000</v>
      </c>
      <c r="H9" s="37"/>
      <c r="I9" s="39"/>
      <c r="K9" s="42"/>
      <c r="L9" s="44"/>
      <c r="N9" s="47"/>
      <c r="O9" s="49"/>
    </row>
    <row r="10" spans="2:15" x14ac:dyDescent="0.25">
      <c r="B10" s="28">
        <f>'(1) Jurnal Umum'!G23</f>
        <v>10000000</v>
      </c>
      <c r="C10" s="27"/>
      <c r="E10" s="32">
        <f>'(1) Jurnal Umum'!G38</f>
        <v>5000000</v>
      </c>
      <c r="F10" s="34"/>
      <c r="H10" s="37"/>
      <c r="I10" s="39"/>
      <c r="K10" s="42"/>
      <c r="L10" s="44"/>
      <c r="N10" s="47"/>
      <c r="O10" s="49"/>
    </row>
    <row r="11" spans="2:15" x14ac:dyDescent="0.25">
      <c r="B11" s="28">
        <f>'(1) Jurnal Umum'!G25</f>
        <v>30000000</v>
      </c>
      <c r="C11" s="27"/>
      <c r="E11" s="32">
        <f>'(1) Jurnal Umum'!G40</f>
        <v>25000000</v>
      </c>
      <c r="F11" s="34"/>
      <c r="H11" s="37"/>
      <c r="I11" s="39"/>
      <c r="K11" s="42"/>
      <c r="L11" s="44"/>
      <c r="N11" s="47"/>
      <c r="O11" s="49"/>
    </row>
    <row r="12" spans="2:15" x14ac:dyDescent="0.25">
      <c r="B12" s="28"/>
      <c r="C12" s="27">
        <f>'(1) Jurnal Umum'!H29</f>
        <v>31680000</v>
      </c>
      <c r="E12" s="32"/>
      <c r="F12" s="34">
        <f>'(1) Jurnal Umum'!H47</f>
        <v>20000000</v>
      </c>
      <c r="H12" s="37"/>
      <c r="I12" s="39"/>
      <c r="K12" s="42"/>
      <c r="L12" s="44"/>
      <c r="N12" s="47"/>
      <c r="O12" s="49"/>
    </row>
    <row r="13" spans="2:15" x14ac:dyDescent="0.25">
      <c r="B13" s="28"/>
      <c r="C13" s="27">
        <f>'(1) Jurnal Umum'!H31</f>
        <v>2000000</v>
      </c>
      <c r="E13" s="32">
        <f>'(1) Jurnal Umum'!G48</f>
        <v>4000000</v>
      </c>
      <c r="F13" s="34"/>
      <c r="H13" s="37"/>
      <c r="I13" s="39"/>
      <c r="K13" s="42"/>
      <c r="L13" s="44"/>
      <c r="N13" s="47"/>
      <c r="O13" s="49"/>
    </row>
    <row r="14" spans="2:15" x14ac:dyDescent="0.25">
      <c r="B14" s="28"/>
      <c r="C14" s="27">
        <f>'(1) Jurnal Umum'!H42</f>
        <v>24500000</v>
      </c>
      <c r="E14" s="32"/>
      <c r="F14" s="34"/>
      <c r="H14" s="37"/>
      <c r="I14" s="39"/>
      <c r="K14" s="42"/>
      <c r="L14" s="44"/>
      <c r="N14" s="47"/>
      <c r="O14" s="49"/>
    </row>
    <row r="15" spans="2:15" ht="16.5" thickBot="1" x14ac:dyDescent="0.3">
      <c r="B15" s="29">
        <f>'(1) Jurnal Umum'!G43</f>
        <v>19400000</v>
      </c>
      <c r="C15" s="30"/>
      <c r="E15" s="33"/>
      <c r="F15" s="35"/>
      <c r="H15" s="38"/>
      <c r="I15" s="40"/>
      <c r="K15" s="43"/>
      <c r="L15" s="45"/>
      <c r="N15" s="48"/>
      <c r="O15" s="50"/>
    </row>
    <row r="16" spans="2:15" x14ac:dyDescent="0.25">
      <c r="B16" s="28">
        <f>SUM(B5:B15)-SUM(C5:C15)</f>
        <v>66020000</v>
      </c>
      <c r="C16" s="27"/>
      <c r="E16" s="32"/>
      <c r="F16" s="34">
        <f>SUM(F5:F15)-SUM(E5:E15)</f>
        <v>41000000</v>
      </c>
      <c r="H16" s="37"/>
      <c r="I16" s="39">
        <f>SUM(I5:I15)-SUM(H5:H15)</f>
        <v>235000000</v>
      </c>
      <c r="K16" s="42"/>
      <c r="L16" s="44">
        <f>SUM(L5:L15)-SUM(K5:K15)</f>
        <v>71000000</v>
      </c>
      <c r="N16" s="47">
        <f>SUM(N5:N15)-SUM(O5:O15)</f>
        <v>90000000</v>
      </c>
      <c r="O16" s="49"/>
    </row>
    <row r="18" spans="2:15" ht="16.5" thickBot="1" x14ac:dyDescent="0.3">
      <c r="B18" s="145" t="s">
        <v>37</v>
      </c>
      <c r="C18" s="145"/>
      <c r="E18" s="146" t="s">
        <v>13</v>
      </c>
      <c r="F18" s="146"/>
      <c r="H18" s="149" t="s">
        <v>15</v>
      </c>
      <c r="I18" s="149"/>
      <c r="K18" s="148" t="s">
        <v>19</v>
      </c>
      <c r="L18" s="148"/>
      <c r="N18" s="147" t="s">
        <v>22</v>
      </c>
      <c r="O18" s="147"/>
    </row>
    <row r="19" spans="2:15" x14ac:dyDescent="0.25">
      <c r="B19" s="26">
        <f>'Neraca Saldo Awal (SOAL)'!F7</f>
        <v>10000000</v>
      </c>
      <c r="C19" s="27"/>
      <c r="E19" s="31"/>
      <c r="F19" s="34">
        <f>'Neraca Saldo Awal (SOAL)'!G15</f>
        <v>20000000</v>
      </c>
      <c r="H19" s="36"/>
      <c r="I19" s="39">
        <f>'Neraca Saldo Awal (SOAL)'!G17</f>
        <v>120000000</v>
      </c>
      <c r="K19" s="41">
        <f>'Neraca Saldo Awal (SOAL)'!F21</f>
        <v>0</v>
      </c>
      <c r="L19" s="44"/>
      <c r="N19" s="46"/>
      <c r="O19" s="49">
        <f>'Neraca Saldo Awal (SOAL)'!G24</f>
        <v>0</v>
      </c>
    </row>
    <row r="20" spans="2:15" x14ac:dyDescent="0.25">
      <c r="B20" s="28">
        <f>'(1) Jurnal Umum'!G6</f>
        <v>34000000</v>
      </c>
      <c r="C20" s="27"/>
      <c r="E20" s="32"/>
      <c r="F20" s="34"/>
      <c r="H20" s="37"/>
      <c r="I20" s="39"/>
      <c r="K20" s="42">
        <f>'(1) Jurnal Umum'!G16</f>
        <v>4000000</v>
      </c>
      <c r="L20" s="44"/>
      <c r="N20" s="47"/>
      <c r="O20" s="49">
        <f>'(1) Jurnal Umum'!H22</f>
        <v>8000000</v>
      </c>
    </row>
    <row r="21" spans="2:15" x14ac:dyDescent="0.25">
      <c r="B21" s="28"/>
      <c r="C21" s="27">
        <f>'(1) Jurnal Umum'!H9</f>
        <v>7500000</v>
      </c>
      <c r="E21" s="32"/>
      <c r="F21" s="34"/>
      <c r="H21" s="37"/>
      <c r="I21" s="39"/>
      <c r="K21" s="42">
        <f>'(1) Jurnal Umum'!G30</f>
        <v>2000000</v>
      </c>
      <c r="L21" s="44"/>
      <c r="N21" s="47"/>
      <c r="O21" s="49">
        <f>'(1) Jurnal Umum'!H39</f>
        <v>5000000</v>
      </c>
    </row>
    <row r="22" spans="2:15" x14ac:dyDescent="0.25">
      <c r="B22" s="28"/>
      <c r="C22" s="27">
        <f>'(1) Jurnal Umum'!H17</f>
        <v>4000000</v>
      </c>
      <c r="E22" s="32"/>
      <c r="F22" s="34"/>
      <c r="H22" s="37"/>
      <c r="I22" s="39"/>
      <c r="K22" s="42">
        <f>'(1) Jurnal Umum'!G36</f>
        <v>7000000</v>
      </c>
      <c r="L22" s="44"/>
      <c r="N22" s="47"/>
      <c r="O22" s="49">
        <f>'(1) Jurnal Umum'!H49</f>
        <v>4000000</v>
      </c>
    </row>
    <row r="23" spans="2:15" x14ac:dyDescent="0.25">
      <c r="B23" s="28"/>
      <c r="C23" s="27">
        <f>'(1) Jurnal Umum'!H26</f>
        <v>30000000</v>
      </c>
      <c r="E23" s="32"/>
      <c r="F23" s="34"/>
      <c r="H23" s="37"/>
      <c r="I23" s="39"/>
      <c r="K23" s="42"/>
      <c r="L23" s="44"/>
      <c r="N23" s="47"/>
      <c r="O23" s="49"/>
    </row>
    <row r="24" spans="2:15" x14ac:dyDescent="0.25">
      <c r="B24" s="28">
        <f>'(1) Jurnal Umum'!G32</f>
        <v>27000000</v>
      </c>
      <c r="C24" s="27"/>
      <c r="E24" s="32"/>
      <c r="F24" s="34"/>
      <c r="H24" s="37"/>
      <c r="I24" s="39"/>
      <c r="K24" s="42"/>
      <c r="L24" s="44"/>
      <c r="N24" s="47"/>
      <c r="O24" s="49"/>
    </row>
    <row r="25" spans="2:15" x14ac:dyDescent="0.25">
      <c r="B25" s="28"/>
      <c r="C25" s="27">
        <f>'(1) Jurnal Umum'!H37</f>
        <v>7000000</v>
      </c>
      <c r="E25" s="32"/>
      <c r="F25" s="34"/>
      <c r="H25" s="37"/>
      <c r="I25" s="39"/>
      <c r="K25" s="42"/>
      <c r="L25" s="44"/>
      <c r="N25" s="47"/>
      <c r="O25" s="49"/>
    </row>
    <row r="26" spans="2:15" x14ac:dyDescent="0.25">
      <c r="B26" s="28"/>
      <c r="C26" s="27">
        <f>'(1) Jurnal Umum'!H45</f>
        <v>20000000</v>
      </c>
      <c r="E26" s="32"/>
      <c r="F26" s="34"/>
      <c r="H26" s="37"/>
      <c r="I26" s="39"/>
      <c r="K26" s="42"/>
      <c r="L26" s="44"/>
      <c r="N26" s="47"/>
      <c r="O26" s="49"/>
    </row>
    <row r="27" spans="2:15" x14ac:dyDescent="0.25">
      <c r="B27" s="28"/>
      <c r="C27" s="27"/>
      <c r="E27" s="32"/>
      <c r="F27" s="34"/>
      <c r="H27" s="37"/>
      <c r="I27" s="39"/>
      <c r="K27" s="42"/>
      <c r="L27" s="44"/>
      <c r="N27" s="47"/>
      <c r="O27" s="49"/>
    </row>
    <row r="28" spans="2:15" x14ac:dyDescent="0.25">
      <c r="B28" s="28"/>
      <c r="C28" s="27"/>
      <c r="E28" s="32"/>
      <c r="F28" s="34"/>
      <c r="H28" s="37"/>
      <c r="I28" s="39"/>
      <c r="K28" s="42"/>
      <c r="L28" s="44"/>
      <c r="N28" s="47"/>
      <c r="O28" s="49"/>
    </row>
    <row r="29" spans="2:15" ht="16.5" thickBot="1" x14ac:dyDescent="0.3">
      <c r="B29" s="29"/>
      <c r="C29" s="30"/>
      <c r="E29" s="33"/>
      <c r="F29" s="35"/>
      <c r="H29" s="38"/>
      <c r="I29" s="40"/>
      <c r="K29" s="43"/>
      <c r="L29" s="45"/>
      <c r="N29" s="48"/>
      <c r="O29" s="50"/>
    </row>
    <row r="30" spans="2:15" x14ac:dyDescent="0.25">
      <c r="B30" s="28">
        <f>SUM(B19:B29)-SUM(C19:C29)</f>
        <v>2500000</v>
      </c>
      <c r="C30" s="27"/>
      <c r="E30" s="32"/>
      <c r="F30" s="34">
        <f>SUM(F19:F29)-SUM(E19:E29)</f>
        <v>20000000</v>
      </c>
      <c r="H30" s="37"/>
      <c r="I30" s="39">
        <f>SUM(I19:I29)-SUM(H19:H29)</f>
        <v>120000000</v>
      </c>
      <c r="K30" s="42">
        <f>SUM(K19:K29)-SUM(L19:L29)</f>
        <v>13000000</v>
      </c>
      <c r="L30" s="44"/>
      <c r="N30" s="47"/>
      <c r="O30" s="49">
        <f>SUM(O19:O29)-SUM(N19:N29)</f>
        <v>17000000</v>
      </c>
    </row>
    <row r="32" spans="2:15" ht="16.5" thickBot="1" x14ac:dyDescent="0.3">
      <c r="B32" s="145" t="s">
        <v>8</v>
      </c>
      <c r="C32" s="145"/>
      <c r="H32" s="149" t="s">
        <v>16</v>
      </c>
      <c r="I32" s="149"/>
      <c r="K32" s="148" t="s">
        <v>20</v>
      </c>
      <c r="L32" s="148"/>
      <c r="N32" s="147" t="s">
        <v>23</v>
      </c>
      <c r="O32" s="147"/>
    </row>
    <row r="33" spans="2:15" x14ac:dyDescent="0.25">
      <c r="B33" s="26">
        <f>'Neraca Saldo Awal (SOAL)'!F8</f>
        <v>131000000</v>
      </c>
      <c r="C33" s="27"/>
      <c r="H33" s="36">
        <f>'Neraca Saldo Awal (SOAL)'!F18</f>
        <v>28000000</v>
      </c>
      <c r="I33" s="39"/>
      <c r="K33" s="41">
        <f>'Neraca Saldo Awal (SOAL)'!F22</f>
        <v>0</v>
      </c>
      <c r="L33" s="44"/>
      <c r="N33" s="46"/>
      <c r="O33" s="49">
        <f>'Neraca Saldo Awal (SOAL)'!G25</f>
        <v>0</v>
      </c>
    </row>
    <row r="34" spans="2:15" x14ac:dyDescent="0.25">
      <c r="B34" s="28"/>
      <c r="C34" s="27"/>
      <c r="H34" s="37"/>
      <c r="I34" s="39"/>
      <c r="K34" s="42">
        <f>'(1) Jurnal Umum'!G44</f>
        <v>600000</v>
      </c>
      <c r="L34" s="44"/>
      <c r="N34" s="47"/>
      <c r="O34" s="49">
        <f>'(1) Jurnal Umum'!H28</f>
        <v>320000</v>
      </c>
    </row>
    <row r="35" spans="2:15" x14ac:dyDescent="0.25">
      <c r="B35" s="28"/>
      <c r="C35" s="27"/>
      <c r="H35" s="37"/>
      <c r="I35" s="39"/>
      <c r="K35" s="42"/>
      <c r="L35" s="44"/>
      <c r="N35" s="47"/>
      <c r="O35" s="49">
        <f>'(1) Jurnal Umum'!H41</f>
        <v>500000</v>
      </c>
    </row>
    <row r="36" spans="2:15" x14ac:dyDescent="0.25">
      <c r="B36" s="28"/>
      <c r="C36" s="27"/>
      <c r="H36" s="37"/>
      <c r="I36" s="39"/>
      <c r="K36" s="42"/>
      <c r="L36" s="44"/>
      <c r="N36" s="47"/>
      <c r="O36" s="49"/>
    </row>
    <row r="37" spans="2:15" x14ac:dyDescent="0.25">
      <c r="B37" s="28"/>
      <c r="C37" s="27"/>
      <c r="H37" s="37"/>
      <c r="I37" s="39"/>
      <c r="K37" s="42"/>
      <c r="L37" s="44"/>
      <c r="N37" s="47"/>
      <c r="O37" s="49"/>
    </row>
    <row r="38" spans="2:15" x14ac:dyDescent="0.25">
      <c r="B38" s="28"/>
      <c r="C38" s="27"/>
      <c r="H38" s="37"/>
      <c r="I38" s="39"/>
      <c r="K38" s="42"/>
      <c r="L38" s="44"/>
      <c r="N38" s="47"/>
      <c r="O38" s="49"/>
    </row>
    <row r="39" spans="2:15" x14ac:dyDescent="0.25">
      <c r="B39" s="28"/>
      <c r="C39" s="27"/>
      <c r="H39" s="37"/>
      <c r="I39" s="39"/>
      <c r="K39" s="42"/>
      <c r="L39" s="44"/>
      <c r="N39" s="47"/>
      <c r="O39" s="49"/>
    </row>
    <row r="40" spans="2:15" x14ac:dyDescent="0.25">
      <c r="B40" s="28"/>
      <c r="C40" s="27"/>
      <c r="H40" s="37"/>
      <c r="I40" s="39"/>
      <c r="K40" s="42"/>
      <c r="L40" s="44"/>
      <c r="N40" s="47"/>
      <c r="O40" s="49"/>
    </row>
    <row r="41" spans="2:15" x14ac:dyDescent="0.25">
      <c r="B41" s="28"/>
      <c r="C41" s="27"/>
      <c r="H41" s="37"/>
      <c r="I41" s="39"/>
      <c r="K41" s="42"/>
      <c r="L41" s="44"/>
      <c r="N41" s="47"/>
      <c r="O41" s="49"/>
    </row>
    <row r="42" spans="2:15" x14ac:dyDescent="0.25">
      <c r="B42" s="28"/>
      <c r="C42" s="27"/>
      <c r="H42" s="37"/>
      <c r="I42" s="39"/>
      <c r="K42" s="42"/>
      <c r="L42" s="44"/>
      <c r="N42" s="47"/>
      <c r="O42" s="49"/>
    </row>
    <row r="43" spans="2:15" ht="16.5" thickBot="1" x14ac:dyDescent="0.3">
      <c r="B43" s="29"/>
      <c r="C43" s="30"/>
      <c r="H43" s="38"/>
      <c r="I43" s="40"/>
      <c r="K43" s="43"/>
      <c r="L43" s="45"/>
      <c r="N43" s="48"/>
      <c r="O43" s="50"/>
    </row>
    <row r="44" spans="2:15" x14ac:dyDescent="0.25">
      <c r="B44" s="28">
        <f>SUM(B33:B43)-SUM(C33:C43)</f>
        <v>131000000</v>
      </c>
      <c r="C44" s="27"/>
      <c r="H44" s="37">
        <f>SUM(H33:H43)-SUM(I33:I43)</f>
        <v>28000000</v>
      </c>
      <c r="I44" s="39"/>
      <c r="K44" s="42">
        <f>SUM(K33:K43)-SUM(L33:L43)</f>
        <v>600000</v>
      </c>
      <c r="L44" s="44"/>
      <c r="N44" s="47"/>
      <c r="O44" s="49">
        <f>SUM(O33:O43)-SUM(N33:N43)</f>
        <v>820000</v>
      </c>
    </row>
    <row r="46" spans="2:15" ht="16.5" thickBot="1" x14ac:dyDescent="0.3">
      <c r="B46" s="145" t="s">
        <v>9</v>
      </c>
      <c r="C46" s="145"/>
      <c r="H46" s="149" t="s">
        <v>17</v>
      </c>
      <c r="I46" s="149"/>
      <c r="N46" s="147" t="s">
        <v>24</v>
      </c>
      <c r="O46" s="147"/>
    </row>
    <row r="47" spans="2:15" x14ac:dyDescent="0.25">
      <c r="B47" s="26">
        <f>'Neraca Saldo Awal (SOAL)'!F9</f>
        <v>5000000</v>
      </c>
      <c r="C47" s="27"/>
      <c r="H47" s="36"/>
      <c r="I47" s="39">
        <f>'Neraca Saldo Awal (SOAL)'!G19</f>
        <v>0</v>
      </c>
      <c r="N47" s="46">
        <f>'Neraca Saldo Awal (SOAL)'!F26</f>
        <v>0</v>
      </c>
      <c r="O47" s="49"/>
    </row>
    <row r="48" spans="2:15" x14ac:dyDescent="0.25">
      <c r="B48" s="28">
        <f>'(1) Jurnal Umum'!G14</f>
        <v>7000000</v>
      </c>
      <c r="C48" s="27"/>
      <c r="H48" s="37"/>
      <c r="I48" s="39"/>
      <c r="N48" s="47">
        <f>'(1) Jurnal Umum'!G12</f>
        <v>700000</v>
      </c>
      <c r="O48" s="49"/>
    </row>
    <row r="49" spans="2:15" x14ac:dyDescent="0.25">
      <c r="B49" s="28"/>
      <c r="C49" s="27"/>
      <c r="H49" s="37"/>
      <c r="I49" s="39"/>
      <c r="N49" s="47"/>
      <c r="O49" s="49"/>
    </row>
    <row r="50" spans="2:15" x14ac:dyDescent="0.25">
      <c r="B50" s="28"/>
      <c r="C50" s="27"/>
      <c r="H50" s="37"/>
      <c r="I50" s="39"/>
      <c r="N50" s="47"/>
      <c r="O50" s="49"/>
    </row>
    <row r="51" spans="2:15" x14ac:dyDescent="0.25">
      <c r="B51" s="28"/>
      <c r="C51" s="27"/>
      <c r="H51" s="37"/>
      <c r="I51" s="39"/>
      <c r="N51" s="47"/>
      <c r="O51" s="49"/>
    </row>
    <row r="52" spans="2:15" x14ac:dyDescent="0.25">
      <c r="B52" s="28"/>
      <c r="C52" s="27"/>
      <c r="H52" s="37"/>
      <c r="I52" s="39"/>
      <c r="N52" s="47"/>
      <c r="O52" s="49"/>
    </row>
    <row r="53" spans="2:15" x14ac:dyDescent="0.25">
      <c r="B53" s="28"/>
      <c r="C53" s="27"/>
      <c r="H53" s="37"/>
      <c r="I53" s="39"/>
      <c r="N53" s="47"/>
      <c r="O53" s="49"/>
    </row>
    <row r="54" spans="2:15" x14ac:dyDescent="0.25">
      <c r="B54" s="28"/>
      <c r="C54" s="27"/>
      <c r="H54" s="37"/>
      <c r="I54" s="39"/>
      <c r="N54" s="47"/>
      <c r="O54" s="49"/>
    </row>
    <row r="55" spans="2:15" x14ac:dyDescent="0.25">
      <c r="B55" s="28"/>
      <c r="C55" s="27"/>
      <c r="H55" s="37"/>
      <c r="I55" s="39"/>
      <c r="N55" s="47"/>
      <c r="O55" s="49"/>
    </row>
    <row r="56" spans="2:15" x14ac:dyDescent="0.25">
      <c r="B56" s="28"/>
      <c r="C56" s="27"/>
      <c r="H56" s="37"/>
      <c r="I56" s="39"/>
      <c r="N56" s="47"/>
      <c r="O56" s="49"/>
    </row>
    <row r="57" spans="2:15" ht="16.5" thickBot="1" x14ac:dyDescent="0.3">
      <c r="B57" s="29"/>
      <c r="C57" s="30"/>
      <c r="H57" s="38"/>
      <c r="I57" s="40"/>
      <c r="N57" s="48"/>
      <c r="O57" s="50"/>
    </row>
    <row r="58" spans="2:15" x14ac:dyDescent="0.25">
      <c r="B58" s="28">
        <f>SUM(B47:B57)-SUM(C47:C57)</f>
        <v>12000000</v>
      </c>
      <c r="C58" s="27"/>
      <c r="H58" s="37"/>
      <c r="I58" s="39">
        <f>SUM(I47:I57)-SUM(H47:H57)</f>
        <v>0</v>
      </c>
      <c r="N58" s="47">
        <f>SUM(N47:N57)-SUM(O47:O57)</f>
        <v>700000</v>
      </c>
      <c r="O58" s="49"/>
    </row>
    <row r="60" spans="2:15" ht="16.5" thickBot="1" x14ac:dyDescent="0.3">
      <c r="B60" s="145" t="s">
        <v>46</v>
      </c>
      <c r="C60" s="145"/>
      <c r="N60" s="147" t="s">
        <v>25</v>
      </c>
      <c r="O60" s="147"/>
    </row>
    <row r="61" spans="2:15" x14ac:dyDescent="0.25">
      <c r="B61" s="26">
        <f>'Neraca Saldo Awal (SOAL)'!F10</f>
        <v>0</v>
      </c>
      <c r="C61" s="27"/>
      <c r="N61" s="46">
        <f>'Neraca Saldo Awal (SOAL)'!F27</f>
        <v>0</v>
      </c>
      <c r="O61" s="49"/>
    </row>
    <row r="62" spans="2:15" x14ac:dyDescent="0.25">
      <c r="B62" s="28"/>
      <c r="C62" s="27"/>
      <c r="N62" s="47">
        <f>'(1) Jurnal Umum'!G18</f>
        <v>20000000</v>
      </c>
      <c r="O62" s="49"/>
    </row>
    <row r="63" spans="2:15" x14ac:dyDescent="0.25">
      <c r="B63" s="28"/>
      <c r="C63" s="27"/>
      <c r="N63" s="47"/>
      <c r="O63" s="49"/>
    </row>
    <row r="64" spans="2:15" x14ac:dyDescent="0.25">
      <c r="B64" s="28"/>
      <c r="C64" s="27"/>
      <c r="N64" s="47"/>
      <c r="O64" s="49"/>
    </row>
    <row r="65" spans="2:15" x14ac:dyDescent="0.25">
      <c r="B65" s="28"/>
      <c r="C65" s="27"/>
      <c r="N65" s="47"/>
      <c r="O65" s="49"/>
    </row>
    <row r="66" spans="2:15" x14ac:dyDescent="0.25">
      <c r="B66" s="28"/>
      <c r="C66" s="27"/>
      <c r="N66" s="47"/>
      <c r="O66" s="49"/>
    </row>
    <row r="67" spans="2:15" x14ac:dyDescent="0.25">
      <c r="B67" s="28"/>
      <c r="C67" s="27"/>
      <c r="N67" s="47"/>
      <c r="O67" s="49"/>
    </row>
    <row r="68" spans="2:15" x14ac:dyDescent="0.25">
      <c r="B68" s="28"/>
      <c r="C68" s="27"/>
      <c r="N68" s="47"/>
      <c r="O68" s="49"/>
    </row>
    <row r="69" spans="2:15" x14ac:dyDescent="0.25">
      <c r="B69" s="28"/>
      <c r="C69" s="27"/>
      <c r="N69" s="47"/>
      <c r="O69" s="49"/>
    </row>
    <row r="70" spans="2:15" x14ac:dyDescent="0.25">
      <c r="B70" s="28"/>
      <c r="C70" s="27"/>
      <c r="N70" s="47"/>
      <c r="O70" s="49"/>
    </row>
    <row r="71" spans="2:15" ht="16.5" thickBot="1" x14ac:dyDescent="0.3">
      <c r="B71" s="29"/>
      <c r="C71" s="30"/>
      <c r="N71" s="48"/>
      <c r="O71" s="50"/>
    </row>
    <row r="72" spans="2:15" x14ac:dyDescent="0.25">
      <c r="B72" s="28">
        <f>SUM(B61:B71)-SUM(C61:C71)</f>
        <v>0</v>
      </c>
      <c r="C72" s="27"/>
      <c r="N72" s="47">
        <f>SUM(N61:N71)-SUM(O61:O71)</f>
        <v>20000000</v>
      </c>
      <c r="O72" s="49"/>
    </row>
    <row r="74" spans="2:15" ht="16.5" thickBot="1" x14ac:dyDescent="0.3">
      <c r="B74" s="145" t="s">
        <v>10</v>
      </c>
      <c r="C74" s="145"/>
      <c r="N74" s="147" t="s">
        <v>26</v>
      </c>
      <c r="O74" s="147"/>
    </row>
    <row r="75" spans="2:15" x14ac:dyDescent="0.25">
      <c r="B75" s="26">
        <f>'Neraca Saldo Awal (SOAL)'!F11</f>
        <v>2000000</v>
      </c>
      <c r="C75" s="27"/>
      <c r="N75" s="46">
        <f>'Neraca Saldo Awal (SOAL)'!F28</f>
        <v>0</v>
      </c>
      <c r="O75" s="49"/>
    </row>
    <row r="76" spans="2:15" x14ac:dyDescent="0.25">
      <c r="B76" s="28"/>
      <c r="C76" s="27"/>
      <c r="N76" s="47">
        <f>'(1) Jurnal Umum'!G19</f>
        <v>5000000</v>
      </c>
      <c r="O76" s="49"/>
    </row>
    <row r="77" spans="2:15" x14ac:dyDescent="0.25">
      <c r="B77" s="28"/>
      <c r="C77" s="27"/>
      <c r="N77" s="47"/>
      <c r="O77" s="49"/>
    </row>
    <row r="78" spans="2:15" x14ac:dyDescent="0.25">
      <c r="B78" s="28"/>
      <c r="C78" s="27"/>
      <c r="N78" s="47"/>
      <c r="O78" s="49"/>
    </row>
    <row r="79" spans="2:15" x14ac:dyDescent="0.25">
      <c r="B79" s="28"/>
      <c r="C79" s="27"/>
      <c r="N79" s="47"/>
      <c r="O79" s="49"/>
    </row>
    <row r="80" spans="2:15" x14ac:dyDescent="0.25">
      <c r="B80" s="28"/>
      <c r="C80" s="27"/>
      <c r="N80" s="47"/>
      <c r="O80" s="49"/>
    </row>
    <row r="81" spans="2:15" x14ac:dyDescent="0.25">
      <c r="B81" s="28"/>
      <c r="C81" s="27"/>
      <c r="N81" s="47"/>
      <c r="O81" s="49"/>
    </row>
    <row r="82" spans="2:15" x14ac:dyDescent="0.25">
      <c r="B82" s="28"/>
      <c r="C82" s="27"/>
      <c r="N82" s="47"/>
      <c r="O82" s="49"/>
    </row>
    <row r="83" spans="2:15" x14ac:dyDescent="0.25">
      <c r="B83" s="28"/>
      <c r="C83" s="27"/>
      <c r="N83" s="47"/>
      <c r="O83" s="49"/>
    </row>
    <row r="84" spans="2:15" x14ac:dyDescent="0.25">
      <c r="B84" s="28"/>
      <c r="C84" s="27"/>
      <c r="N84" s="47"/>
      <c r="O84" s="49"/>
    </row>
    <row r="85" spans="2:15" ht="16.5" thickBot="1" x14ac:dyDescent="0.3">
      <c r="B85" s="29"/>
      <c r="C85" s="30"/>
      <c r="N85" s="48"/>
      <c r="O85" s="50"/>
    </row>
    <row r="86" spans="2:15" x14ac:dyDescent="0.25">
      <c r="B86" s="28">
        <f>SUM(B75:B85)-SUM(C75:C85)</f>
        <v>2000000</v>
      </c>
      <c r="C86" s="27"/>
      <c r="N86" s="47">
        <f>SUM(N75:N85)-SUM(O75:O85)</f>
        <v>5000000</v>
      </c>
      <c r="O86" s="49"/>
    </row>
    <row r="88" spans="2:15" ht="16.5" thickBot="1" x14ac:dyDescent="0.3">
      <c r="B88" s="145" t="s">
        <v>11</v>
      </c>
      <c r="C88" s="145"/>
      <c r="N88" s="147" t="s">
        <v>27</v>
      </c>
      <c r="O88" s="147"/>
    </row>
    <row r="89" spans="2:15" x14ac:dyDescent="0.25">
      <c r="B89" s="26">
        <f>'Neraca Saldo Awal (SOAL)'!F12</f>
        <v>140000000</v>
      </c>
      <c r="C89" s="27"/>
      <c r="N89" s="46">
        <f>'Neraca Saldo Awal (SOAL)'!F29</f>
        <v>22000000</v>
      </c>
      <c r="O89" s="49"/>
    </row>
    <row r="90" spans="2:15" x14ac:dyDescent="0.25">
      <c r="B90" s="28"/>
      <c r="C90" s="27"/>
      <c r="N90" s="47"/>
      <c r="O90" s="49"/>
    </row>
    <row r="91" spans="2:15" x14ac:dyDescent="0.25">
      <c r="B91" s="28"/>
      <c r="C91" s="27"/>
      <c r="N91" s="47"/>
      <c r="O91" s="49"/>
    </row>
    <row r="92" spans="2:15" x14ac:dyDescent="0.25">
      <c r="B92" s="28"/>
      <c r="C92" s="27"/>
      <c r="N92" s="47"/>
      <c r="O92" s="49"/>
    </row>
    <row r="93" spans="2:15" x14ac:dyDescent="0.25">
      <c r="B93" s="28"/>
      <c r="C93" s="27"/>
      <c r="N93" s="47"/>
      <c r="O93" s="49"/>
    </row>
    <row r="94" spans="2:15" x14ac:dyDescent="0.25">
      <c r="B94" s="28"/>
      <c r="C94" s="27"/>
      <c r="N94" s="47"/>
      <c r="O94" s="49"/>
    </row>
    <row r="95" spans="2:15" x14ac:dyDescent="0.25">
      <c r="B95" s="28"/>
      <c r="C95" s="27"/>
      <c r="N95" s="47"/>
      <c r="O95" s="49"/>
    </row>
    <row r="96" spans="2:15" x14ac:dyDescent="0.25">
      <c r="B96" s="28"/>
      <c r="C96" s="27"/>
      <c r="N96" s="47"/>
      <c r="O96" s="49"/>
    </row>
    <row r="97" spans="2:15" x14ac:dyDescent="0.25">
      <c r="B97" s="28"/>
      <c r="C97" s="27"/>
      <c r="N97" s="47"/>
      <c r="O97" s="49"/>
    </row>
    <row r="98" spans="2:15" x14ac:dyDescent="0.25">
      <c r="B98" s="28"/>
      <c r="C98" s="27"/>
      <c r="N98" s="47"/>
      <c r="O98" s="49"/>
    </row>
    <row r="99" spans="2:15" ht="16.5" thickBot="1" x14ac:dyDescent="0.3">
      <c r="B99" s="29"/>
      <c r="C99" s="30"/>
      <c r="N99" s="48"/>
      <c r="O99" s="50"/>
    </row>
    <row r="100" spans="2:15" x14ac:dyDescent="0.25">
      <c r="B100" s="28">
        <f>SUM(B89:B99)-SUM(C89:C99)</f>
        <v>140000000</v>
      </c>
      <c r="C100" s="27"/>
      <c r="N100" s="47">
        <f>SUM(N89:N99)-SUM(O89:O99)</f>
        <v>22000000</v>
      </c>
      <c r="O100" s="49"/>
    </row>
    <row r="102" spans="2:15" ht="16.5" thickBot="1" x14ac:dyDescent="0.3">
      <c r="B102" s="145" t="s">
        <v>12</v>
      </c>
      <c r="C102" s="145"/>
      <c r="N102" s="147" t="s">
        <v>28</v>
      </c>
      <c r="O102" s="147"/>
    </row>
    <row r="103" spans="2:15" x14ac:dyDescent="0.25">
      <c r="B103" s="26"/>
      <c r="C103" s="27">
        <f>'Neraca Saldo Awal (SOAL)'!G13</f>
        <v>28000000</v>
      </c>
      <c r="N103" s="46">
        <f>'Neraca Saldo Awal (SOAL)'!F30</f>
        <v>0</v>
      </c>
      <c r="O103" s="49"/>
    </row>
    <row r="104" spans="2:15" x14ac:dyDescent="0.25">
      <c r="B104" s="28"/>
      <c r="C104" s="27"/>
      <c r="N104" s="47"/>
      <c r="O104" s="49"/>
    </row>
    <row r="105" spans="2:15" x14ac:dyDescent="0.25">
      <c r="B105" s="28"/>
      <c r="C105" s="27"/>
      <c r="N105" s="47"/>
      <c r="O105" s="49"/>
    </row>
    <row r="106" spans="2:15" x14ac:dyDescent="0.25">
      <c r="B106" s="28"/>
      <c r="C106" s="27"/>
      <c r="N106" s="47"/>
      <c r="O106" s="49"/>
    </row>
    <row r="107" spans="2:15" x14ac:dyDescent="0.25">
      <c r="B107" s="28"/>
      <c r="C107" s="27"/>
      <c r="N107" s="47"/>
      <c r="O107" s="49"/>
    </row>
    <row r="108" spans="2:15" x14ac:dyDescent="0.25">
      <c r="B108" s="28"/>
      <c r="C108" s="27"/>
      <c r="N108" s="47"/>
      <c r="O108" s="49"/>
    </row>
    <row r="109" spans="2:15" x14ac:dyDescent="0.25">
      <c r="B109" s="28"/>
      <c r="C109" s="27"/>
      <c r="N109" s="47"/>
      <c r="O109" s="49"/>
    </row>
    <row r="110" spans="2:15" x14ac:dyDescent="0.25">
      <c r="B110" s="28"/>
      <c r="C110" s="27"/>
      <c r="N110" s="47"/>
      <c r="O110" s="49"/>
    </row>
    <row r="111" spans="2:15" x14ac:dyDescent="0.25">
      <c r="B111" s="28"/>
      <c r="C111" s="27"/>
      <c r="N111" s="47"/>
      <c r="O111" s="49"/>
    </row>
    <row r="112" spans="2:15" x14ac:dyDescent="0.25">
      <c r="B112" s="28"/>
      <c r="C112" s="27"/>
      <c r="N112" s="47"/>
      <c r="O112" s="49"/>
    </row>
    <row r="113" spans="2:15" ht="16.5" thickBot="1" x14ac:dyDescent="0.3">
      <c r="B113" s="29"/>
      <c r="C113" s="30"/>
      <c r="N113" s="48"/>
      <c r="O113" s="50"/>
    </row>
    <row r="114" spans="2:15" x14ac:dyDescent="0.25">
      <c r="B114" s="28"/>
      <c r="C114" s="27">
        <f>SUM(C103:C113)-SUM(B103:B113)</f>
        <v>28000000</v>
      </c>
      <c r="N114" s="47">
        <f>SUM(N103:N113)-SUM(O103:O113)</f>
        <v>0</v>
      </c>
      <c r="O114" s="49"/>
    </row>
    <row r="116" spans="2:15" ht="16.5" thickBot="1" x14ac:dyDescent="0.3">
      <c r="N116" s="147" t="s">
        <v>29</v>
      </c>
      <c r="O116" s="147"/>
    </row>
    <row r="117" spans="2:15" x14ac:dyDescent="0.25">
      <c r="N117" s="46">
        <f>'Neraca Saldo Awal (SOAL)'!F31</f>
        <v>0</v>
      </c>
      <c r="O117" s="49"/>
    </row>
    <row r="118" spans="2:15" x14ac:dyDescent="0.25">
      <c r="N118" s="47"/>
      <c r="O118" s="49"/>
    </row>
    <row r="119" spans="2:15" x14ac:dyDescent="0.25">
      <c r="N119" s="47"/>
      <c r="O119" s="49"/>
    </row>
    <row r="120" spans="2:15" x14ac:dyDescent="0.25">
      <c r="N120" s="47"/>
      <c r="O120" s="49"/>
    </row>
    <row r="121" spans="2:15" x14ac:dyDescent="0.25">
      <c r="N121" s="47"/>
      <c r="O121" s="49"/>
    </row>
    <row r="122" spans="2:15" x14ac:dyDescent="0.25">
      <c r="N122" s="47"/>
      <c r="O122" s="49"/>
    </row>
    <row r="123" spans="2:15" x14ac:dyDescent="0.25">
      <c r="N123" s="47"/>
      <c r="O123" s="49"/>
    </row>
    <row r="124" spans="2:15" x14ac:dyDescent="0.25">
      <c r="N124" s="47"/>
      <c r="O124" s="49"/>
    </row>
    <row r="125" spans="2:15" x14ac:dyDescent="0.25">
      <c r="N125" s="47"/>
      <c r="O125" s="49"/>
    </row>
    <row r="126" spans="2:15" x14ac:dyDescent="0.25">
      <c r="N126" s="47"/>
      <c r="O126" s="49"/>
    </row>
    <row r="127" spans="2:15" ht="16.5" thickBot="1" x14ac:dyDescent="0.3">
      <c r="N127" s="48"/>
      <c r="O127" s="50"/>
    </row>
    <row r="128" spans="2:15" x14ac:dyDescent="0.25">
      <c r="N128" s="47">
        <f>SUM(N117:N127)-SUM(O117:O127)</f>
        <v>0</v>
      </c>
      <c r="O128" s="49"/>
    </row>
    <row r="130" spans="14:15" ht="16.5" thickBot="1" x14ac:dyDescent="0.3">
      <c r="N130" s="147" t="s">
        <v>30</v>
      </c>
      <c r="O130" s="147"/>
    </row>
    <row r="131" spans="14:15" x14ac:dyDescent="0.25">
      <c r="N131" s="46">
        <f>'Neraca Saldo Awal (SOAL)'!F32</f>
        <v>0</v>
      </c>
      <c r="O131" s="49"/>
    </row>
    <row r="132" spans="14:15" x14ac:dyDescent="0.25">
      <c r="N132" s="47"/>
      <c r="O132" s="49"/>
    </row>
    <row r="133" spans="14:15" x14ac:dyDescent="0.25">
      <c r="N133" s="47"/>
      <c r="O133" s="49"/>
    </row>
    <row r="134" spans="14:15" x14ac:dyDescent="0.25">
      <c r="N134" s="47"/>
      <c r="O134" s="49"/>
    </row>
    <row r="135" spans="14:15" x14ac:dyDescent="0.25">
      <c r="N135" s="47"/>
      <c r="O135" s="49"/>
    </row>
    <row r="136" spans="14:15" x14ac:dyDescent="0.25">
      <c r="N136" s="47"/>
      <c r="O136" s="49"/>
    </row>
    <row r="137" spans="14:15" x14ac:dyDescent="0.25">
      <c r="N137" s="47"/>
      <c r="O137" s="49"/>
    </row>
    <row r="138" spans="14:15" x14ac:dyDescent="0.25">
      <c r="N138" s="47"/>
      <c r="O138" s="49"/>
    </row>
    <row r="139" spans="14:15" x14ac:dyDescent="0.25">
      <c r="N139" s="47"/>
      <c r="O139" s="49"/>
    </row>
    <row r="140" spans="14:15" x14ac:dyDescent="0.25">
      <c r="N140" s="47"/>
      <c r="O140" s="49"/>
    </row>
    <row r="141" spans="14:15" ht="16.5" thickBot="1" x14ac:dyDescent="0.3">
      <c r="N141" s="48"/>
      <c r="O141" s="50"/>
    </row>
    <row r="142" spans="14:15" x14ac:dyDescent="0.25">
      <c r="N142" s="47">
        <f>SUM(N131:N141)-SUM(O131:O141)</f>
        <v>0</v>
      </c>
      <c r="O142" s="49"/>
    </row>
  </sheetData>
  <mergeCells count="32">
    <mergeCell ref="N116:O116"/>
    <mergeCell ref="N130:O130"/>
    <mergeCell ref="N18:O18"/>
    <mergeCell ref="N32:O32"/>
    <mergeCell ref="N46:O46"/>
    <mergeCell ref="N60:O60"/>
    <mergeCell ref="N74:O74"/>
    <mergeCell ref="N88:O88"/>
    <mergeCell ref="E18:F18"/>
    <mergeCell ref="H18:I18"/>
    <mergeCell ref="H32:I32"/>
    <mergeCell ref="H46:I46"/>
    <mergeCell ref="N102:O102"/>
    <mergeCell ref="K18:L18"/>
    <mergeCell ref="K32:L32"/>
    <mergeCell ref="B46:C46"/>
    <mergeCell ref="B74:C74"/>
    <mergeCell ref="B88:C88"/>
    <mergeCell ref="B102:C102"/>
    <mergeCell ref="B1:C2"/>
    <mergeCell ref="B60:C60"/>
    <mergeCell ref="B18:C18"/>
    <mergeCell ref="B32:C32"/>
    <mergeCell ref="E1:F2"/>
    <mergeCell ref="H1:I2"/>
    <mergeCell ref="K1:L2"/>
    <mergeCell ref="N1:O2"/>
    <mergeCell ref="B4:C4"/>
    <mergeCell ref="E4:F4"/>
    <mergeCell ref="N4:O4"/>
    <mergeCell ref="K4:L4"/>
    <mergeCell ref="H4:I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C3C4D-CA93-4897-9DCF-569495E54000}">
  <dimension ref="B1:G33"/>
  <sheetViews>
    <sheetView zoomScale="80" zoomScaleNormal="80" workbookViewId="0">
      <selection activeCell="G15" sqref="G15"/>
    </sheetView>
  </sheetViews>
  <sheetFormatPr defaultColWidth="8.875" defaultRowHeight="15.75" x14ac:dyDescent="0.25"/>
  <cols>
    <col min="1" max="1" width="3.5" style="1" customWidth="1"/>
    <col min="2" max="4" width="13.125" style="1" customWidth="1"/>
    <col min="5" max="5" width="8.875" style="1"/>
    <col min="6" max="7" width="22.625" style="1" customWidth="1"/>
    <col min="8" max="16384" width="8.875" style="1"/>
  </cols>
  <sheetData>
    <row r="1" spans="2:7" ht="16.5" thickBot="1" x14ac:dyDescent="0.3"/>
    <row r="2" spans="2:7" x14ac:dyDescent="0.25">
      <c r="B2" s="100" t="s">
        <v>0</v>
      </c>
      <c r="C2" s="101"/>
      <c r="D2" s="101"/>
      <c r="E2" s="101"/>
      <c r="F2" s="101"/>
      <c r="G2" s="102"/>
    </row>
    <row r="3" spans="2:7" x14ac:dyDescent="0.25">
      <c r="B3" s="103" t="s">
        <v>1</v>
      </c>
      <c r="C3" s="104"/>
      <c r="D3" s="104"/>
      <c r="E3" s="104"/>
      <c r="F3" s="104"/>
      <c r="G3" s="105"/>
    </row>
    <row r="4" spans="2:7" ht="16.5" thickBot="1" x14ac:dyDescent="0.3">
      <c r="B4" s="106" t="s">
        <v>43</v>
      </c>
      <c r="C4" s="107"/>
      <c r="D4" s="107"/>
      <c r="E4" s="107"/>
      <c r="F4" s="107"/>
      <c r="G4" s="108"/>
    </row>
    <row r="5" spans="2:7" ht="16.5" thickBot="1" x14ac:dyDescent="0.3">
      <c r="B5" s="109" t="s">
        <v>4</v>
      </c>
      <c r="C5" s="110"/>
      <c r="D5" s="110"/>
      <c r="E5" s="4" t="s">
        <v>3</v>
      </c>
      <c r="F5" s="5" t="s">
        <v>5</v>
      </c>
      <c r="G5" s="3" t="s">
        <v>6</v>
      </c>
    </row>
    <row r="6" spans="2:7" x14ac:dyDescent="0.25">
      <c r="B6" s="111" t="s">
        <v>7</v>
      </c>
      <c r="C6" s="112"/>
      <c r="D6" s="112"/>
      <c r="E6" s="6">
        <v>110</v>
      </c>
      <c r="F6" s="7">
        <f>'(2) Buku Besar'!B16</f>
        <v>66020000</v>
      </c>
      <c r="G6" s="8"/>
    </row>
    <row r="7" spans="2:7" x14ac:dyDescent="0.25">
      <c r="B7" s="113" t="s">
        <v>37</v>
      </c>
      <c r="C7" s="114"/>
      <c r="D7" s="114"/>
      <c r="E7" s="9">
        <v>111</v>
      </c>
      <c r="F7" s="10">
        <f>'(2) Buku Besar'!B30</f>
        <v>2500000</v>
      </c>
      <c r="G7" s="11"/>
    </row>
    <row r="8" spans="2:7" x14ac:dyDescent="0.25">
      <c r="B8" s="113" t="s">
        <v>8</v>
      </c>
      <c r="C8" s="114"/>
      <c r="D8" s="114"/>
      <c r="E8" s="9">
        <v>112</v>
      </c>
      <c r="F8" s="10">
        <f>'(2) Buku Besar'!B44</f>
        <v>131000000</v>
      </c>
      <c r="G8" s="11"/>
    </row>
    <row r="9" spans="2:7" x14ac:dyDescent="0.25">
      <c r="B9" s="113" t="s">
        <v>9</v>
      </c>
      <c r="C9" s="114"/>
      <c r="D9" s="114"/>
      <c r="E9" s="9">
        <v>113</v>
      </c>
      <c r="F9" s="10">
        <f>'(2) Buku Besar'!B58</f>
        <v>12000000</v>
      </c>
      <c r="G9" s="11"/>
    </row>
    <row r="10" spans="2:7" x14ac:dyDescent="0.25">
      <c r="B10" s="113" t="s">
        <v>46</v>
      </c>
      <c r="C10" s="114"/>
      <c r="D10" s="114"/>
      <c r="E10" s="9">
        <v>113</v>
      </c>
      <c r="F10" s="10">
        <f>'(2) Buku Besar'!B72</f>
        <v>0</v>
      </c>
      <c r="G10" s="11"/>
    </row>
    <row r="11" spans="2:7" x14ac:dyDescent="0.25">
      <c r="B11" s="113" t="s">
        <v>10</v>
      </c>
      <c r="C11" s="114"/>
      <c r="D11" s="114"/>
      <c r="E11" s="9">
        <v>114</v>
      </c>
      <c r="F11" s="10">
        <f>'(2) Buku Besar'!B86</f>
        <v>2000000</v>
      </c>
      <c r="G11" s="11"/>
    </row>
    <row r="12" spans="2:7" x14ac:dyDescent="0.25">
      <c r="B12" s="113" t="s">
        <v>11</v>
      </c>
      <c r="C12" s="114"/>
      <c r="D12" s="114"/>
      <c r="E12" s="9">
        <v>121</v>
      </c>
      <c r="F12" s="10">
        <f>'(2) Buku Besar'!B100</f>
        <v>140000000</v>
      </c>
      <c r="G12" s="11"/>
    </row>
    <row r="13" spans="2:7" x14ac:dyDescent="0.25">
      <c r="B13" s="113" t="s">
        <v>12</v>
      </c>
      <c r="C13" s="114"/>
      <c r="D13" s="114"/>
      <c r="E13" s="9">
        <v>122</v>
      </c>
      <c r="F13" s="10"/>
      <c r="G13" s="11">
        <f>'(2) Buku Besar'!C114</f>
        <v>28000000</v>
      </c>
    </row>
    <row r="14" spans="2:7" x14ac:dyDescent="0.25">
      <c r="B14" s="118" t="s">
        <v>38</v>
      </c>
      <c r="C14" s="119"/>
      <c r="D14" s="119"/>
      <c r="E14" s="12">
        <v>210</v>
      </c>
      <c r="F14" s="13"/>
      <c r="G14" s="14">
        <f>'(2) Buku Besar'!F16</f>
        <v>41000000</v>
      </c>
    </row>
    <row r="15" spans="2:7" x14ac:dyDescent="0.25">
      <c r="B15" s="118" t="s">
        <v>13</v>
      </c>
      <c r="C15" s="119"/>
      <c r="D15" s="119"/>
      <c r="E15" s="12">
        <v>211</v>
      </c>
      <c r="F15" s="13"/>
      <c r="G15" s="14">
        <f>'(2) Buku Besar'!F30</f>
        <v>20000000</v>
      </c>
    </row>
    <row r="16" spans="2:7" x14ac:dyDescent="0.25">
      <c r="B16" s="116" t="s">
        <v>14</v>
      </c>
      <c r="C16" s="117"/>
      <c r="D16" s="117"/>
      <c r="E16" s="15">
        <v>310</v>
      </c>
      <c r="F16" s="16"/>
      <c r="G16" s="17">
        <f>'(2) Buku Besar'!I16</f>
        <v>235000000</v>
      </c>
    </row>
    <row r="17" spans="2:7" x14ac:dyDescent="0.25">
      <c r="B17" s="116" t="s">
        <v>15</v>
      </c>
      <c r="C17" s="117"/>
      <c r="D17" s="117"/>
      <c r="E17" s="15">
        <v>311</v>
      </c>
      <c r="F17" s="16"/>
      <c r="G17" s="17">
        <f>'(2) Buku Besar'!I30</f>
        <v>120000000</v>
      </c>
    </row>
    <row r="18" spans="2:7" x14ac:dyDescent="0.25">
      <c r="B18" s="116" t="s">
        <v>16</v>
      </c>
      <c r="C18" s="117"/>
      <c r="D18" s="117"/>
      <c r="E18" s="15">
        <v>321</v>
      </c>
      <c r="F18" s="16">
        <f>'(2) Buku Besar'!H44</f>
        <v>28000000</v>
      </c>
      <c r="G18" s="17"/>
    </row>
    <row r="19" spans="2:7" x14ac:dyDescent="0.25">
      <c r="B19" s="116" t="s">
        <v>17</v>
      </c>
      <c r="C19" s="117"/>
      <c r="D19" s="117"/>
      <c r="E19" s="15">
        <v>331</v>
      </c>
      <c r="F19" s="16"/>
      <c r="G19" s="17">
        <f>'(2) Buku Besar'!I58</f>
        <v>0</v>
      </c>
    </row>
    <row r="20" spans="2:7" x14ac:dyDescent="0.25">
      <c r="B20" s="120" t="s">
        <v>18</v>
      </c>
      <c r="C20" s="121"/>
      <c r="D20" s="121"/>
      <c r="E20" s="18">
        <v>410</v>
      </c>
      <c r="F20" s="19"/>
      <c r="G20" s="20">
        <f>'(2) Buku Besar'!L16</f>
        <v>71000000</v>
      </c>
    </row>
    <row r="21" spans="2:7" x14ac:dyDescent="0.25">
      <c r="B21" s="120" t="s">
        <v>19</v>
      </c>
      <c r="C21" s="121"/>
      <c r="D21" s="121"/>
      <c r="E21" s="18">
        <v>411</v>
      </c>
      <c r="F21" s="19">
        <f>'(2) Buku Besar'!K30</f>
        <v>13000000</v>
      </c>
      <c r="G21" s="20"/>
    </row>
    <row r="22" spans="2:7" x14ac:dyDescent="0.25">
      <c r="B22" s="120" t="s">
        <v>20</v>
      </c>
      <c r="C22" s="121"/>
      <c r="D22" s="121"/>
      <c r="E22" s="18">
        <v>412</v>
      </c>
      <c r="F22" s="19">
        <f>'(2) Buku Besar'!K44</f>
        <v>600000</v>
      </c>
      <c r="G22" s="20"/>
    </row>
    <row r="23" spans="2:7" x14ac:dyDescent="0.25">
      <c r="B23" s="98" t="s">
        <v>21</v>
      </c>
      <c r="C23" s="99"/>
      <c r="D23" s="99"/>
      <c r="E23" s="21">
        <v>510</v>
      </c>
      <c r="F23" s="22">
        <f>'(2) Buku Besar'!N16</f>
        <v>90000000</v>
      </c>
      <c r="G23" s="23"/>
    </row>
    <row r="24" spans="2:7" x14ac:dyDescent="0.25">
      <c r="B24" s="98" t="s">
        <v>22</v>
      </c>
      <c r="C24" s="99"/>
      <c r="D24" s="99"/>
      <c r="E24" s="21">
        <v>511</v>
      </c>
      <c r="F24" s="22"/>
      <c r="G24" s="23">
        <f>'(2) Buku Besar'!O30</f>
        <v>17000000</v>
      </c>
    </row>
    <row r="25" spans="2:7" x14ac:dyDescent="0.25">
      <c r="B25" s="98" t="s">
        <v>23</v>
      </c>
      <c r="C25" s="99"/>
      <c r="D25" s="99"/>
      <c r="E25" s="21">
        <v>512</v>
      </c>
      <c r="F25" s="22"/>
      <c r="G25" s="23">
        <f>'(2) Buku Besar'!O44</f>
        <v>820000</v>
      </c>
    </row>
    <row r="26" spans="2:7" x14ac:dyDescent="0.25">
      <c r="B26" s="98" t="s">
        <v>24</v>
      </c>
      <c r="C26" s="99"/>
      <c r="D26" s="99"/>
      <c r="E26" s="21">
        <v>513</v>
      </c>
      <c r="F26" s="22">
        <f>'(2) Buku Besar'!N58</f>
        <v>700000</v>
      </c>
      <c r="G26" s="23"/>
    </row>
    <row r="27" spans="2:7" x14ac:dyDescent="0.25">
      <c r="B27" s="98" t="s">
        <v>25</v>
      </c>
      <c r="C27" s="99"/>
      <c r="D27" s="99"/>
      <c r="E27" s="21">
        <v>520</v>
      </c>
      <c r="F27" s="22">
        <f>'(2) Buku Besar'!N72</f>
        <v>20000000</v>
      </c>
      <c r="G27" s="23"/>
    </row>
    <row r="28" spans="2:7" x14ac:dyDescent="0.25">
      <c r="B28" s="98" t="s">
        <v>26</v>
      </c>
      <c r="C28" s="99"/>
      <c r="D28" s="99"/>
      <c r="E28" s="21">
        <v>521</v>
      </c>
      <c r="F28" s="22">
        <f>'(2) Buku Besar'!N86</f>
        <v>5000000</v>
      </c>
      <c r="G28" s="23"/>
    </row>
    <row r="29" spans="2:7" x14ac:dyDescent="0.25">
      <c r="B29" s="98" t="s">
        <v>27</v>
      </c>
      <c r="C29" s="99"/>
      <c r="D29" s="99"/>
      <c r="E29" s="21">
        <v>530</v>
      </c>
      <c r="F29" s="22">
        <f>'(2) Buku Besar'!N100</f>
        <v>22000000</v>
      </c>
      <c r="G29" s="23"/>
    </row>
    <row r="30" spans="2:7" x14ac:dyDescent="0.25">
      <c r="B30" s="98" t="s">
        <v>28</v>
      </c>
      <c r="C30" s="99"/>
      <c r="D30" s="99"/>
      <c r="E30" s="21">
        <v>531</v>
      </c>
      <c r="F30" s="22">
        <f>'(2) Buku Besar'!N114</f>
        <v>0</v>
      </c>
      <c r="G30" s="23"/>
    </row>
    <row r="31" spans="2:7" x14ac:dyDescent="0.25">
      <c r="B31" s="98" t="s">
        <v>29</v>
      </c>
      <c r="C31" s="99"/>
      <c r="D31" s="99"/>
      <c r="E31" s="21">
        <v>540</v>
      </c>
      <c r="F31" s="22">
        <f>'(2) Buku Besar'!N128</f>
        <v>0</v>
      </c>
      <c r="G31" s="23"/>
    </row>
    <row r="32" spans="2:7" ht="16.5" thickBot="1" x14ac:dyDescent="0.3">
      <c r="B32" s="98" t="s">
        <v>30</v>
      </c>
      <c r="C32" s="99"/>
      <c r="D32" s="99"/>
      <c r="E32" s="21">
        <v>541</v>
      </c>
      <c r="F32" s="22">
        <f>'(2) Buku Besar'!N142</f>
        <v>0</v>
      </c>
      <c r="G32" s="23"/>
    </row>
    <row r="33" spans="2:7" ht="16.5" thickBot="1" x14ac:dyDescent="0.3">
      <c r="B33" s="109" t="s">
        <v>31</v>
      </c>
      <c r="C33" s="110"/>
      <c r="D33" s="110"/>
      <c r="E33" s="115"/>
      <c r="F33" s="24">
        <f>SUM(F6:F32)</f>
        <v>532820000</v>
      </c>
      <c r="G33" s="25">
        <f>SUM(G6:G32)</f>
        <v>532820000</v>
      </c>
    </row>
  </sheetData>
  <mergeCells count="32">
    <mergeCell ref="B33:E33"/>
    <mergeCell ref="B27:D27"/>
    <mergeCell ref="B28:D28"/>
    <mergeCell ref="B29:D29"/>
    <mergeCell ref="B30:D30"/>
    <mergeCell ref="B31:D31"/>
    <mergeCell ref="B32:D32"/>
    <mergeCell ref="B26:D26"/>
    <mergeCell ref="B15:D15"/>
    <mergeCell ref="B16:D16"/>
    <mergeCell ref="B17:D17"/>
    <mergeCell ref="B18:D18"/>
    <mergeCell ref="B19:D19"/>
    <mergeCell ref="B20:D20"/>
    <mergeCell ref="B21:D21"/>
    <mergeCell ref="B22:D22"/>
    <mergeCell ref="B23:D23"/>
    <mergeCell ref="B24:D24"/>
    <mergeCell ref="B25:D25"/>
    <mergeCell ref="B14:D14"/>
    <mergeCell ref="B2:G2"/>
    <mergeCell ref="B3:G3"/>
    <mergeCell ref="B4:G4"/>
    <mergeCell ref="B5:D5"/>
    <mergeCell ref="B6:D6"/>
    <mergeCell ref="B7:D7"/>
    <mergeCell ref="B10:D10"/>
    <mergeCell ref="B8:D8"/>
    <mergeCell ref="B9:D9"/>
    <mergeCell ref="B11:D11"/>
    <mergeCell ref="B12:D12"/>
    <mergeCell ref="B13:D1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EA0A7-0E06-47FD-923C-357D3A30C6E3}">
  <dimension ref="B1:H18"/>
  <sheetViews>
    <sheetView zoomScale="80" zoomScaleNormal="80" workbookViewId="0">
      <selection activeCell="H7" sqref="H7"/>
    </sheetView>
  </sheetViews>
  <sheetFormatPr defaultColWidth="8.875" defaultRowHeight="15.75" x14ac:dyDescent="0.25"/>
  <cols>
    <col min="1" max="1" width="3.5" style="1" customWidth="1"/>
    <col min="2" max="2" width="7.875" style="1" bestFit="1" customWidth="1"/>
    <col min="3" max="3" width="6.375" style="1" customWidth="1"/>
    <col min="4" max="5" width="18.875" style="1" customWidth="1"/>
    <col min="6" max="6" width="8.875" style="1"/>
    <col min="7" max="8" width="22.625" style="1" customWidth="1"/>
    <col min="9" max="16384" width="8.875" style="1"/>
  </cols>
  <sheetData>
    <row r="1" spans="2:8" ht="16.5" thickBot="1" x14ac:dyDescent="0.3"/>
    <row r="2" spans="2:8" x14ac:dyDescent="0.25">
      <c r="B2" s="100" t="s">
        <v>0</v>
      </c>
      <c r="C2" s="101"/>
      <c r="D2" s="101"/>
      <c r="E2" s="101"/>
      <c r="F2" s="101"/>
      <c r="G2" s="101"/>
      <c r="H2" s="102"/>
    </row>
    <row r="3" spans="2:8" x14ac:dyDescent="0.25">
      <c r="B3" s="103" t="s">
        <v>40</v>
      </c>
      <c r="C3" s="104"/>
      <c r="D3" s="104"/>
      <c r="E3" s="104"/>
      <c r="F3" s="104"/>
      <c r="G3" s="104"/>
      <c r="H3" s="105"/>
    </row>
    <row r="4" spans="2:8" ht="16.5" thickBot="1" x14ac:dyDescent="0.3">
      <c r="B4" s="106" t="s">
        <v>43</v>
      </c>
      <c r="C4" s="107"/>
      <c r="D4" s="107"/>
      <c r="E4" s="107"/>
      <c r="F4" s="107"/>
      <c r="G4" s="107"/>
      <c r="H4" s="108"/>
    </row>
    <row r="5" spans="2:8" ht="16.5" thickBot="1" x14ac:dyDescent="0.3">
      <c r="B5" s="54" t="s">
        <v>39</v>
      </c>
      <c r="C5" s="131" t="s">
        <v>4</v>
      </c>
      <c r="D5" s="131"/>
      <c r="E5" s="132"/>
      <c r="F5" s="53" t="s">
        <v>3</v>
      </c>
      <c r="G5" s="5" t="s">
        <v>5</v>
      </c>
      <c r="H5" s="3" t="s">
        <v>6</v>
      </c>
    </row>
    <row r="6" spans="2:8" x14ac:dyDescent="0.25">
      <c r="B6" s="140">
        <v>31</v>
      </c>
      <c r="C6" s="133" t="s">
        <v>17</v>
      </c>
      <c r="D6" s="134"/>
      <c r="E6" s="135"/>
      <c r="F6" s="55"/>
      <c r="G6" s="61">
        <f>H7</f>
        <v>131000000</v>
      </c>
      <c r="H6" s="62"/>
    </row>
    <row r="7" spans="2:8" x14ac:dyDescent="0.25">
      <c r="B7" s="138"/>
      <c r="C7" s="58"/>
      <c r="D7" s="122" t="s">
        <v>44</v>
      </c>
      <c r="E7" s="123"/>
      <c r="F7" s="57"/>
      <c r="G7" s="63"/>
      <c r="H7" s="64">
        <f>'(3) Neraca Saldo Akhir'!F8</f>
        <v>131000000</v>
      </c>
    </row>
    <row r="8" spans="2:8" x14ac:dyDescent="0.25">
      <c r="B8" s="138"/>
      <c r="C8" s="124" t="s">
        <v>45</v>
      </c>
      <c r="D8" s="125"/>
      <c r="E8" s="126"/>
      <c r="F8" s="55"/>
      <c r="G8" s="61">
        <v>150000000</v>
      </c>
      <c r="H8" s="62"/>
    </row>
    <row r="9" spans="2:8" x14ac:dyDescent="0.25">
      <c r="B9" s="137"/>
      <c r="C9" s="58"/>
      <c r="D9" s="122" t="s">
        <v>17</v>
      </c>
      <c r="E9" s="123"/>
      <c r="F9" s="57"/>
      <c r="G9" s="63"/>
      <c r="H9" s="64">
        <f>G8</f>
        <v>150000000</v>
      </c>
    </row>
    <row r="10" spans="2:8" x14ac:dyDescent="0.25">
      <c r="B10" s="136">
        <v>31</v>
      </c>
      <c r="C10" s="124" t="s">
        <v>46</v>
      </c>
      <c r="D10" s="125"/>
      <c r="E10" s="126"/>
      <c r="F10" s="55"/>
      <c r="G10" s="61">
        <v>20000000</v>
      </c>
      <c r="H10" s="62"/>
    </row>
    <row r="11" spans="2:8" x14ac:dyDescent="0.25">
      <c r="B11" s="137"/>
      <c r="C11" s="58"/>
      <c r="D11" s="122" t="s">
        <v>27</v>
      </c>
      <c r="E11" s="123"/>
      <c r="F11" s="57"/>
      <c r="G11" s="63"/>
      <c r="H11" s="64">
        <f>G10</f>
        <v>20000000</v>
      </c>
    </row>
    <row r="12" spans="2:8" x14ac:dyDescent="0.25">
      <c r="B12" s="136">
        <v>31</v>
      </c>
      <c r="C12" s="124" t="s">
        <v>47</v>
      </c>
      <c r="D12" s="125"/>
      <c r="E12" s="126"/>
      <c r="F12" s="55"/>
      <c r="G12" s="61">
        <v>5000000</v>
      </c>
      <c r="H12" s="62"/>
    </row>
    <row r="13" spans="2:8" x14ac:dyDescent="0.25">
      <c r="B13" s="137"/>
      <c r="C13" s="58"/>
      <c r="D13" s="122" t="s">
        <v>9</v>
      </c>
      <c r="E13" s="123"/>
      <c r="F13" s="57"/>
      <c r="G13" s="63"/>
      <c r="H13" s="64">
        <f>G12</f>
        <v>5000000</v>
      </c>
    </row>
    <row r="14" spans="2:8" x14ac:dyDescent="0.25">
      <c r="B14" s="136">
        <v>31</v>
      </c>
      <c r="C14" s="124" t="s">
        <v>30</v>
      </c>
      <c r="D14" s="125"/>
      <c r="E14" s="126"/>
      <c r="F14" s="55"/>
      <c r="G14" s="61">
        <v>1200000</v>
      </c>
      <c r="H14" s="62"/>
    </row>
    <row r="15" spans="2:8" x14ac:dyDescent="0.25">
      <c r="B15" s="137"/>
      <c r="C15" s="58"/>
      <c r="D15" s="122" t="s">
        <v>12</v>
      </c>
      <c r="E15" s="123"/>
      <c r="F15" s="57"/>
      <c r="G15" s="63"/>
      <c r="H15" s="64">
        <f>G14</f>
        <v>1200000</v>
      </c>
    </row>
    <row r="16" spans="2:8" x14ac:dyDescent="0.25">
      <c r="B16" s="136">
        <v>31</v>
      </c>
      <c r="C16" s="124" t="s">
        <v>28</v>
      </c>
      <c r="D16" s="125"/>
      <c r="E16" s="126"/>
      <c r="F16" s="55"/>
      <c r="G16" s="61">
        <v>500000</v>
      </c>
      <c r="H16" s="62"/>
    </row>
    <row r="17" spans="2:8" ht="16.5" thickBot="1" x14ac:dyDescent="0.3">
      <c r="B17" s="137"/>
      <c r="C17" s="58"/>
      <c r="D17" s="122" t="s">
        <v>10</v>
      </c>
      <c r="E17" s="123"/>
      <c r="F17" s="57"/>
      <c r="G17" s="63"/>
      <c r="H17" s="64">
        <f>G16</f>
        <v>500000</v>
      </c>
    </row>
    <row r="18" spans="2:8" ht="16.5" thickBot="1" x14ac:dyDescent="0.3">
      <c r="B18" s="109" t="s">
        <v>31</v>
      </c>
      <c r="C18" s="127"/>
      <c r="D18" s="110"/>
      <c r="E18" s="110"/>
      <c r="F18" s="128"/>
      <c r="G18" s="60">
        <f>SUM(G6:G17)</f>
        <v>307700000</v>
      </c>
      <c r="H18" s="60">
        <f>SUM(H6:H17)</f>
        <v>307700000</v>
      </c>
    </row>
  </sheetData>
  <mergeCells count="22">
    <mergeCell ref="D7:E7"/>
    <mergeCell ref="B2:H2"/>
    <mergeCell ref="B3:H3"/>
    <mergeCell ref="B4:H4"/>
    <mergeCell ref="C5:E5"/>
    <mergeCell ref="C6:E6"/>
    <mergeCell ref="B18:F18"/>
    <mergeCell ref="B6:B9"/>
    <mergeCell ref="B16:B17"/>
    <mergeCell ref="C16:E16"/>
    <mergeCell ref="D17:E17"/>
    <mergeCell ref="B12:B13"/>
    <mergeCell ref="C12:E12"/>
    <mergeCell ref="D13:E13"/>
    <mergeCell ref="B14:B15"/>
    <mergeCell ref="C14:E14"/>
    <mergeCell ref="D15:E15"/>
    <mergeCell ref="C8:E8"/>
    <mergeCell ref="D9:E9"/>
    <mergeCell ref="B10:B11"/>
    <mergeCell ref="C10:E10"/>
    <mergeCell ref="D11:E1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BCB9D-E6A6-4176-82E6-3DF450C702FF}">
  <dimension ref="B1:O142"/>
  <sheetViews>
    <sheetView zoomScale="80" zoomScaleNormal="80" workbookViewId="0">
      <selection activeCell="B6" sqref="B6"/>
    </sheetView>
  </sheetViews>
  <sheetFormatPr defaultColWidth="8.875" defaultRowHeight="15.75" x14ac:dyDescent="0.25"/>
  <cols>
    <col min="1" max="1" width="3.5" style="1" customWidth="1"/>
    <col min="2" max="3" width="17.5" style="2" customWidth="1"/>
    <col min="4" max="4" width="1.875" style="1" customWidth="1"/>
    <col min="5" max="6" width="17.5" style="2" customWidth="1"/>
    <col min="7" max="7" width="1.875" style="1" customWidth="1"/>
    <col min="8" max="9" width="17.5" style="2" customWidth="1"/>
    <col min="10" max="10" width="1.875" style="1" customWidth="1"/>
    <col min="11" max="12" width="17.5" style="2" customWidth="1"/>
    <col min="13" max="13" width="1.875" style="1" customWidth="1"/>
    <col min="14" max="15" width="17.5" style="2" customWidth="1"/>
    <col min="16" max="16384" width="8.875" style="1"/>
  </cols>
  <sheetData>
    <row r="1" spans="2:15" x14ac:dyDescent="0.25">
      <c r="B1" s="150" t="s">
        <v>32</v>
      </c>
      <c r="C1" s="150"/>
      <c r="E1" s="141" t="s">
        <v>33</v>
      </c>
      <c r="F1" s="141"/>
      <c r="H1" s="142" t="s">
        <v>34</v>
      </c>
      <c r="I1" s="142"/>
      <c r="K1" s="143" t="s">
        <v>35</v>
      </c>
      <c r="L1" s="143"/>
      <c r="N1" s="144" t="s">
        <v>36</v>
      </c>
      <c r="O1" s="144"/>
    </row>
    <row r="2" spans="2:15" x14ac:dyDescent="0.25">
      <c r="B2" s="150"/>
      <c r="C2" s="150"/>
      <c r="E2" s="141"/>
      <c r="F2" s="141"/>
      <c r="H2" s="142"/>
      <c r="I2" s="142"/>
      <c r="K2" s="143"/>
      <c r="L2" s="143"/>
      <c r="N2" s="144"/>
      <c r="O2" s="144"/>
    </row>
    <row r="3" spans="2:15" ht="10.7" customHeight="1" x14ac:dyDescent="0.25"/>
    <row r="4" spans="2:15" ht="16.5" thickBot="1" x14ac:dyDescent="0.3">
      <c r="B4" s="145" t="s">
        <v>7</v>
      </c>
      <c r="C4" s="145"/>
      <c r="E4" s="146" t="s">
        <v>38</v>
      </c>
      <c r="F4" s="146"/>
      <c r="H4" s="149" t="s">
        <v>14</v>
      </c>
      <c r="I4" s="149"/>
      <c r="K4" s="148" t="s">
        <v>18</v>
      </c>
      <c r="L4" s="148"/>
      <c r="N4" s="147" t="s">
        <v>21</v>
      </c>
      <c r="O4" s="147"/>
    </row>
    <row r="5" spans="2:15" x14ac:dyDescent="0.25">
      <c r="B5" s="26">
        <f>'Neraca Saldo Awal (SOAL)'!F6</f>
        <v>90000000</v>
      </c>
      <c r="C5" s="27"/>
      <c r="E5" s="31"/>
      <c r="F5" s="34">
        <f>'Neraca Saldo Awal (SOAL)'!G14</f>
        <v>25000000</v>
      </c>
      <c r="H5" s="36"/>
      <c r="I5" s="39">
        <f>'Neraca Saldo Awal (SOAL)'!G16</f>
        <v>235000000</v>
      </c>
      <c r="K5" s="41"/>
      <c r="L5" s="44">
        <f>'Neraca Saldo Awal (SOAL)'!G20</f>
        <v>0</v>
      </c>
      <c r="N5" s="46">
        <f>'Neraca Saldo Awal (SOAL)'!F23</f>
        <v>0</v>
      </c>
      <c r="O5" s="49"/>
    </row>
    <row r="6" spans="2:15" x14ac:dyDescent="0.25">
      <c r="B6" s="28">
        <f>'(1) Jurnal Umum'!G8</f>
        <v>7500000</v>
      </c>
      <c r="C6" s="27"/>
      <c r="E6" s="32"/>
      <c r="F6" s="34">
        <f>'(1) Jurnal Umum'!H11</f>
        <v>40000000</v>
      </c>
      <c r="H6" s="37"/>
      <c r="I6" s="39"/>
      <c r="K6" s="42"/>
      <c r="L6" s="44">
        <f>'(1) Jurnal Umum'!H7</f>
        <v>34000000</v>
      </c>
      <c r="N6" s="47">
        <f>'(1) Jurnal Umum'!G10</f>
        <v>40000000</v>
      </c>
      <c r="O6" s="49"/>
    </row>
    <row r="7" spans="2:15" x14ac:dyDescent="0.25">
      <c r="B7" s="28"/>
      <c r="C7" s="27">
        <f>'(1) Jurnal Umum'!H13</f>
        <v>700000</v>
      </c>
      <c r="E7" s="32">
        <f>'(1) Jurnal Umum'!G21</f>
        <v>8000000</v>
      </c>
      <c r="F7" s="34"/>
      <c r="H7" s="37"/>
      <c r="I7" s="39"/>
      <c r="K7" s="42"/>
      <c r="L7" s="44">
        <f>'(1) Jurnal Umum'!H24</f>
        <v>10000000</v>
      </c>
      <c r="N7" s="47">
        <f>'(1) Jurnal Umum'!G34</f>
        <v>30000000</v>
      </c>
      <c r="O7" s="49"/>
    </row>
    <row r="8" spans="2:15" x14ac:dyDescent="0.25">
      <c r="B8" s="28"/>
      <c r="C8" s="27">
        <f>'(1) Jurnal Umum'!H15</f>
        <v>7000000</v>
      </c>
      <c r="E8" s="32">
        <f>'(1) Jurnal Umum'!G27</f>
        <v>32000000</v>
      </c>
      <c r="F8" s="34"/>
      <c r="H8" s="37"/>
      <c r="I8" s="39"/>
      <c r="K8" s="42"/>
      <c r="L8" s="44">
        <f>'(1) Jurnal Umum'!H33</f>
        <v>27000000</v>
      </c>
      <c r="N8" s="47">
        <f>'(1) Jurnal Umum'!G46</f>
        <v>20000000</v>
      </c>
      <c r="O8" s="49"/>
    </row>
    <row r="9" spans="2:15" x14ac:dyDescent="0.25">
      <c r="B9" s="28"/>
      <c r="C9" s="27">
        <f>'(1) Jurnal Umum'!H20</f>
        <v>25000000</v>
      </c>
      <c r="E9" s="32"/>
      <c r="F9" s="34">
        <f>'(1) Jurnal Umum'!H35</f>
        <v>30000000</v>
      </c>
      <c r="H9" s="37"/>
      <c r="I9" s="39"/>
      <c r="K9" s="42"/>
      <c r="L9" s="44"/>
      <c r="N9" s="47"/>
      <c r="O9" s="49"/>
    </row>
    <row r="10" spans="2:15" x14ac:dyDescent="0.25">
      <c r="B10" s="28">
        <f>'(1) Jurnal Umum'!G23</f>
        <v>10000000</v>
      </c>
      <c r="C10" s="27"/>
      <c r="E10" s="32">
        <f>'(1) Jurnal Umum'!G38</f>
        <v>5000000</v>
      </c>
      <c r="F10" s="34"/>
      <c r="H10" s="37"/>
      <c r="I10" s="39"/>
      <c r="K10" s="42"/>
      <c r="L10" s="44"/>
      <c r="N10" s="47"/>
      <c r="O10" s="49"/>
    </row>
    <row r="11" spans="2:15" x14ac:dyDescent="0.25">
      <c r="B11" s="28">
        <f>'(1) Jurnal Umum'!G25</f>
        <v>30000000</v>
      </c>
      <c r="C11" s="27"/>
      <c r="E11" s="32">
        <f>'(1) Jurnal Umum'!G40</f>
        <v>25000000</v>
      </c>
      <c r="F11" s="34"/>
      <c r="H11" s="37"/>
      <c r="I11" s="39"/>
      <c r="K11" s="42"/>
      <c r="L11" s="44"/>
      <c r="N11" s="47"/>
      <c r="O11" s="49"/>
    </row>
    <row r="12" spans="2:15" x14ac:dyDescent="0.25">
      <c r="B12" s="28"/>
      <c r="C12" s="27">
        <f>'(1) Jurnal Umum'!H29</f>
        <v>31680000</v>
      </c>
      <c r="E12" s="32"/>
      <c r="F12" s="34">
        <f>'(1) Jurnal Umum'!H47</f>
        <v>20000000</v>
      </c>
      <c r="H12" s="37"/>
      <c r="I12" s="39"/>
      <c r="K12" s="42"/>
      <c r="L12" s="44"/>
      <c r="N12" s="47"/>
      <c r="O12" s="49"/>
    </row>
    <row r="13" spans="2:15" x14ac:dyDescent="0.25">
      <c r="B13" s="28"/>
      <c r="C13" s="27">
        <f>'(1) Jurnal Umum'!H31</f>
        <v>2000000</v>
      </c>
      <c r="E13" s="32">
        <f>'(1) Jurnal Umum'!G48</f>
        <v>4000000</v>
      </c>
      <c r="F13" s="34"/>
      <c r="H13" s="37"/>
      <c r="I13" s="39"/>
      <c r="K13" s="42"/>
      <c r="L13" s="44"/>
      <c r="N13" s="47"/>
      <c r="O13" s="49"/>
    </row>
    <row r="14" spans="2:15" x14ac:dyDescent="0.25">
      <c r="B14" s="28"/>
      <c r="C14" s="27">
        <f>'(1) Jurnal Umum'!H42</f>
        <v>24500000</v>
      </c>
      <c r="E14" s="32"/>
      <c r="F14" s="34"/>
      <c r="H14" s="37"/>
      <c r="I14" s="39"/>
      <c r="K14" s="42"/>
      <c r="L14" s="44"/>
      <c r="N14" s="47"/>
      <c r="O14" s="49"/>
    </row>
    <row r="15" spans="2:15" ht="16.5" thickBot="1" x14ac:dyDescent="0.3">
      <c r="B15" s="29">
        <f>'(1) Jurnal Umum'!G43</f>
        <v>19400000</v>
      </c>
      <c r="C15" s="30"/>
      <c r="E15" s="33"/>
      <c r="F15" s="35"/>
      <c r="H15" s="38"/>
      <c r="I15" s="40"/>
      <c r="K15" s="43"/>
      <c r="L15" s="45"/>
      <c r="N15" s="48"/>
      <c r="O15" s="50"/>
    </row>
    <row r="16" spans="2:15" x14ac:dyDescent="0.25">
      <c r="B16" s="28">
        <f>SUM(B5:B15)-SUM(C5:C15)</f>
        <v>66020000</v>
      </c>
      <c r="C16" s="27"/>
      <c r="E16" s="32"/>
      <c r="F16" s="34">
        <f>SUM(F5:F15)-SUM(E5:E15)</f>
        <v>41000000</v>
      </c>
      <c r="H16" s="37"/>
      <c r="I16" s="39">
        <f>SUM(I5:I15)-SUM(H5:H15)</f>
        <v>235000000</v>
      </c>
      <c r="K16" s="42"/>
      <c r="L16" s="44">
        <f>SUM(L5:L15)-SUM(K5:K15)</f>
        <v>71000000</v>
      </c>
      <c r="N16" s="47">
        <f>SUM(N5:N15)-SUM(O5:O15)</f>
        <v>90000000</v>
      </c>
      <c r="O16" s="49"/>
    </row>
    <row r="18" spans="2:15" ht="16.5" thickBot="1" x14ac:dyDescent="0.3">
      <c r="B18" s="145" t="s">
        <v>37</v>
      </c>
      <c r="C18" s="145"/>
      <c r="E18" s="146" t="s">
        <v>13</v>
      </c>
      <c r="F18" s="146"/>
      <c r="H18" s="149" t="s">
        <v>15</v>
      </c>
      <c r="I18" s="149"/>
      <c r="K18" s="148" t="s">
        <v>19</v>
      </c>
      <c r="L18" s="148"/>
      <c r="N18" s="147" t="s">
        <v>22</v>
      </c>
      <c r="O18" s="147"/>
    </row>
    <row r="19" spans="2:15" x14ac:dyDescent="0.25">
      <c r="B19" s="26">
        <f>'Neraca Saldo Awal (SOAL)'!F7</f>
        <v>10000000</v>
      </c>
      <c r="C19" s="27"/>
      <c r="E19" s="31"/>
      <c r="F19" s="34">
        <f>'Neraca Saldo Awal (SOAL)'!G15</f>
        <v>20000000</v>
      </c>
      <c r="H19" s="36"/>
      <c r="I19" s="39">
        <f>'Neraca Saldo Awal (SOAL)'!G17</f>
        <v>120000000</v>
      </c>
      <c r="K19" s="41">
        <f>'Neraca Saldo Awal (SOAL)'!F21</f>
        <v>0</v>
      </c>
      <c r="L19" s="44"/>
      <c r="N19" s="46"/>
      <c r="O19" s="49">
        <f>'Neraca Saldo Awal (SOAL)'!G24</f>
        <v>0</v>
      </c>
    </row>
    <row r="20" spans="2:15" x14ac:dyDescent="0.25">
      <c r="B20" s="28">
        <f>'(1) Jurnal Umum'!G6</f>
        <v>34000000</v>
      </c>
      <c r="C20" s="27"/>
      <c r="E20" s="32"/>
      <c r="F20" s="34"/>
      <c r="H20" s="37"/>
      <c r="I20" s="39"/>
      <c r="K20" s="42">
        <f>'(1) Jurnal Umum'!G16</f>
        <v>4000000</v>
      </c>
      <c r="L20" s="44"/>
      <c r="N20" s="47"/>
      <c r="O20" s="49">
        <f>'(1) Jurnal Umum'!H22</f>
        <v>8000000</v>
      </c>
    </row>
    <row r="21" spans="2:15" x14ac:dyDescent="0.25">
      <c r="B21" s="28"/>
      <c r="C21" s="27">
        <f>'(1) Jurnal Umum'!H9</f>
        <v>7500000</v>
      </c>
      <c r="E21" s="32"/>
      <c r="F21" s="34"/>
      <c r="H21" s="37"/>
      <c r="I21" s="39"/>
      <c r="K21" s="42">
        <f>'(1) Jurnal Umum'!G30</f>
        <v>2000000</v>
      </c>
      <c r="L21" s="44"/>
      <c r="N21" s="47"/>
      <c r="O21" s="49">
        <f>'(1) Jurnal Umum'!H39</f>
        <v>5000000</v>
      </c>
    </row>
    <row r="22" spans="2:15" x14ac:dyDescent="0.25">
      <c r="B22" s="28"/>
      <c r="C22" s="27">
        <f>'(1) Jurnal Umum'!H17</f>
        <v>4000000</v>
      </c>
      <c r="E22" s="32"/>
      <c r="F22" s="34"/>
      <c r="H22" s="37"/>
      <c r="I22" s="39"/>
      <c r="K22" s="42">
        <f>'(1) Jurnal Umum'!G36</f>
        <v>7000000</v>
      </c>
      <c r="L22" s="44"/>
      <c r="N22" s="47"/>
      <c r="O22" s="49">
        <f>'(1) Jurnal Umum'!H49</f>
        <v>4000000</v>
      </c>
    </row>
    <row r="23" spans="2:15" x14ac:dyDescent="0.25">
      <c r="B23" s="28"/>
      <c r="C23" s="27">
        <f>'(1) Jurnal Umum'!H26</f>
        <v>30000000</v>
      </c>
      <c r="E23" s="32"/>
      <c r="F23" s="34"/>
      <c r="H23" s="37"/>
      <c r="I23" s="39"/>
      <c r="K23" s="42"/>
      <c r="L23" s="44"/>
      <c r="N23" s="47"/>
      <c r="O23" s="49"/>
    </row>
    <row r="24" spans="2:15" x14ac:dyDescent="0.25">
      <c r="B24" s="28">
        <f>'(1) Jurnal Umum'!G32</f>
        <v>27000000</v>
      </c>
      <c r="C24" s="27"/>
      <c r="E24" s="32"/>
      <c r="F24" s="34"/>
      <c r="H24" s="37"/>
      <c r="I24" s="39"/>
      <c r="K24" s="42"/>
      <c r="L24" s="44"/>
      <c r="N24" s="47"/>
      <c r="O24" s="49"/>
    </row>
    <row r="25" spans="2:15" x14ac:dyDescent="0.25">
      <c r="B25" s="28"/>
      <c r="C25" s="27">
        <f>'(1) Jurnal Umum'!H37</f>
        <v>7000000</v>
      </c>
      <c r="E25" s="32"/>
      <c r="F25" s="34"/>
      <c r="H25" s="37"/>
      <c r="I25" s="39"/>
      <c r="K25" s="42"/>
      <c r="L25" s="44"/>
      <c r="N25" s="47"/>
      <c r="O25" s="49"/>
    </row>
    <row r="26" spans="2:15" x14ac:dyDescent="0.25">
      <c r="B26" s="28"/>
      <c r="C26" s="27">
        <f>'(1) Jurnal Umum'!H45</f>
        <v>20000000</v>
      </c>
      <c r="E26" s="32"/>
      <c r="F26" s="34"/>
      <c r="H26" s="37"/>
      <c r="I26" s="39"/>
      <c r="K26" s="42"/>
      <c r="L26" s="44"/>
      <c r="N26" s="47"/>
      <c r="O26" s="49"/>
    </row>
    <row r="27" spans="2:15" x14ac:dyDescent="0.25">
      <c r="B27" s="28"/>
      <c r="C27" s="27"/>
      <c r="E27" s="32"/>
      <c r="F27" s="34"/>
      <c r="H27" s="37"/>
      <c r="I27" s="39"/>
      <c r="K27" s="42"/>
      <c r="L27" s="44"/>
      <c r="N27" s="47"/>
      <c r="O27" s="49"/>
    </row>
    <row r="28" spans="2:15" x14ac:dyDescent="0.25">
      <c r="B28" s="28"/>
      <c r="C28" s="27"/>
      <c r="E28" s="32"/>
      <c r="F28" s="34"/>
      <c r="H28" s="37"/>
      <c r="I28" s="39"/>
      <c r="K28" s="42"/>
      <c r="L28" s="44"/>
      <c r="N28" s="47"/>
      <c r="O28" s="49"/>
    </row>
    <row r="29" spans="2:15" ht="16.5" thickBot="1" x14ac:dyDescent="0.3">
      <c r="B29" s="29"/>
      <c r="C29" s="30"/>
      <c r="E29" s="33"/>
      <c r="F29" s="35"/>
      <c r="H29" s="38"/>
      <c r="I29" s="40"/>
      <c r="K29" s="43"/>
      <c r="L29" s="45"/>
      <c r="N29" s="48"/>
      <c r="O29" s="50"/>
    </row>
    <row r="30" spans="2:15" x14ac:dyDescent="0.25">
      <c r="B30" s="28">
        <f>SUM(B19:B29)-SUM(C19:C29)</f>
        <v>2500000</v>
      </c>
      <c r="C30" s="27"/>
      <c r="E30" s="32"/>
      <c r="F30" s="34">
        <f>SUM(F19:F29)-SUM(E19:E29)</f>
        <v>20000000</v>
      </c>
      <c r="H30" s="37"/>
      <c r="I30" s="39">
        <f>SUM(I19:I29)-SUM(H19:H29)</f>
        <v>120000000</v>
      </c>
      <c r="K30" s="42">
        <f>SUM(K19:K29)-SUM(L19:L29)</f>
        <v>13000000</v>
      </c>
      <c r="L30" s="44"/>
      <c r="N30" s="47"/>
      <c r="O30" s="49">
        <f>SUM(O19:O29)-SUM(N19:N29)</f>
        <v>17000000</v>
      </c>
    </row>
    <row r="32" spans="2:15" ht="16.5" thickBot="1" x14ac:dyDescent="0.3">
      <c r="B32" s="145" t="s">
        <v>8</v>
      </c>
      <c r="C32" s="145"/>
      <c r="H32" s="149" t="s">
        <v>16</v>
      </c>
      <c r="I32" s="149"/>
      <c r="K32" s="148" t="s">
        <v>20</v>
      </c>
      <c r="L32" s="148"/>
      <c r="N32" s="147" t="s">
        <v>23</v>
      </c>
      <c r="O32" s="147"/>
    </row>
    <row r="33" spans="2:15" x14ac:dyDescent="0.25">
      <c r="B33" s="26">
        <f>'Neraca Saldo Awal (SOAL)'!F8</f>
        <v>131000000</v>
      </c>
      <c r="C33" s="27"/>
      <c r="H33" s="36">
        <f>'Neraca Saldo Awal (SOAL)'!F18</f>
        <v>28000000</v>
      </c>
      <c r="I33" s="39"/>
      <c r="K33" s="41">
        <f>'Neraca Saldo Awal (SOAL)'!F22</f>
        <v>0</v>
      </c>
      <c r="L33" s="44"/>
      <c r="N33" s="46"/>
      <c r="O33" s="49">
        <f>'Neraca Saldo Awal (SOAL)'!G25</f>
        <v>0</v>
      </c>
    </row>
    <row r="34" spans="2:15" x14ac:dyDescent="0.25">
      <c r="B34" s="28"/>
      <c r="C34" s="27">
        <f>'(4) Jurnal Penyesuaian'!H7</f>
        <v>131000000</v>
      </c>
      <c r="H34" s="37"/>
      <c r="I34" s="39"/>
      <c r="K34" s="42">
        <f>'(1) Jurnal Umum'!G44</f>
        <v>600000</v>
      </c>
      <c r="L34" s="44"/>
      <c r="N34" s="47"/>
      <c r="O34" s="49">
        <f>'(1) Jurnal Umum'!H28</f>
        <v>320000</v>
      </c>
    </row>
    <row r="35" spans="2:15" x14ac:dyDescent="0.25">
      <c r="B35" s="28">
        <f>'(4) Jurnal Penyesuaian'!G8</f>
        <v>150000000</v>
      </c>
      <c r="C35" s="27"/>
      <c r="H35" s="37"/>
      <c r="I35" s="39"/>
      <c r="K35" s="42"/>
      <c r="L35" s="44"/>
      <c r="N35" s="47"/>
      <c r="O35" s="49">
        <f>'(1) Jurnal Umum'!H41</f>
        <v>500000</v>
      </c>
    </row>
    <row r="36" spans="2:15" x14ac:dyDescent="0.25">
      <c r="B36" s="28"/>
      <c r="C36" s="27"/>
      <c r="H36" s="37"/>
      <c r="I36" s="39"/>
      <c r="K36" s="42"/>
      <c r="L36" s="44"/>
      <c r="N36" s="47"/>
      <c r="O36" s="49"/>
    </row>
    <row r="37" spans="2:15" x14ac:dyDescent="0.25">
      <c r="B37" s="28"/>
      <c r="C37" s="27"/>
      <c r="H37" s="37"/>
      <c r="I37" s="39"/>
      <c r="K37" s="42"/>
      <c r="L37" s="44"/>
      <c r="N37" s="47"/>
      <c r="O37" s="49"/>
    </row>
    <row r="38" spans="2:15" x14ac:dyDescent="0.25">
      <c r="B38" s="28"/>
      <c r="C38" s="27"/>
      <c r="H38" s="37"/>
      <c r="I38" s="39"/>
      <c r="K38" s="42"/>
      <c r="L38" s="44"/>
      <c r="N38" s="47"/>
      <c r="O38" s="49"/>
    </row>
    <row r="39" spans="2:15" x14ac:dyDescent="0.25">
      <c r="B39" s="28"/>
      <c r="C39" s="27"/>
      <c r="H39" s="37"/>
      <c r="I39" s="39"/>
      <c r="K39" s="42"/>
      <c r="L39" s="44"/>
      <c r="N39" s="47"/>
      <c r="O39" s="49"/>
    </row>
    <row r="40" spans="2:15" x14ac:dyDescent="0.25">
      <c r="B40" s="28"/>
      <c r="C40" s="27"/>
      <c r="H40" s="37"/>
      <c r="I40" s="39"/>
      <c r="K40" s="42"/>
      <c r="L40" s="44"/>
      <c r="N40" s="47"/>
      <c r="O40" s="49"/>
    </row>
    <row r="41" spans="2:15" x14ac:dyDescent="0.25">
      <c r="B41" s="28"/>
      <c r="C41" s="27"/>
      <c r="H41" s="37"/>
      <c r="I41" s="39"/>
      <c r="K41" s="42"/>
      <c r="L41" s="44"/>
      <c r="N41" s="47"/>
      <c r="O41" s="49"/>
    </row>
    <row r="42" spans="2:15" x14ac:dyDescent="0.25">
      <c r="B42" s="28"/>
      <c r="C42" s="27"/>
      <c r="H42" s="37"/>
      <c r="I42" s="39"/>
      <c r="K42" s="42"/>
      <c r="L42" s="44"/>
      <c r="N42" s="47"/>
      <c r="O42" s="49"/>
    </row>
    <row r="43" spans="2:15" ht="16.5" thickBot="1" x14ac:dyDescent="0.3">
      <c r="B43" s="29"/>
      <c r="C43" s="30"/>
      <c r="H43" s="38"/>
      <c r="I43" s="40"/>
      <c r="K43" s="43"/>
      <c r="L43" s="45"/>
      <c r="N43" s="48"/>
      <c r="O43" s="50"/>
    </row>
    <row r="44" spans="2:15" x14ac:dyDescent="0.25">
      <c r="B44" s="28">
        <f>SUM(B33:B43)-SUM(C33:C43)</f>
        <v>150000000</v>
      </c>
      <c r="C44" s="27"/>
      <c r="H44" s="37">
        <f>SUM(H33:H43)-SUM(I33:I43)</f>
        <v>28000000</v>
      </c>
      <c r="I44" s="39"/>
      <c r="K44" s="42">
        <f>SUM(K33:K43)-SUM(L33:L43)</f>
        <v>600000</v>
      </c>
      <c r="L44" s="44"/>
      <c r="N44" s="47"/>
      <c r="O44" s="49">
        <f>SUM(O33:O43)-SUM(N33:N43)</f>
        <v>820000</v>
      </c>
    </row>
    <row r="46" spans="2:15" ht="16.5" thickBot="1" x14ac:dyDescent="0.3">
      <c r="B46" s="145" t="s">
        <v>9</v>
      </c>
      <c r="C46" s="145"/>
      <c r="H46" s="149" t="s">
        <v>17</v>
      </c>
      <c r="I46" s="149"/>
      <c r="N46" s="147" t="s">
        <v>24</v>
      </c>
      <c r="O46" s="147"/>
    </row>
    <row r="47" spans="2:15" x14ac:dyDescent="0.25">
      <c r="B47" s="26">
        <f>'Neraca Saldo Awal (SOAL)'!F9</f>
        <v>5000000</v>
      </c>
      <c r="C47" s="27"/>
      <c r="H47" s="36"/>
      <c r="I47" s="39">
        <f>'Neraca Saldo Awal (SOAL)'!G19</f>
        <v>0</v>
      </c>
      <c r="N47" s="46">
        <f>'Neraca Saldo Awal (SOAL)'!F26</f>
        <v>0</v>
      </c>
      <c r="O47" s="49"/>
    </row>
    <row r="48" spans="2:15" x14ac:dyDescent="0.25">
      <c r="B48" s="28">
        <f>'(1) Jurnal Umum'!G14</f>
        <v>7000000</v>
      </c>
      <c r="C48" s="27"/>
      <c r="H48" s="37">
        <f>'(4) Jurnal Penyesuaian'!G6</f>
        <v>131000000</v>
      </c>
      <c r="I48" s="39"/>
      <c r="N48" s="47">
        <f>'(1) Jurnal Umum'!G12</f>
        <v>700000</v>
      </c>
      <c r="O48" s="49"/>
    </row>
    <row r="49" spans="2:15" x14ac:dyDescent="0.25">
      <c r="B49" s="28"/>
      <c r="C49" s="27">
        <f>'(4) Jurnal Penyesuaian'!H13</f>
        <v>5000000</v>
      </c>
      <c r="H49" s="37"/>
      <c r="I49" s="39">
        <f>'(4) Jurnal Penyesuaian'!H9</f>
        <v>150000000</v>
      </c>
      <c r="N49" s="47"/>
      <c r="O49" s="49"/>
    </row>
    <row r="50" spans="2:15" x14ac:dyDescent="0.25">
      <c r="B50" s="28"/>
      <c r="C50" s="27"/>
      <c r="H50" s="37"/>
      <c r="I50" s="39"/>
      <c r="N50" s="47"/>
      <c r="O50" s="49"/>
    </row>
    <row r="51" spans="2:15" x14ac:dyDescent="0.25">
      <c r="B51" s="28"/>
      <c r="C51" s="27"/>
      <c r="H51" s="37"/>
      <c r="I51" s="39"/>
      <c r="N51" s="47"/>
      <c r="O51" s="49"/>
    </row>
    <row r="52" spans="2:15" x14ac:dyDescent="0.25">
      <c r="B52" s="28"/>
      <c r="C52" s="27"/>
      <c r="H52" s="37"/>
      <c r="I52" s="39"/>
      <c r="N52" s="47"/>
      <c r="O52" s="49"/>
    </row>
    <row r="53" spans="2:15" x14ac:dyDescent="0.25">
      <c r="B53" s="28"/>
      <c r="C53" s="27"/>
      <c r="H53" s="37"/>
      <c r="I53" s="39"/>
      <c r="N53" s="47"/>
      <c r="O53" s="49"/>
    </row>
    <row r="54" spans="2:15" x14ac:dyDescent="0.25">
      <c r="B54" s="28"/>
      <c r="C54" s="27"/>
      <c r="H54" s="37"/>
      <c r="I54" s="39"/>
      <c r="N54" s="47"/>
      <c r="O54" s="49"/>
    </row>
    <row r="55" spans="2:15" x14ac:dyDescent="0.25">
      <c r="B55" s="28"/>
      <c r="C55" s="27"/>
      <c r="H55" s="37"/>
      <c r="I55" s="39"/>
      <c r="N55" s="47"/>
      <c r="O55" s="49"/>
    </row>
    <row r="56" spans="2:15" x14ac:dyDescent="0.25">
      <c r="B56" s="28"/>
      <c r="C56" s="27"/>
      <c r="H56" s="37"/>
      <c r="I56" s="39"/>
      <c r="N56" s="47"/>
      <c r="O56" s="49"/>
    </row>
    <row r="57" spans="2:15" ht="16.5" thickBot="1" x14ac:dyDescent="0.3">
      <c r="B57" s="29"/>
      <c r="C57" s="30"/>
      <c r="H57" s="38"/>
      <c r="I57" s="40"/>
      <c r="N57" s="48"/>
      <c r="O57" s="50"/>
    </row>
    <row r="58" spans="2:15" x14ac:dyDescent="0.25">
      <c r="B58" s="28">
        <f>SUM(B47:B57)-SUM(C47:C57)</f>
        <v>7000000</v>
      </c>
      <c r="C58" s="27"/>
      <c r="H58" s="37"/>
      <c r="I58" s="39">
        <f>SUM(I47:I57)-SUM(H47:H57)</f>
        <v>19000000</v>
      </c>
      <c r="N58" s="47">
        <f>SUM(N47:N57)-SUM(O47:O57)</f>
        <v>700000</v>
      </c>
      <c r="O58" s="49"/>
    </row>
    <row r="60" spans="2:15" ht="16.5" thickBot="1" x14ac:dyDescent="0.3">
      <c r="B60" s="145" t="s">
        <v>46</v>
      </c>
      <c r="C60" s="145"/>
      <c r="N60" s="147" t="s">
        <v>25</v>
      </c>
      <c r="O60" s="147"/>
    </row>
    <row r="61" spans="2:15" x14ac:dyDescent="0.25">
      <c r="B61" s="26">
        <f>'Neraca Saldo Awal (SOAL)'!F10</f>
        <v>0</v>
      </c>
      <c r="C61" s="27"/>
      <c r="N61" s="46">
        <f>'Neraca Saldo Awal (SOAL)'!F27</f>
        <v>0</v>
      </c>
      <c r="O61" s="49"/>
    </row>
    <row r="62" spans="2:15" x14ac:dyDescent="0.25">
      <c r="B62" s="28">
        <f>'(4) Jurnal Penyesuaian'!G10</f>
        <v>20000000</v>
      </c>
      <c r="C62" s="27"/>
      <c r="N62" s="47">
        <f>'(1) Jurnal Umum'!G18</f>
        <v>20000000</v>
      </c>
      <c r="O62" s="49"/>
    </row>
    <row r="63" spans="2:15" x14ac:dyDescent="0.25">
      <c r="B63" s="28"/>
      <c r="C63" s="27"/>
      <c r="N63" s="47"/>
      <c r="O63" s="49"/>
    </row>
    <row r="64" spans="2:15" x14ac:dyDescent="0.25">
      <c r="B64" s="28"/>
      <c r="C64" s="27"/>
      <c r="N64" s="47"/>
      <c r="O64" s="49"/>
    </row>
    <row r="65" spans="2:15" x14ac:dyDescent="0.25">
      <c r="B65" s="28"/>
      <c r="C65" s="27"/>
      <c r="N65" s="47"/>
      <c r="O65" s="49"/>
    </row>
    <row r="66" spans="2:15" x14ac:dyDescent="0.25">
      <c r="B66" s="28"/>
      <c r="C66" s="27"/>
      <c r="N66" s="47"/>
      <c r="O66" s="49"/>
    </row>
    <row r="67" spans="2:15" x14ac:dyDescent="0.25">
      <c r="B67" s="28"/>
      <c r="C67" s="27"/>
      <c r="N67" s="47"/>
      <c r="O67" s="49"/>
    </row>
    <row r="68" spans="2:15" x14ac:dyDescent="0.25">
      <c r="B68" s="28"/>
      <c r="C68" s="27"/>
      <c r="N68" s="47"/>
      <c r="O68" s="49"/>
    </row>
    <row r="69" spans="2:15" x14ac:dyDescent="0.25">
      <c r="B69" s="28"/>
      <c r="C69" s="27"/>
      <c r="N69" s="47"/>
      <c r="O69" s="49"/>
    </row>
    <row r="70" spans="2:15" x14ac:dyDescent="0.25">
      <c r="B70" s="28"/>
      <c r="C70" s="27"/>
      <c r="N70" s="47"/>
      <c r="O70" s="49"/>
    </row>
    <row r="71" spans="2:15" ht="16.5" thickBot="1" x14ac:dyDescent="0.3">
      <c r="B71" s="29"/>
      <c r="C71" s="30"/>
      <c r="N71" s="48"/>
      <c r="O71" s="50"/>
    </row>
    <row r="72" spans="2:15" x14ac:dyDescent="0.25">
      <c r="B72" s="28">
        <f>SUM(B61:B71)-SUM(C61:C71)</f>
        <v>20000000</v>
      </c>
      <c r="C72" s="27"/>
      <c r="N72" s="47">
        <f>SUM(N61:N71)-SUM(O61:O71)</f>
        <v>20000000</v>
      </c>
      <c r="O72" s="49"/>
    </row>
    <row r="74" spans="2:15" ht="16.5" thickBot="1" x14ac:dyDescent="0.3">
      <c r="B74" s="145" t="s">
        <v>10</v>
      </c>
      <c r="C74" s="145"/>
      <c r="N74" s="147" t="s">
        <v>26</v>
      </c>
      <c r="O74" s="147"/>
    </row>
    <row r="75" spans="2:15" x14ac:dyDescent="0.25">
      <c r="B75" s="26">
        <f>'Neraca Saldo Awal (SOAL)'!F11</f>
        <v>2000000</v>
      </c>
      <c r="C75" s="27"/>
      <c r="N75" s="46">
        <f>'Neraca Saldo Awal (SOAL)'!F28</f>
        <v>0</v>
      </c>
      <c r="O75" s="49"/>
    </row>
    <row r="76" spans="2:15" x14ac:dyDescent="0.25">
      <c r="B76" s="28"/>
      <c r="C76" s="27">
        <f>'(4) Jurnal Penyesuaian'!H17</f>
        <v>500000</v>
      </c>
      <c r="N76" s="47">
        <f>'(1) Jurnal Umum'!G19</f>
        <v>5000000</v>
      </c>
      <c r="O76" s="49"/>
    </row>
    <row r="77" spans="2:15" x14ac:dyDescent="0.25">
      <c r="B77" s="28"/>
      <c r="C77" s="27"/>
      <c r="N77" s="47"/>
      <c r="O77" s="49"/>
    </row>
    <row r="78" spans="2:15" x14ac:dyDescent="0.25">
      <c r="B78" s="28"/>
      <c r="C78" s="27"/>
      <c r="N78" s="47"/>
      <c r="O78" s="49"/>
    </row>
    <row r="79" spans="2:15" x14ac:dyDescent="0.25">
      <c r="B79" s="28"/>
      <c r="C79" s="27"/>
      <c r="N79" s="47"/>
      <c r="O79" s="49"/>
    </row>
    <row r="80" spans="2:15" x14ac:dyDescent="0.25">
      <c r="B80" s="28"/>
      <c r="C80" s="27"/>
      <c r="N80" s="47"/>
      <c r="O80" s="49"/>
    </row>
    <row r="81" spans="2:15" x14ac:dyDescent="0.25">
      <c r="B81" s="28"/>
      <c r="C81" s="27"/>
      <c r="N81" s="47"/>
      <c r="O81" s="49"/>
    </row>
    <row r="82" spans="2:15" x14ac:dyDescent="0.25">
      <c r="B82" s="28"/>
      <c r="C82" s="27"/>
      <c r="N82" s="47"/>
      <c r="O82" s="49"/>
    </row>
    <row r="83" spans="2:15" x14ac:dyDescent="0.25">
      <c r="B83" s="28"/>
      <c r="C83" s="27"/>
      <c r="N83" s="47"/>
      <c r="O83" s="49"/>
    </row>
    <row r="84" spans="2:15" x14ac:dyDescent="0.25">
      <c r="B84" s="28"/>
      <c r="C84" s="27"/>
      <c r="N84" s="47"/>
      <c r="O84" s="49"/>
    </row>
    <row r="85" spans="2:15" ht="16.5" thickBot="1" x14ac:dyDescent="0.3">
      <c r="B85" s="29"/>
      <c r="C85" s="30"/>
      <c r="N85" s="48"/>
      <c r="O85" s="50"/>
    </row>
    <row r="86" spans="2:15" x14ac:dyDescent="0.25">
      <c r="B86" s="28">
        <f>SUM(B75:B85)-SUM(C75:C85)</f>
        <v>1500000</v>
      </c>
      <c r="C86" s="27"/>
      <c r="N86" s="47">
        <f>SUM(N75:N85)-SUM(O75:O85)</f>
        <v>5000000</v>
      </c>
      <c r="O86" s="49"/>
    </row>
    <row r="88" spans="2:15" ht="16.5" thickBot="1" x14ac:dyDescent="0.3">
      <c r="B88" s="145" t="s">
        <v>11</v>
      </c>
      <c r="C88" s="145"/>
      <c r="N88" s="147" t="s">
        <v>27</v>
      </c>
      <c r="O88" s="147"/>
    </row>
    <row r="89" spans="2:15" x14ac:dyDescent="0.25">
      <c r="B89" s="26">
        <f>'Neraca Saldo Awal (SOAL)'!F12</f>
        <v>140000000</v>
      </c>
      <c r="C89" s="27"/>
      <c r="N89" s="46">
        <f>'Neraca Saldo Awal (SOAL)'!F29</f>
        <v>22000000</v>
      </c>
      <c r="O89" s="49"/>
    </row>
    <row r="90" spans="2:15" x14ac:dyDescent="0.25">
      <c r="B90" s="28"/>
      <c r="C90" s="27"/>
      <c r="N90" s="47"/>
      <c r="O90" s="49">
        <f>'(4) Jurnal Penyesuaian'!H11</f>
        <v>20000000</v>
      </c>
    </row>
    <row r="91" spans="2:15" x14ac:dyDescent="0.25">
      <c r="B91" s="28"/>
      <c r="C91" s="27"/>
      <c r="N91" s="47"/>
      <c r="O91" s="49"/>
    </row>
    <row r="92" spans="2:15" x14ac:dyDescent="0.25">
      <c r="B92" s="28"/>
      <c r="C92" s="27"/>
      <c r="N92" s="47"/>
      <c r="O92" s="49"/>
    </row>
    <row r="93" spans="2:15" x14ac:dyDescent="0.25">
      <c r="B93" s="28"/>
      <c r="C93" s="27"/>
      <c r="N93" s="47"/>
      <c r="O93" s="49"/>
    </row>
    <row r="94" spans="2:15" x14ac:dyDescent="0.25">
      <c r="B94" s="28"/>
      <c r="C94" s="27"/>
      <c r="N94" s="47"/>
      <c r="O94" s="49"/>
    </row>
    <row r="95" spans="2:15" x14ac:dyDescent="0.25">
      <c r="B95" s="28"/>
      <c r="C95" s="27"/>
      <c r="N95" s="47"/>
      <c r="O95" s="49"/>
    </row>
    <row r="96" spans="2:15" x14ac:dyDescent="0.25">
      <c r="B96" s="28"/>
      <c r="C96" s="27"/>
      <c r="N96" s="47"/>
      <c r="O96" s="49"/>
    </row>
    <row r="97" spans="2:15" x14ac:dyDescent="0.25">
      <c r="B97" s="28"/>
      <c r="C97" s="27"/>
      <c r="N97" s="47"/>
      <c r="O97" s="49"/>
    </row>
    <row r="98" spans="2:15" x14ac:dyDescent="0.25">
      <c r="B98" s="28"/>
      <c r="C98" s="27"/>
      <c r="N98" s="47"/>
      <c r="O98" s="49"/>
    </row>
    <row r="99" spans="2:15" ht="16.5" thickBot="1" x14ac:dyDescent="0.3">
      <c r="B99" s="29"/>
      <c r="C99" s="30"/>
      <c r="N99" s="48"/>
      <c r="O99" s="50"/>
    </row>
    <row r="100" spans="2:15" x14ac:dyDescent="0.25">
      <c r="B100" s="28">
        <f>SUM(B89:B99)-SUM(C89:C99)</f>
        <v>140000000</v>
      </c>
      <c r="C100" s="27"/>
      <c r="N100" s="47">
        <f>SUM(N89:N99)-SUM(O89:O99)</f>
        <v>2000000</v>
      </c>
      <c r="O100" s="49"/>
    </row>
    <row r="102" spans="2:15" ht="16.5" thickBot="1" x14ac:dyDescent="0.3">
      <c r="B102" s="145" t="s">
        <v>12</v>
      </c>
      <c r="C102" s="145"/>
      <c r="N102" s="147" t="s">
        <v>28</v>
      </c>
      <c r="O102" s="147"/>
    </row>
    <row r="103" spans="2:15" x14ac:dyDescent="0.25">
      <c r="B103" s="26"/>
      <c r="C103" s="27">
        <f>'Neraca Saldo Awal (SOAL)'!G13</f>
        <v>28000000</v>
      </c>
      <c r="N103" s="46">
        <f>'Neraca Saldo Awal (SOAL)'!F30</f>
        <v>0</v>
      </c>
      <c r="O103" s="49"/>
    </row>
    <row r="104" spans="2:15" x14ac:dyDescent="0.25">
      <c r="B104" s="28"/>
      <c r="C104" s="27">
        <f>'(4) Jurnal Penyesuaian'!H15</f>
        <v>1200000</v>
      </c>
      <c r="N104" s="47">
        <f>'(4) Jurnal Penyesuaian'!G16</f>
        <v>500000</v>
      </c>
      <c r="O104" s="49"/>
    </row>
    <row r="105" spans="2:15" x14ac:dyDescent="0.25">
      <c r="B105" s="28"/>
      <c r="C105" s="27"/>
      <c r="N105" s="47"/>
      <c r="O105" s="49"/>
    </row>
    <row r="106" spans="2:15" x14ac:dyDescent="0.25">
      <c r="B106" s="28"/>
      <c r="C106" s="27"/>
      <c r="N106" s="47"/>
      <c r="O106" s="49"/>
    </row>
    <row r="107" spans="2:15" x14ac:dyDescent="0.25">
      <c r="B107" s="28"/>
      <c r="C107" s="27"/>
      <c r="N107" s="47"/>
      <c r="O107" s="49"/>
    </row>
    <row r="108" spans="2:15" x14ac:dyDescent="0.25">
      <c r="B108" s="28"/>
      <c r="C108" s="27"/>
      <c r="N108" s="47"/>
      <c r="O108" s="49"/>
    </row>
    <row r="109" spans="2:15" x14ac:dyDescent="0.25">
      <c r="B109" s="28"/>
      <c r="C109" s="27"/>
      <c r="N109" s="47"/>
      <c r="O109" s="49"/>
    </row>
    <row r="110" spans="2:15" x14ac:dyDescent="0.25">
      <c r="B110" s="28"/>
      <c r="C110" s="27"/>
      <c r="N110" s="47"/>
      <c r="O110" s="49"/>
    </row>
    <row r="111" spans="2:15" x14ac:dyDescent="0.25">
      <c r="B111" s="28"/>
      <c r="C111" s="27"/>
      <c r="N111" s="47"/>
      <c r="O111" s="49"/>
    </row>
    <row r="112" spans="2:15" x14ac:dyDescent="0.25">
      <c r="B112" s="28"/>
      <c r="C112" s="27"/>
      <c r="N112" s="47"/>
      <c r="O112" s="49"/>
    </row>
    <row r="113" spans="2:15" ht="16.5" thickBot="1" x14ac:dyDescent="0.3">
      <c r="B113" s="29"/>
      <c r="C113" s="30"/>
      <c r="N113" s="48"/>
      <c r="O113" s="50"/>
    </row>
    <row r="114" spans="2:15" x14ac:dyDescent="0.25">
      <c r="B114" s="28"/>
      <c r="C114" s="27">
        <f>SUM(C103:C113)-SUM(B103:B113)</f>
        <v>29200000</v>
      </c>
      <c r="N114" s="47">
        <f>SUM(N103:N113)-SUM(O103:O113)</f>
        <v>500000</v>
      </c>
      <c r="O114" s="49"/>
    </row>
    <row r="116" spans="2:15" ht="16.5" thickBot="1" x14ac:dyDescent="0.3">
      <c r="N116" s="147" t="s">
        <v>29</v>
      </c>
      <c r="O116" s="147"/>
    </row>
    <row r="117" spans="2:15" x14ac:dyDescent="0.25">
      <c r="N117" s="46">
        <f>'Neraca Saldo Awal (SOAL)'!F31</f>
        <v>0</v>
      </c>
      <c r="O117" s="49"/>
    </row>
    <row r="118" spans="2:15" x14ac:dyDescent="0.25">
      <c r="N118" s="47">
        <f>'(4) Jurnal Penyesuaian'!G12</f>
        <v>5000000</v>
      </c>
      <c r="O118" s="49"/>
    </row>
    <row r="119" spans="2:15" x14ac:dyDescent="0.25">
      <c r="N119" s="47"/>
      <c r="O119" s="49"/>
    </row>
    <row r="120" spans="2:15" x14ac:dyDescent="0.25">
      <c r="N120" s="47"/>
      <c r="O120" s="49"/>
    </row>
    <row r="121" spans="2:15" x14ac:dyDescent="0.25">
      <c r="N121" s="47"/>
      <c r="O121" s="49"/>
    </row>
    <row r="122" spans="2:15" x14ac:dyDescent="0.25">
      <c r="N122" s="47"/>
      <c r="O122" s="49"/>
    </row>
    <row r="123" spans="2:15" x14ac:dyDescent="0.25">
      <c r="N123" s="47"/>
      <c r="O123" s="49"/>
    </row>
    <row r="124" spans="2:15" x14ac:dyDescent="0.25">
      <c r="N124" s="47"/>
      <c r="O124" s="49"/>
    </row>
    <row r="125" spans="2:15" x14ac:dyDescent="0.25">
      <c r="N125" s="47"/>
      <c r="O125" s="49"/>
    </row>
    <row r="126" spans="2:15" x14ac:dyDescent="0.25">
      <c r="N126" s="47"/>
      <c r="O126" s="49"/>
    </row>
    <row r="127" spans="2:15" ht="16.5" thickBot="1" x14ac:dyDescent="0.3">
      <c r="N127" s="48"/>
      <c r="O127" s="50"/>
    </row>
    <row r="128" spans="2:15" x14ac:dyDescent="0.25">
      <c r="N128" s="47">
        <f>SUM(N117:N127)-SUM(O117:O127)</f>
        <v>5000000</v>
      </c>
      <c r="O128" s="49"/>
    </row>
    <row r="130" spans="14:15" ht="16.5" thickBot="1" x14ac:dyDescent="0.3">
      <c r="N130" s="147" t="s">
        <v>30</v>
      </c>
      <c r="O130" s="147"/>
    </row>
    <row r="131" spans="14:15" x14ac:dyDescent="0.25">
      <c r="N131" s="46">
        <f>'Neraca Saldo Awal (SOAL)'!F32</f>
        <v>0</v>
      </c>
      <c r="O131" s="49"/>
    </row>
    <row r="132" spans="14:15" x14ac:dyDescent="0.25">
      <c r="N132" s="47">
        <f>'(4) Jurnal Penyesuaian'!G14</f>
        <v>1200000</v>
      </c>
      <c r="O132" s="49"/>
    </row>
    <row r="133" spans="14:15" x14ac:dyDescent="0.25">
      <c r="N133" s="47"/>
      <c r="O133" s="49"/>
    </row>
    <row r="134" spans="14:15" x14ac:dyDescent="0.25">
      <c r="N134" s="47"/>
      <c r="O134" s="49"/>
    </row>
    <row r="135" spans="14:15" x14ac:dyDescent="0.25">
      <c r="N135" s="47"/>
      <c r="O135" s="49"/>
    </row>
    <row r="136" spans="14:15" x14ac:dyDescent="0.25">
      <c r="N136" s="47"/>
      <c r="O136" s="49"/>
    </row>
    <row r="137" spans="14:15" x14ac:dyDescent="0.25">
      <c r="N137" s="47"/>
      <c r="O137" s="49"/>
    </row>
    <row r="138" spans="14:15" x14ac:dyDescent="0.25">
      <c r="N138" s="47"/>
      <c r="O138" s="49"/>
    </row>
    <row r="139" spans="14:15" x14ac:dyDescent="0.25">
      <c r="N139" s="47"/>
      <c r="O139" s="49"/>
    </row>
    <row r="140" spans="14:15" x14ac:dyDescent="0.25">
      <c r="N140" s="47"/>
      <c r="O140" s="49"/>
    </row>
    <row r="141" spans="14:15" ht="16.5" thickBot="1" x14ac:dyDescent="0.3">
      <c r="N141" s="48"/>
      <c r="O141" s="50"/>
    </row>
    <row r="142" spans="14:15" x14ac:dyDescent="0.25">
      <c r="N142" s="47">
        <f>SUM(N131:N141)-SUM(O131:O141)</f>
        <v>1200000</v>
      </c>
      <c r="O142" s="49"/>
    </row>
  </sheetData>
  <mergeCells count="32">
    <mergeCell ref="B32:C32"/>
    <mergeCell ref="H32:I32"/>
    <mergeCell ref="K32:L32"/>
    <mergeCell ref="N32:O32"/>
    <mergeCell ref="B1:C2"/>
    <mergeCell ref="E1:F2"/>
    <mergeCell ref="H1:I2"/>
    <mergeCell ref="K1:L2"/>
    <mergeCell ref="N1:O2"/>
    <mergeCell ref="B4:C4"/>
    <mergeCell ref="E4:F4"/>
    <mergeCell ref="H4:I4"/>
    <mergeCell ref="K4:L4"/>
    <mergeCell ref="N4:O4"/>
    <mergeCell ref="B18:C18"/>
    <mergeCell ref="E18:F18"/>
    <mergeCell ref="H18:I18"/>
    <mergeCell ref="K18:L18"/>
    <mergeCell ref="N18:O18"/>
    <mergeCell ref="N130:O130"/>
    <mergeCell ref="B46:C46"/>
    <mergeCell ref="H46:I46"/>
    <mergeCell ref="N46:O46"/>
    <mergeCell ref="B60:C60"/>
    <mergeCell ref="N60:O60"/>
    <mergeCell ref="B74:C74"/>
    <mergeCell ref="N74:O74"/>
    <mergeCell ref="B88:C88"/>
    <mergeCell ref="N88:O88"/>
    <mergeCell ref="B102:C102"/>
    <mergeCell ref="N102:O102"/>
    <mergeCell ref="N116:O11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50C9F-5F2E-49B2-A325-3C3E8668AD5D}">
  <dimension ref="B1:K33"/>
  <sheetViews>
    <sheetView zoomScale="80" zoomScaleNormal="80" workbookViewId="0">
      <selection activeCell="R28" sqref="R28"/>
    </sheetView>
  </sheetViews>
  <sheetFormatPr defaultColWidth="8.875" defaultRowHeight="15.75" x14ac:dyDescent="0.25"/>
  <cols>
    <col min="1" max="1" width="3.5" style="1" customWidth="1"/>
    <col min="2" max="4" width="13.125" style="1" customWidth="1"/>
    <col min="5" max="5" width="8.875" style="1"/>
    <col min="6" max="7" width="22.625" style="1" customWidth="1"/>
    <col min="8" max="10" width="8.875" style="1"/>
    <col min="11" max="11" width="15.875" style="1" bestFit="1" customWidth="1"/>
    <col min="12" max="16384" width="8.875" style="1"/>
  </cols>
  <sheetData>
    <row r="1" spans="2:11" ht="16.5" thickBot="1" x14ac:dyDescent="0.3"/>
    <row r="2" spans="2:11" x14ac:dyDescent="0.25">
      <c r="B2" s="100" t="s">
        <v>0</v>
      </c>
      <c r="C2" s="101"/>
      <c r="D2" s="101"/>
      <c r="E2" s="101"/>
      <c r="F2" s="101"/>
      <c r="G2" s="102"/>
    </row>
    <row r="3" spans="2:11" x14ac:dyDescent="0.25">
      <c r="B3" s="103" t="s">
        <v>48</v>
      </c>
      <c r="C3" s="104"/>
      <c r="D3" s="104"/>
      <c r="E3" s="104"/>
      <c r="F3" s="104"/>
      <c r="G3" s="105"/>
    </row>
    <row r="4" spans="2:11" ht="16.5" thickBot="1" x14ac:dyDescent="0.3">
      <c r="B4" s="106" t="s">
        <v>42</v>
      </c>
      <c r="C4" s="107"/>
      <c r="D4" s="107"/>
      <c r="E4" s="107"/>
      <c r="F4" s="107"/>
      <c r="G4" s="108"/>
    </row>
    <row r="5" spans="2:11" ht="16.5" thickBot="1" x14ac:dyDescent="0.3">
      <c r="B5" s="109" t="s">
        <v>4</v>
      </c>
      <c r="C5" s="110"/>
      <c r="D5" s="110"/>
      <c r="E5" s="4" t="s">
        <v>3</v>
      </c>
      <c r="F5" s="5" t="s">
        <v>5</v>
      </c>
      <c r="G5" s="3" t="s">
        <v>6</v>
      </c>
    </row>
    <row r="6" spans="2:11" x14ac:dyDescent="0.25">
      <c r="B6" s="111" t="s">
        <v>7</v>
      </c>
      <c r="C6" s="112"/>
      <c r="D6" s="112"/>
      <c r="E6" s="6">
        <v>110</v>
      </c>
      <c r="F6" s="7">
        <f>'(5) Buku Besar 2 (Setelah Peny)'!B16</f>
        <v>66020000</v>
      </c>
      <c r="G6" s="8"/>
    </row>
    <row r="7" spans="2:11" x14ac:dyDescent="0.25">
      <c r="B7" s="113" t="s">
        <v>37</v>
      </c>
      <c r="C7" s="114"/>
      <c r="D7" s="114"/>
      <c r="E7" s="9">
        <v>111</v>
      </c>
      <c r="F7" s="10">
        <f>'(5) Buku Besar 2 (Setelah Peny)'!B30</f>
        <v>2500000</v>
      </c>
      <c r="G7" s="11"/>
    </row>
    <row r="8" spans="2:11" x14ac:dyDescent="0.25">
      <c r="B8" s="113" t="s">
        <v>8</v>
      </c>
      <c r="C8" s="114"/>
      <c r="D8" s="114"/>
      <c r="E8" s="9">
        <v>112</v>
      </c>
      <c r="F8" s="10">
        <f>'(5) Buku Besar 2 (Setelah Peny)'!B44</f>
        <v>150000000</v>
      </c>
      <c r="G8" s="11"/>
    </row>
    <row r="9" spans="2:11" x14ac:dyDescent="0.25">
      <c r="B9" s="113" t="s">
        <v>9</v>
      </c>
      <c r="C9" s="114"/>
      <c r="D9" s="114"/>
      <c r="E9" s="9">
        <v>113</v>
      </c>
      <c r="F9" s="10">
        <f>'(5) Buku Besar 2 (Setelah Peny)'!B58</f>
        <v>7000000</v>
      </c>
      <c r="G9" s="11"/>
    </row>
    <row r="10" spans="2:11" x14ac:dyDescent="0.25">
      <c r="B10" s="113" t="s">
        <v>46</v>
      </c>
      <c r="C10" s="114"/>
      <c r="D10" s="114"/>
      <c r="E10" s="9">
        <v>113</v>
      </c>
      <c r="F10" s="10">
        <f>'(5) Buku Besar 2 (Setelah Peny)'!B72</f>
        <v>20000000</v>
      </c>
      <c r="G10" s="11"/>
    </row>
    <row r="11" spans="2:11" x14ac:dyDescent="0.25">
      <c r="B11" s="113" t="s">
        <v>10</v>
      </c>
      <c r="C11" s="114"/>
      <c r="D11" s="114"/>
      <c r="E11" s="9">
        <v>114</v>
      </c>
      <c r="F11" s="10">
        <f>'(5) Buku Besar 2 (Setelah Peny)'!B86</f>
        <v>1500000</v>
      </c>
      <c r="G11" s="11"/>
      <c r="K11" s="89"/>
    </row>
    <row r="12" spans="2:11" x14ac:dyDescent="0.25">
      <c r="B12" s="113" t="s">
        <v>11</v>
      </c>
      <c r="C12" s="114"/>
      <c r="D12" s="114"/>
      <c r="E12" s="9">
        <v>121</v>
      </c>
      <c r="F12" s="10">
        <f>'(5) Buku Besar 2 (Setelah Peny)'!B100</f>
        <v>140000000</v>
      </c>
      <c r="G12" s="11"/>
      <c r="K12" s="89"/>
    </row>
    <row r="13" spans="2:11" x14ac:dyDescent="0.25">
      <c r="B13" s="113" t="s">
        <v>12</v>
      </c>
      <c r="C13" s="114"/>
      <c r="D13" s="114"/>
      <c r="E13" s="9">
        <v>122</v>
      </c>
      <c r="F13" s="10"/>
      <c r="G13" s="11">
        <f>'(5) Buku Besar 2 (Setelah Peny)'!C114</f>
        <v>29200000</v>
      </c>
      <c r="K13" s="89"/>
    </row>
    <row r="14" spans="2:11" x14ac:dyDescent="0.25">
      <c r="B14" s="118" t="s">
        <v>38</v>
      </c>
      <c r="C14" s="119"/>
      <c r="D14" s="119"/>
      <c r="E14" s="12">
        <v>210</v>
      </c>
      <c r="F14" s="13"/>
      <c r="G14" s="14">
        <f>'(5) Buku Besar 2 (Setelah Peny)'!F16</f>
        <v>41000000</v>
      </c>
    </row>
    <row r="15" spans="2:11" x14ac:dyDescent="0.25">
      <c r="B15" s="118" t="s">
        <v>13</v>
      </c>
      <c r="C15" s="119"/>
      <c r="D15" s="119"/>
      <c r="E15" s="12">
        <v>211</v>
      </c>
      <c r="F15" s="13"/>
      <c r="G15" s="14">
        <f>'(5) Buku Besar 2 (Setelah Peny)'!F30</f>
        <v>20000000</v>
      </c>
    </row>
    <row r="16" spans="2:11" x14ac:dyDescent="0.25">
      <c r="B16" s="116" t="s">
        <v>14</v>
      </c>
      <c r="C16" s="117"/>
      <c r="D16" s="117"/>
      <c r="E16" s="15">
        <v>310</v>
      </c>
      <c r="F16" s="16"/>
      <c r="G16" s="17">
        <f>'(5) Buku Besar 2 (Setelah Peny)'!I16</f>
        <v>235000000</v>
      </c>
    </row>
    <row r="17" spans="2:7" x14ac:dyDescent="0.25">
      <c r="B17" s="116" t="s">
        <v>15</v>
      </c>
      <c r="C17" s="117"/>
      <c r="D17" s="117"/>
      <c r="E17" s="15">
        <v>311</v>
      </c>
      <c r="F17" s="16"/>
      <c r="G17" s="17">
        <f>'(5) Buku Besar 2 (Setelah Peny)'!I30</f>
        <v>120000000</v>
      </c>
    </row>
    <row r="18" spans="2:7" x14ac:dyDescent="0.25">
      <c r="B18" s="116" t="s">
        <v>16</v>
      </c>
      <c r="C18" s="117"/>
      <c r="D18" s="117"/>
      <c r="E18" s="15">
        <v>321</v>
      </c>
      <c r="F18" s="16">
        <f>'(5) Buku Besar 2 (Setelah Peny)'!H44</f>
        <v>28000000</v>
      </c>
      <c r="G18" s="17"/>
    </row>
    <row r="19" spans="2:7" x14ac:dyDescent="0.25">
      <c r="B19" s="116" t="s">
        <v>17</v>
      </c>
      <c r="C19" s="117"/>
      <c r="D19" s="117"/>
      <c r="E19" s="15">
        <v>331</v>
      </c>
      <c r="F19" s="16"/>
      <c r="G19" s="17">
        <f>'(5) Buku Besar 2 (Setelah Peny)'!I58</f>
        <v>19000000</v>
      </c>
    </row>
    <row r="20" spans="2:7" x14ac:dyDescent="0.25">
      <c r="B20" s="120" t="s">
        <v>18</v>
      </c>
      <c r="C20" s="121"/>
      <c r="D20" s="121"/>
      <c r="E20" s="18">
        <v>410</v>
      </c>
      <c r="F20" s="19"/>
      <c r="G20" s="20">
        <f>'(5) Buku Besar 2 (Setelah Peny)'!L16</f>
        <v>71000000</v>
      </c>
    </row>
    <row r="21" spans="2:7" x14ac:dyDescent="0.25">
      <c r="B21" s="120" t="s">
        <v>19</v>
      </c>
      <c r="C21" s="121"/>
      <c r="D21" s="121"/>
      <c r="E21" s="18">
        <v>411</v>
      </c>
      <c r="F21" s="19">
        <f>'(5) Buku Besar 2 (Setelah Peny)'!K30</f>
        <v>13000000</v>
      </c>
      <c r="G21" s="20"/>
    </row>
    <row r="22" spans="2:7" x14ac:dyDescent="0.25">
      <c r="B22" s="120" t="s">
        <v>20</v>
      </c>
      <c r="C22" s="121"/>
      <c r="D22" s="121"/>
      <c r="E22" s="18">
        <v>412</v>
      </c>
      <c r="F22" s="19">
        <f>'(5) Buku Besar 2 (Setelah Peny)'!K44</f>
        <v>600000</v>
      </c>
      <c r="G22" s="20"/>
    </row>
    <row r="23" spans="2:7" x14ac:dyDescent="0.25">
      <c r="B23" s="98" t="s">
        <v>21</v>
      </c>
      <c r="C23" s="99"/>
      <c r="D23" s="99"/>
      <c r="E23" s="21">
        <v>510</v>
      </c>
      <c r="F23" s="22">
        <f>'(5) Buku Besar 2 (Setelah Peny)'!N16</f>
        <v>90000000</v>
      </c>
      <c r="G23" s="23"/>
    </row>
    <row r="24" spans="2:7" x14ac:dyDescent="0.25">
      <c r="B24" s="98" t="s">
        <v>22</v>
      </c>
      <c r="C24" s="99"/>
      <c r="D24" s="99"/>
      <c r="E24" s="21">
        <v>511</v>
      </c>
      <c r="F24" s="22"/>
      <c r="G24" s="23">
        <f>'(5) Buku Besar 2 (Setelah Peny)'!O30</f>
        <v>17000000</v>
      </c>
    </row>
    <row r="25" spans="2:7" x14ac:dyDescent="0.25">
      <c r="B25" s="98" t="s">
        <v>23</v>
      </c>
      <c r="C25" s="99"/>
      <c r="D25" s="99"/>
      <c r="E25" s="21">
        <v>512</v>
      </c>
      <c r="F25" s="22"/>
      <c r="G25" s="23">
        <f>'(5) Buku Besar 2 (Setelah Peny)'!O44</f>
        <v>820000</v>
      </c>
    </row>
    <row r="26" spans="2:7" x14ac:dyDescent="0.25">
      <c r="B26" s="98" t="s">
        <v>24</v>
      </c>
      <c r="C26" s="99"/>
      <c r="D26" s="99"/>
      <c r="E26" s="21">
        <v>513</v>
      </c>
      <c r="F26" s="22">
        <f>'(5) Buku Besar 2 (Setelah Peny)'!N58</f>
        <v>700000</v>
      </c>
      <c r="G26" s="23"/>
    </row>
    <row r="27" spans="2:7" x14ac:dyDescent="0.25">
      <c r="B27" s="98" t="s">
        <v>25</v>
      </c>
      <c r="C27" s="99"/>
      <c r="D27" s="99"/>
      <c r="E27" s="21">
        <v>520</v>
      </c>
      <c r="F27" s="22">
        <f>'(5) Buku Besar 2 (Setelah Peny)'!N72</f>
        <v>20000000</v>
      </c>
      <c r="G27" s="23"/>
    </row>
    <row r="28" spans="2:7" x14ac:dyDescent="0.25">
      <c r="B28" s="98" t="s">
        <v>26</v>
      </c>
      <c r="C28" s="99"/>
      <c r="D28" s="99"/>
      <c r="E28" s="21">
        <v>521</v>
      </c>
      <c r="F28" s="22">
        <f>'(5) Buku Besar 2 (Setelah Peny)'!N86</f>
        <v>5000000</v>
      </c>
      <c r="G28" s="23"/>
    </row>
    <row r="29" spans="2:7" x14ac:dyDescent="0.25">
      <c r="B29" s="98" t="s">
        <v>27</v>
      </c>
      <c r="C29" s="99"/>
      <c r="D29" s="99"/>
      <c r="E29" s="21">
        <v>530</v>
      </c>
      <c r="F29" s="22">
        <f>'(5) Buku Besar 2 (Setelah Peny)'!N100</f>
        <v>2000000</v>
      </c>
      <c r="G29" s="23"/>
    </row>
    <row r="30" spans="2:7" x14ac:dyDescent="0.25">
      <c r="B30" s="98" t="s">
        <v>28</v>
      </c>
      <c r="C30" s="99"/>
      <c r="D30" s="99"/>
      <c r="E30" s="21">
        <v>531</v>
      </c>
      <c r="F30" s="22">
        <f>'(5) Buku Besar 2 (Setelah Peny)'!N114</f>
        <v>500000</v>
      </c>
      <c r="G30" s="23"/>
    </row>
    <row r="31" spans="2:7" x14ac:dyDescent="0.25">
      <c r="B31" s="98" t="s">
        <v>29</v>
      </c>
      <c r="C31" s="99"/>
      <c r="D31" s="99"/>
      <c r="E31" s="21">
        <v>540</v>
      </c>
      <c r="F31" s="22">
        <f>'(5) Buku Besar 2 (Setelah Peny)'!N128</f>
        <v>5000000</v>
      </c>
      <c r="G31" s="23"/>
    </row>
    <row r="32" spans="2:7" ht="16.5" thickBot="1" x14ac:dyDescent="0.3">
      <c r="B32" s="98" t="s">
        <v>30</v>
      </c>
      <c r="C32" s="99"/>
      <c r="D32" s="99"/>
      <c r="E32" s="21">
        <v>541</v>
      </c>
      <c r="F32" s="22">
        <f>'(5) Buku Besar 2 (Setelah Peny)'!N142</f>
        <v>1200000</v>
      </c>
      <c r="G32" s="23"/>
    </row>
    <row r="33" spans="2:7" ht="16.5" thickBot="1" x14ac:dyDescent="0.3">
      <c r="B33" s="109" t="s">
        <v>31</v>
      </c>
      <c r="C33" s="110"/>
      <c r="D33" s="110"/>
      <c r="E33" s="115"/>
      <c r="F33" s="24">
        <f>SUM(F6:F32)</f>
        <v>553020000</v>
      </c>
      <c r="G33" s="25">
        <f>SUM(G6:G32)</f>
        <v>553020000</v>
      </c>
    </row>
  </sheetData>
  <mergeCells count="32">
    <mergeCell ref="B13:D13"/>
    <mergeCell ref="B2:G2"/>
    <mergeCell ref="B3:G3"/>
    <mergeCell ref="B4:G4"/>
    <mergeCell ref="B5:D5"/>
    <mergeCell ref="B6:D6"/>
    <mergeCell ref="B7:D7"/>
    <mergeCell ref="B8:D8"/>
    <mergeCell ref="B9:D9"/>
    <mergeCell ref="B10:D10"/>
    <mergeCell ref="B11:D11"/>
    <mergeCell ref="B12:D12"/>
    <mergeCell ref="B25:D25"/>
    <mergeCell ref="B14:D14"/>
    <mergeCell ref="B15:D15"/>
    <mergeCell ref="B16:D16"/>
    <mergeCell ref="B17:D17"/>
    <mergeCell ref="B18:D18"/>
    <mergeCell ref="B19:D19"/>
    <mergeCell ref="B20:D20"/>
    <mergeCell ref="B21:D21"/>
    <mergeCell ref="B22:D22"/>
    <mergeCell ref="B23:D23"/>
    <mergeCell ref="B24:D24"/>
    <mergeCell ref="B32:D32"/>
    <mergeCell ref="B33:E33"/>
    <mergeCell ref="B26:D26"/>
    <mergeCell ref="B27:D27"/>
    <mergeCell ref="B28:D28"/>
    <mergeCell ref="B29:D29"/>
    <mergeCell ref="B30:D30"/>
    <mergeCell ref="B31:D3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4580A-76F0-4942-82A0-D3E629186C6C}">
  <dimension ref="A1:I59"/>
  <sheetViews>
    <sheetView workbookViewId="0">
      <selection activeCell="A30" sqref="A30"/>
    </sheetView>
  </sheetViews>
  <sheetFormatPr defaultColWidth="8.875" defaultRowHeight="15.75" x14ac:dyDescent="0.25"/>
  <cols>
    <col min="1" max="1" width="3.375" style="66" customWidth="1"/>
    <col min="2" max="2" width="29.125" style="66" bestFit="1" customWidth="1"/>
    <col min="3" max="3" width="25.125" style="66" bestFit="1" customWidth="1"/>
    <col min="4" max="4" width="17.125" style="66" customWidth="1"/>
    <col min="5" max="9" width="22.5" style="66" customWidth="1"/>
    <col min="10" max="16384" width="8.875" style="66"/>
  </cols>
  <sheetData>
    <row r="1" spans="1:5" ht="16.5" thickBot="1" x14ac:dyDescent="0.3"/>
    <row r="2" spans="1:5" x14ac:dyDescent="0.25">
      <c r="A2" s="92">
        <v>1</v>
      </c>
      <c r="B2" s="154" t="s">
        <v>0</v>
      </c>
      <c r="C2" s="155"/>
      <c r="D2" s="155"/>
      <c r="E2" s="156"/>
    </row>
    <row r="3" spans="1:5" x14ac:dyDescent="0.25">
      <c r="B3" s="151" t="s">
        <v>50</v>
      </c>
      <c r="C3" s="152"/>
      <c r="D3" s="152"/>
      <c r="E3" s="153"/>
    </row>
    <row r="4" spans="1:5" ht="16.5" thickBot="1" x14ac:dyDescent="0.3">
      <c r="B4" s="151" t="s">
        <v>63</v>
      </c>
      <c r="C4" s="152"/>
      <c r="D4" s="152"/>
      <c r="E4" s="153"/>
    </row>
    <row r="5" spans="1:5" x14ac:dyDescent="0.25">
      <c r="B5" s="67" t="s">
        <v>52</v>
      </c>
      <c r="C5" s="68"/>
      <c r="D5" s="69"/>
      <c r="E5" s="70"/>
    </row>
    <row r="6" spans="1:5" x14ac:dyDescent="0.25">
      <c r="B6" s="71" t="s">
        <v>18</v>
      </c>
      <c r="D6" s="72">
        <f>'(6) NSSP'!G20</f>
        <v>71000000</v>
      </c>
      <c r="E6" s="73"/>
    </row>
    <row r="7" spans="1:5" x14ac:dyDescent="0.25">
      <c r="B7" s="71" t="s">
        <v>19</v>
      </c>
      <c r="D7" s="72">
        <f>-1*('(6) NSSP'!F21)</f>
        <v>-13000000</v>
      </c>
      <c r="E7" s="73"/>
    </row>
    <row r="8" spans="1:5" ht="16.5" thickBot="1" x14ac:dyDescent="0.3">
      <c r="B8" s="71" t="s">
        <v>20</v>
      </c>
      <c r="D8" s="74">
        <f>-1*('(6) NSSP'!F22)</f>
        <v>-600000</v>
      </c>
      <c r="E8" s="75"/>
    </row>
    <row r="9" spans="1:5" x14ac:dyDescent="0.25">
      <c r="B9" s="76"/>
      <c r="D9" s="72"/>
      <c r="E9" s="73">
        <f>SUM(D6:D8)</f>
        <v>57400000</v>
      </c>
    </row>
    <row r="10" spans="1:5" x14ac:dyDescent="0.25">
      <c r="B10" s="76"/>
      <c r="D10" s="72"/>
      <c r="E10" s="73"/>
    </row>
    <row r="11" spans="1:5" x14ac:dyDescent="0.25">
      <c r="B11" s="76" t="s">
        <v>53</v>
      </c>
      <c r="D11" s="72"/>
      <c r="E11" s="73">
        <f>-1*(-'(5) Buku Besar 2 (Setelah Peny)'!I58+'(5) Buku Besar 2 (Setelah Peny)'!N16-'(5) Buku Besar 2 (Setelah Peny)'!O30-'(5) Buku Besar 2 (Setelah Peny)'!O44+'(5) Buku Besar 2 (Setelah Peny)'!N58)</f>
        <v>-53880000</v>
      </c>
    </row>
    <row r="12" spans="1:5" x14ac:dyDescent="0.25">
      <c r="B12" s="77" t="s">
        <v>54</v>
      </c>
      <c r="D12" s="72"/>
      <c r="E12" s="73"/>
    </row>
    <row r="13" spans="1:5" x14ac:dyDescent="0.25">
      <c r="B13" s="77"/>
      <c r="C13" s="78" t="str">
        <f>'(6) NSSP'!B27</f>
        <v>Beban Gaji Penjualan</v>
      </c>
      <c r="D13" s="72">
        <f>'(6) NSSP'!F27</f>
        <v>20000000</v>
      </c>
      <c r="E13" s="73"/>
    </row>
    <row r="14" spans="1:5" x14ac:dyDescent="0.25">
      <c r="B14" s="77"/>
      <c r="C14" s="78" t="str">
        <f>'(6) NSSP'!B28</f>
        <v>Beban Gaji Kantor</v>
      </c>
      <c r="D14" s="72">
        <f>'(6) NSSP'!F28</f>
        <v>5000000</v>
      </c>
      <c r="E14" s="73"/>
    </row>
    <row r="15" spans="1:5" x14ac:dyDescent="0.25">
      <c r="B15" s="77"/>
      <c r="C15" s="78" t="str">
        <f>'(6) NSSP'!B29</f>
        <v>Beban Sewa</v>
      </c>
      <c r="D15" s="72">
        <f>'(6) NSSP'!F29</f>
        <v>2000000</v>
      </c>
      <c r="E15" s="73"/>
    </row>
    <row r="16" spans="1:5" x14ac:dyDescent="0.25">
      <c r="B16" s="77"/>
      <c r="C16" s="78" t="str">
        <f>'(6) NSSP'!B30</f>
        <v>Beban Asuransi</v>
      </c>
      <c r="D16" s="72">
        <f>'(6) NSSP'!F30</f>
        <v>500000</v>
      </c>
      <c r="E16" s="73"/>
    </row>
    <row r="17" spans="1:9" x14ac:dyDescent="0.25">
      <c r="B17" s="77"/>
      <c r="C17" s="78" t="str">
        <f>'(6) NSSP'!B31</f>
        <v>Beban Perlengkapan Kantor</v>
      </c>
      <c r="D17" s="72">
        <f>'(6) NSSP'!F31</f>
        <v>5000000</v>
      </c>
      <c r="E17" s="73"/>
    </row>
    <row r="18" spans="1:9" ht="16.5" thickBot="1" x14ac:dyDescent="0.3">
      <c r="B18" s="77"/>
      <c r="C18" s="78" t="str">
        <f>'(6) NSSP'!B32</f>
        <v>Beban Depresiasi</v>
      </c>
      <c r="D18" s="74">
        <f>'(6) NSSP'!F32</f>
        <v>1200000</v>
      </c>
      <c r="E18" s="75"/>
    </row>
    <row r="19" spans="1:9" ht="16.5" thickBot="1" x14ac:dyDescent="0.3">
      <c r="B19" s="77"/>
      <c r="C19" s="78"/>
      <c r="D19" s="72"/>
      <c r="E19" s="88">
        <f>-SUM(D13:D18)</f>
        <v>-33700000</v>
      </c>
      <c r="F19" s="79"/>
    </row>
    <row r="20" spans="1:9" ht="16.5" thickBot="1" x14ac:dyDescent="0.3">
      <c r="B20" s="157" t="s">
        <v>64</v>
      </c>
      <c r="C20" s="158"/>
      <c r="D20" s="158"/>
      <c r="E20" s="90">
        <f>SUM(E9:E19)</f>
        <v>-30180000</v>
      </c>
    </row>
    <row r="21" spans="1:9" ht="16.5" thickBot="1" x14ac:dyDescent="0.3"/>
    <row r="22" spans="1:9" x14ac:dyDescent="0.25">
      <c r="A22" s="92">
        <v>2</v>
      </c>
      <c r="B22" s="154" t="s">
        <v>49</v>
      </c>
      <c r="C22" s="155"/>
      <c r="D22" s="155"/>
      <c r="E22" s="156"/>
    </row>
    <row r="23" spans="1:9" x14ac:dyDescent="0.25">
      <c r="B23" s="151" t="s">
        <v>55</v>
      </c>
      <c r="C23" s="152"/>
      <c r="D23" s="152"/>
      <c r="E23" s="153"/>
    </row>
    <row r="24" spans="1:9" ht="16.5" thickBot="1" x14ac:dyDescent="0.3">
      <c r="B24" s="157" t="s">
        <v>51</v>
      </c>
      <c r="C24" s="158"/>
      <c r="D24" s="158"/>
      <c r="E24" s="162"/>
    </row>
    <row r="25" spans="1:9" x14ac:dyDescent="0.25">
      <c r="B25" s="163" t="s">
        <v>66</v>
      </c>
      <c r="C25" s="164"/>
      <c r="D25" s="68"/>
      <c r="E25" s="70">
        <f>'(6) NSSP'!G17</f>
        <v>120000000</v>
      </c>
    </row>
    <row r="26" spans="1:9" x14ac:dyDescent="0.25">
      <c r="B26" s="71" t="s">
        <v>65</v>
      </c>
      <c r="E26" s="91">
        <f>E20</f>
        <v>-30180000</v>
      </c>
    </row>
    <row r="27" spans="1:9" ht="16.5" thickBot="1" x14ac:dyDescent="0.3">
      <c r="B27" s="71" t="s">
        <v>16</v>
      </c>
      <c r="E27" s="75">
        <f>-1*('(6) NSSP'!F18)</f>
        <v>-28000000</v>
      </c>
    </row>
    <row r="28" spans="1:9" ht="16.5" thickBot="1" x14ac:dyDescent="0.3">
      <c r="B28" s="165" t="s">
        <v>67</v>
      </c>
      <c r="C28" s="166"/>
      <c r="D28" s="80"/>
      <c r="E28" s="81">
        <f>SUM(E25:E27)</f>
        <v>61820000</v>
      </c>
    </row>
    <row r="29" spans="1:9" ht="16.5" thickBot="1" x14ac:dyDescent="0.3"/>
    <row r="30" spans="1:9" x14ac:dyDescent="0.25">
      <c r="A30" s="92">
        <v>3</v>
      </c>
      <c r="B30" s="154" t="s">
        <v>49</v>
      </c>
      <c r="C30" s="155"/>
      <c r="D30" s="155"/>
      <c r="E30" s="155"/>
      <c r="F30" s="155"/>
      <c r="G30" s="155"/>
      <c r="H30" s="155"/>
      <c r="I30" s="156"/>
    </row>
    <row r="31" spans="1:9" x14ac:dyDescent="0.25">
      <c r="B31" s="151" t="s">
        <v>56</v>
      </c>
      <c r="C31" s="152"/>
      <c r="D31" s="152"/>
      <c r="E31" s="152"/>
      <c r="F31" s="152"/>
      <c r="G31" s="152"/>
      <c r="H31" s="152"/>
      <c r="I31" s="153"/>
    </row>
    <row r="32" spans="1:9" ht="16.5" thickBot="1" x14ac:dyDescent="0.3">
      <c r="B32" s="161">
        <v>44895</v>
      </c>
      <c r="C32" s="158"/>
      <c r="D32" s="158"/>
      <c r="E32" s="158"/>
      <c r="F32" s="158"/>
      <c r="G32" s="158"/>
      <c r="H32" s="158"/>
      <c r="I32" s="162"/>
    </row>
    <row r="33" spans="2:9" ht="16.5" thickBot="1" x14ac:dyDescent="0.3">
      <c r="B33" s="159" t="s">
        <v>32</v>
      </c>
      <c r="C33" s="160"/>
      <c r="D33" s="160"/>
      <c r="E33" s="167"/>
      <c r="F33" s="159" t="s">
        <v>57</v>
      </c>
      <c r="G33" s="160"/>
      <c r="H33" s="160"/>
      <c r="I33" s="167"/>
    </row>
    <row r="34" spans="2:9" x14ac:dyDescent="0.25">
      <c r="B34" s="82" t="s">
        <v>58</v>
      </c>
      <c r="C34" s="83"/>
      <c r="D34" s="83"/>
      <c r="E34" s="84"/>
      <c r="F34" s="71" t="s">
        <v>38</v>
      </c>
      <c r="I34" s="73">
        <f>'(6) NSSP'!G14</f>
        <v>41000000</v>
      </c>
    </row>
    <row r="35" spans="2:9" x14ac:dyDescent="0.25">
      <c r="B35" s="71" t="s">
        <v>7</v>
      </c>
      <c r="E35" s="73">
        <f>'(6) NSSP'!F6</f>
        <v>66020000</v>
      </c>
      <c r="F35" s="71" t="s">
        <v>13</v>
      </c>
      <c r="I35" s="73">
        <f>'(6) NSSP'!G15</f>
        <v>20000000</v>
      </c>
    </row>
    <row r="36" spans="2:9" x14ac:dyDescent="0.25">
      <c r="B36" s="71" t="s">
        <v>59</v>
      </c>
      <c r="E36" s="73">
        <f>'(6) NSSP'!F7</f>
        <v>2500000</v>
      </c>
      <c r="F36" s="71"/>
      <c r="I36" s="73"/>
    </row>
    <row r="37" spans="2:9" x14ac:dyDescent="0.25">
      <c r="B37" s="71" t="s">
        <v>8</v>
      </c>
      <c r="E37" s="73">
        <f>'(6) NSSP'!F8</f>
        <v>150000000</v>
      </c>
      <c r="F37" s="71"/>
      <c r="I37" s="73"/>
    </row>
    <row r="38" spans="2:9" x14ac:dyDescent="0.25">
      <c r="B38" s="71" t="s">
        <v>9</v>
      </c>
      <c r="E38" s="73">
        <f>'(6) NSSP'!F9</f>
        <v>7000000</v>
      </c>
      <c r="F38" s="71"/>
      <c r="I38" s="73"/>
    </row>
    <row r="39" spans="2:9" x14ac:dyDescent="0.25">
      <c r="B39" s="71" t="s">
        <v>46</v>
      </c>
      <c r="E39" s="73">
        <f>'(6) NSSP'!F10</f>
        <v>20000000</v>
      </c>
      <c r="F39" s="71"/>
      <c r="I39" s="73"/>
    </row>
    <row r="40" spans="2:9" ht="16.5" thickBot="1" x14ac:dyDescent="0.3">
      <c r="B40" s="71" t="s">
        <v>10</v>
      </c>
      <c r="E40" s="73">
        <f>'(6) NSSP'!F11</f>
        <v>1500000</v>
      </c>
      <c r="I40" s="73"/>
    </row>
    <row r="41" spans="2:9" ht="16.5" thickBot="1" x14ac:dyDescent="0.3">
      <c r="B41" s="71"/>
      <c r="E41" s="73"/>
      <c r="F41" s="159" t="s">
        <v>34</v>
      </c>
      <c r="G41" s="160"/>
      <c r="H41" s="160"/>
      <c r="I41" s="167"/>
    </row>
    <row r="42" spans="2:9" x14ac:dyDescent="0.25">
      <c r="B42" s="82" t="s">
        <v>60</v>
      </c>
      <c r="C42" s="83"/>
      <c r="D42" s="83"/>
      <c r="E42" s="84"/>
      <c r="F42" s="71" t="s">
        <v>14</v>
      </c>
      <c r="I42" s="73">
        <f>'(6) NSSP'!G16</f>
        <v>235000000</v>
      </c>
    </row>
    <row r="43" spans="2:9" x14ac:dyDescent="0.25">
      <c r="B43" s="71" t="s">
        <v>11</v>
      </c>
      <c r="C43" s="83"/>
      <c r="D43" s="83"/>
      <c r="E43" s="73">
        <f>'(6) NSSP'!F12</f>
        <v>140000000</v>
      </c>
      <c r="F43" s="71" t="s">
        <v>15</v>
      </c>
      <c r="I43" s="85">
        <f>E28</f>
        <v>61820000</v>
      </c>
    </row>
    <row r="44" spans="2:9" x14ac:dyDescent="0.25">
      <c r="B44" s="71" t="s">
        <v>12</v>
      </c>
      <c r="C44" s="83"/>
      <c r="D44" s="83"/>
      <c r="E44" s="73">
        <f>-1*('(6) NSSP'!G13)</f>
        <v>-29200000</v>
      </c>
      <c r="F44" s="71"/>
      <c r="I44" s="73"/>
    </row>
    <row r="45" spans="2:9" x14ac:dyDescent="0.25">
      <c r="B45" s="71"/>
      <c r="C45" s="83"/>
      <c r="D45" s="83"/>
      <c r="E45" s="73"/>
      <c r="F45" s="77"/>
      <c r="I45" s="73"/>
    </row>
    <row r="46" spans="2:9" x14ac:dyDescent="0.25">
      <c r="B46" s="71"/>
      <c r="C46" s="83"/>
      <c r="D46" s="83"/>
      <c r="E46" s="73"/>
      <c r="F46" s="77"/>
      <c r="I46" s="73"/>
    </row>
    <row r="47" spans="2:9" x14ac:dyDescent="0.25">
      <c r="B47" s="71"/>
      <c r="C47" s="83"/>
      <c r="D47" s="83"/>
      <c r="E47" s="73"/>
      <c r="F47" s="77"/>
      <c r="I47" s="73"/>
    </row>
    <row r="48" spans="2:9" ht="16.5" thickBot="1" x14ac:dyDescent="0.3">
      <c r="B48" s="71"/>
      <c r="C48" s="83"/>
      <c r="D48" s="83"/>
      <c r="E48" s="73"/>
      <c r="F48" s="77"/>
      <c r="I48" s="73"/>
    </row>
    <row r="49" spans="2:9" ht="16.5" thickBot="1" x14ac:dyDescent="0.3">
      <c r="B49" s="159" t="s">
        <v>61</v>
      </c>
      <c r="C49" s="160"/>
      <c r="D49" s="160"/>
      <c r="E49" s="86">
        <f>SUM(E34:E48)</f>
        <v>357820000</v>
      </c>
      <c r="F49" s="159" t="s">
        <v>62</v>
      </c>
      <c r="G49" s="160"/>
      <c r="H49" s="160"/>
      <c r="I49" s="86">
        <f>SUM(I34:I40)+SUM(I42:I48)</f>
        <v>357820000</v>
      </c>
    </row>
    <row r="50" spans="2:9" x14ac:dyDescent="0.25">
      <c r="I50" s="79"/>
    </row>
    <row r="52" spans="2:9" x14ac:dyDescent="0.25">
      <c r="H52" s="79"/>
    </row>
    <row r="59" spans="2:9" x14ac:dyDescent="0.25">
      <c r="E59" s="87"/>
    </row>
  </sheetData>
  <mergeCells count="17">
    <mergeCell ref="B49:D49"/>
    <mergeCell ref="F49:H49"/>
    <mergeCell ref="B32:I32"/>
    <mergeCell ref="B24:E24"/>
    <mergeCell ref="B25:C25"/>
    <mergeCell ref="B28:C28"/>
    <mergeCell ref="B31:I31"/>
    <mergeCell ref="B30:I30"/>
    <mergeCell ref="B33:E33"/>
    <mergeCell ref="F33:I33"/>
    <mergeCell ref="F41:I41"/>
    <mergeCell ref="B23:E23"/>
    <mergeCell ref="B2:E2"/>
    <mergeCell ref="B3:E3"/>
    <mergeCell ref="B4:E4"/>
    <mergeCell ref="B20:D20"/>
    <mergeCell ref="B22:E22"/>
  </mergeCells>
  <pageMargins left="0.7" right="0.7" top="0.75" bottom="0.75" header="0.3" footer="0.3"/>
  <ignoredErrors>
    <ignoredError xmlns:x16r3="http://schemas.microsoft.com/office/spreadsheetml/2018/08/main" sqref="D6 D13:D18 E25 I34:I35 I42 E35:E40 E43" x16r3:misleadingForma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Neraca Saldo Awal (SOAL)</vt:lpstr>
      <vt:lpstr>(1) Jurnal Umum</vt:lpstr>
      <vt:lpstr>(2) Buku Besar</vt:lpstr>
      <vt:lpstr>(3) Neraca Saldo Akhir</vt:lpstr>
      <vt:lpstr>(4) Jurnal Penyesuaian</vt:lpstr>
      <vt:lpstr>(5) Buku Besar 2 (Setelah Peny)</vt:lpstr>
      <vt:lpstr>(6) NSSP</vt:lpstr>
      <vt:lpstr>(7) Laporan Keuangan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Rifansyah Pratama</dc:creator>
  <cp:lastModifiedBy>Lavina -</cp:lastModifiedBy>
  <dcterms:created xsi:type="dcterms:W3CDTF">2022-11-29T07:30:51Z</dcterms:created>
  <dcterms:modified xsi:type="dcterms:W3CDTF">2023-11-21T05:42:48Z</dcterms:modified>
</cp:coreProperties>
</file>