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0"/>
  <workbookPr codeName="ThisWorkbook"/>
  <mc:AlternateContent xmlns:mc="http://schemas.openxmlformats.org/markup-compatibility/2006">
    <mc:Choice Requires="x15">
      <x15ac:absPath xmlns:x15ac="http://schemas.microsoft.com/office/spreadsheetml/2010/11/ac" url="/Users/cuts/Documents/GitHub/Templates/Project Planning/"/>
    </mc:Choice>
  </mc:AlternateContent>
  <xr:revisionPtr revIDLastSave="0" documentId="8_{FE4DE545-B35F-B044-8841-FC99E931FBFC}" xr6:coauthVersionLast="47" xr6:coauthVersionMax="47" xr10:uidLastSave="{00000000-0000-0000-0000-000000000000}"/>
  <bookViews>
    <workbookView xWindow="35840" yWindow="-6740" windowWidth="24440" windowHeight="2160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8" i="11" l="1"/>
  <c r="D29" i="11"/>
  <c r="D30" i="11"/>
  <c r="D31" i="11"/>
  <c r="D27" i="11"/>
  <c r="D22" i="11"/>
  <c r="D23" i="11"/>
  <c r="D24" i="11"/>
  <c r="D25" i="11"/>
  <c r="D21" i="11"/>
  <c r="D16" i="11"/>
  <c r="D17" i="11"/>
  <c r="D18" i="11"/>
  <c r="D19" i="11"/>
  <c r="D15" i="11"/>
  <c r="D10" i="11"/>
  <c r="D11" i="11"/>
  <c r="D12" i="11"/>
  <c r="D13" i="11"/>
  <c r="D9" i="11"/>
  <c r="Q1" i="11"/>
  <c r="H7" i="11"/>
  <c r="E9" i="11" l="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H28" i="11" l="1"/>
  <c r="F29" i="1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<sst xmlns="http://schemas.openxmlformats.org/spreadsheetml/2006/main" count="69" uniqueCount="49">
  <si>
    <t>Insert new rows ABOVE this one</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</si>
  <si>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</si>
  <si>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</si>
  <si>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</si>
  <si>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</si>
  <si>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</si>
  <si>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</si>
  <si>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</si>
  <si>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</si>
  <si>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</si>
  <si>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</si>
  <si>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</si>
  <si>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</si>
  <si>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</si>
  <si>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</si>
  <si>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</si>
  <si>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</si>
  <si>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</si>
  <si>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</si>
  <si>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</si>
  <si>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Define goals</t>
  </si>
  <si>
    <t>Conduct studies</t>
  </si>
  <si>
    <t>Establish comms</t>
  </si>
  <si>
    <t>Develop charter</t>
  </si>
  <si>
    <t>Set up team</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</si>
  <si>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</si>
  <si>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</si>
  <si>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</si>
  <si>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</si>
  <si>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</si>
  <si>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</si>
  <si>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</si>
  <si>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</si>
  <si>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</si>
  <si>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</si>
  <si>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</si>
  <si>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</si>
  <si>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</si>
  <si>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</si>
  <si>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</si>
  <si>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</si>
  <si>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</si>
  <si>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</si>
  <si>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</si>
  <si>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DAYS LEFT</t>
  </si>
  <si>
    <t>Dev Design Doc</t>
  </si>
  <si>
    <t>Project Environment Setup</t>
  </si>
  <si>
    <t>Lavius</t>
  </si>
  <si>
    <t>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</si>
</sst>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8">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1" fillId="3" borderId="6" xfId="2" applyNumberFormat="1" applyFont="1" applyFill="1" applyBorder="1" applyAlignment="1">
      <alignment horizontal="center" vertical="center"/>
    </xf>
    <xf numFmtId="0" fontId="1" fillId="4" borderId="5" xfId="2" applyNumberFormat="1" applyFont="1" applyFill="1" applyBorder="1" applyAlignment="1">
      <alignment horizontal="center" vertical="center"/>
    </xf>
    <xf numFmtId="0" fontId="1" fillId="5" borderId="8" xfId="2" applyNumberFormat="1" applyFont="1" applyFill="1" applyBorder="1" applyAlignment="1">
      <alignment horizontal="center" vertical="center"/>
    </xf>
    <xf numFmtId="0" fontId="1" fillId="10" borderId="9" xfId="2" applyNumberFormat="1"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4" zoomScaleNormal="100" zoomScalePageLayoutView="70" workbookViewId="0">
      <selection activeCell="B8" sqref="B8"/>
    </sheetView>
  </sheetViews>
  <sheetFormatPr baseColWidth="10" defaultColWidth="8.6640625" defaultRowHeight="30" customHeight="1" x14ac:dyDescent="0.15"/>
  <cols>
    <col min="1" max="1" width="2.6640625" style="13" customWidth="1"/>
    <col min="2" max="2" width="22.6640625"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0.85">
      <c r="A1" s="14"/>
      <c r="B1" s="92" t="s">
        <v>48</v>
      </c>
      <c r="C1" s="18"/>
      <c r="D1" s="19"/>
      <c r="E1" s="20"/>
      <c r="F1" s="21"/>
      <c r="H1" s="1"/>
      <c r="I1" s="109" t="s">
        <v>40</v>
      </c>
      <c r="J1" s="110"/>
      <c r="K1" s="110"/>
      <c r="L1" s="110"/>
      <c r="M1" s="110"/>
      <c r="N1" s="110"/>
      <c r="O1" s="110"/>
      <c r="P1" s="24"/>
      <c r="Q1" s="108">
        <f>DATE(2024, 3, 26)</f>
        <v>45377</v>
      </c>
      <c r="R1" s="107"/>
      <c r="S1" s="107"/>
      <c r="T1" s="107"/>
      <c r="U1" s="107"/>
      <c r="V1" s="107"/>
      <c r="W1" s="107"/>
      <c r="X1" s="107"/>
      <c r="Y1" s="107"/>
      <c r="Z1" s="107"/>
    </row>
    <row r="2" spans="1:64" ht="30" customHeight="1" x14ac:dyDescent="0.4">
      <c r="B2" s="90"/>
      <c r="C2" s="91" t="s">
        <v>19</v>
      </c>
      <c r="D2" s="22"/>
      <c r="E2" s="23"/>
      <c r="F2" s="22"/>
      <c r="I2" s="109" t="s">
        <v>41</v>
      </c>
      <c r="J2" s="110"/>
      <c r="K2" s="110"/>
      <c r="L2" s="110"/>
      <c r="M2" s="110"/>
      <c r="N2" s="110"/>
      <c r="O2" s="110"/>
      <c r="P2" s="24"/>
      <c r="Q2" s="106">
        <v>1</v>
      </c>
      <c r="R2" s="107"/>
      <c r="S2" s="107"/>
      <c r="T2" s="107"/>
      <c r="U2" s="107"/>
      <c r="V2" s="107"/>
      <c r="W2" s="107"/>
      <c r="X2" s="107"/>
      <c r="Y2" s="107"/>
      <c r="Z2" s="107"/>
    </row>
    <row r="3" spans="1:64" s="26" customFormat="1" ht="30" customHeight="1" x14ac:dyDescent="0.15">
      <c r="A3" s="13"/>
      <c r="B3" s="25"/>
      <c r="D3" s="27"/>
      <c r="E3" s="28"/>
    </row>
    <row r="4" spans="1:64" s="26" customFormat="1" ht="30" customHeight="1" x14ac:dyDescent="0.15">
      <c r="A4" s="14"/>
      <c r="B4" s="29"/>
      <c r="E4" s="30"/>
      <c r="I4" s="113">
        <f>I5</f>
        <v>45376</v>
      </c>
      <c r="J4" s="111"/>
      <c r="K4" s="111"/>
      <c r="L4" s="111"/>
      <c r="M4" s="111"/>
      <c r="N4" s="111"/>
      <c r="O4" s="111"/>
      <c r="P4" s="111">
        <f>P5</f>
        <v>45383</v>
      </c>
      <c r="Q4" s="111"/>
      <c r="R4" s="111"/>
      <c r="S4" s="111"/>
      <c r="T4" s="111"/>
      <c r="U4" s="111"/>
      <c r="V4" s="111"/>
      <c r="W4" s="111">
        <f>W5</f>
        <v>45390</v>
      </c>
      <c r="X4" s="111"/>
      <c r="Y4" s="111"/>
      <c r="Z4" s="111"/>
      <c r="AA4" s="111"/>
      <c r="AB4" s="111"/>
      <c r="AC4" s="111"/>
      <c r="AD4" s="111">
        <f>AD5</f>
        <v>45397</v>
      </c>
      <c r="AE4" s="111"/>
      <c r="AF4" s="111"/>
      <c r="AG4" s="111"/>
      <c r="AH4" s="111"/>
      <c r="AI4" s="111"/>
      <c r="AJ4" s="111"/>
      <c r="AK4" s="111">
        <f>AK5</f>
        <v>45404</v>
      </c>
      <c r="AL4" s="111"/>
      <c r="AM4" s="111"/>
      <c r="AN4" s="111"/>
      <c r="AO4" s="111"/>
      <c r="AP4" s="111"/>
      <c r="AQ4" s="111"/>
      <c r="AR4" s="111">
        <f>AR5</f>
        <v>45411</v>
      </c>
      <c r="AS4" s="111"/>
      <c r="AT4" s="111"/>
      <c r="AU4" s="111"/>
      <c r="AV4" s="111"/>
      <c r="AW4" s="111"/>
      <c r="AX4" s="111"/>
      <c r="AY4" s="111">
        <f>AY5</f>
        <v>45418</v>
      </c>
      <c r="AZ4" s="111"/>
      <c r="BA4" s="111"/>
      <c r="BB4" s="111"/>
      <c r="BC4" s="111"/>
      <c r="BD4" s="111"/>
      <c r="BE4" s="111"/>
      <c r="BF4" s="111">
        <f>BF5</f>
        <v>45425</v>
      </c>
      <c r="BG4" s="111"/>
      <c r="BH4" s="111"/>
      <c r="BI4" s="111"/>
      <c r="BJ4" s="111"/>
      <c r="BK4" s="111"/>
      <c r="BL4" s="112"/>
    </row>
    <row r="5" spans="1:64" s="26" customFormat="1" ht="15" customHeight="1" x14ac:dyDescent="0.15">
      <c r="A5" s="100"/>
      <c r="B5" s="101" t="s">
        <v>4</v>
      </c>
      <c r="C5" s="103" t="s">
        <v>42</v>
      </c>
      <c r="D5" s="105" t="s">
        <v>44</v>
      </c>
      <c r="E5" s="105" t="s">
        <v>2</v>
      </c>
      <c r="F5" s="105" t="s">
        <v>3</v>
      </c>
      <c r="I5" s="31">
        <f>Project_Start-WEEKDAY(Project_Start,1)+2+7*(Display_Week-1)</f>
        <v>45376</v>
      </c>
      <c r="J5" s="31">
        <f>I5+1</f>
        <v>45377</v>
      </c>
      <c r="K5" s="31">
        <f t="shared" ref="K5:AX5" si="0">J5+1</f>
        <v>45378</v>
      </c>
      <c r="L5" s="31">
        <f t="shared" si="0"/>
        <v>45379</v>
      </c>
      <c r="M5" s="31">
        <f t="shared" si="0"/>
        <v>45380</v>
      </c>
      <c r="N5" s="31">
        <f t="shared" si="0"/>
        <v>45381</v>
      </c>
      <c r="O5" s="32">
        <f t="shared" si="0"/>
        <v>45382</v>
      </c>
      <c r="P5" s="33">
        <f>O5+1</f>
        <v>45383</v>
      </c>
      <c r="Q5" s="31">
        <f>P5+1</f>
        <v>45384</v>
      </c>
      <c r="R5" s="31">
        <f t="shared" si="0"/>
        <v>45385</v>
      </c>
      <c r="S5" s="31">
        <f t="shared" si="0"/>
        <v>45386</v>
      </c>
      <c r="T5" s="31">
        <f t="shared" si="0"/>
        <v>45387</v>
      </c>
      <c r="U5" s="31">
        <f t="shared" si="0"/>
        <v>45388</v>
      </c>
      <c r="V5" s="32">
        <f t="shared" si="0"/>
        <v>45389</v>
      </c>
      <c r="W5" s="33">
        <f>V5+1</f>
        <v>45390</v>
      </c>
      <c r="X5" s="31">
        <f>W5+1</f>
        <v>45391</v>
      </c>
      <c r="Y5" s="31">
        <f t="shared" si="0"/>
        <v>45392</v>
      </c>
      <c r="Z5" s="31">
        <f t="shared" si="0"/>
        <v>45393</v>
      </c>
      <c r="AA5" s="31">
        <f t="shared" si="0"/>
        <v>45394</v>
      </c>
      <c r="AB5" s="31">
        <f t="shared" si="0"/>
        <v>45395</v>
      </c>
      <c r="AC5" s="32">
        <f t="shared" si="0"/>
        <v>45396</v>
      </c>
      <c r="AD5" s="33">
        <f>AC5+1</f>
        <v>45397</v>
      </c>
      <c r="AE5" s="31">
        <f>AD5+1</f>
        <v>45398</v>
      </c>
      <c r="AF5" s="31">
        <f t="shared" si="0"/>
        <v>45399</v>
      </c>
      <c r="AG5" s="31">
        <f t="shared" si="0"/>
        <v>45400</v>
      </c>
      <c r="AH5" s="31">
        <f t="shared" si="0"/>
        <v>45401</v>
      </c>
      <c r="AI5" s="31">
        <f t="shared" si="0"/>
        <v>45402</v>
      </c>
      <c r="AJ5" s="32">
        <f t="shared" si="0"/>
        <v>45403</v>
      </c>
      <c r="AK5" s="33">
        <f>AJ5+1</f>
        <v>45404</v>
      </c>
      <c r="AL5" s="31">
        <f>AK5+1</f>
        <v>45405</v>
      </c>
      <c r="AM5" s="31">
        <f t="shared" si="0"/>
        <v>45406</v>
      </c>
      <c r="AN5" s="31">
        <f t="shared" si="0"/>
        <v>45407</v>
      </c>
      <c r="AO5" s="31">
        <f t="shared" si="0"/>
        <v>45408</v>
      </c>
      <c r="AP5" s="31">
        <f t="shared" si="0"/>
        <v>45409</v>
      </c>
      <c r="AQ5" s="32">
        <f t="shared" si="0"/>
        <v>45410</v>
      </c>
      <c r="AR5" s="33">
        <f>AQ5+1</f>
        <v>45411</v>
      </c>
      <c r="AS5" s="31">
        <f>AR5+1</f>
        <v>45412</v>
      </c>
      <c r="AT5" s="31">
        <f t="shared" si="0"/>
        <v>45413</v>
      </c>
      <c r="AU5" s="31">
        <f t="shared" si="0"/>
        <v>45414</v>
      </c>
      <c r="AV5" s="31">
        <f t="shared" si="0"/>
        <v>45415</v>
      </c>
      <c r="AW5" s="31">
        <f t="shared" si="0"/>
        <v>45416</v>
      </c>
      <c r="AX5" s="32">
        <f t="shared" si="0"/>
        <v>45417</v>
      </c>
      <c r="AY5" s="33">
        <f>AX5+1</f>
        <v>45418</v>
      </c>
      <c r="AZ5" s="31">
        <f>AY5+1</f>
        <v>45419</v>
      </c>
      <c r="BA5" s="31">
        <f t="shared" ref="BA5:BE5" si="1">AZ5+1</f>
        <v>45420</v>
      </c>
      <c r="BB5" s="31">
        <f t="shared" si="1"/>
        <v>45421</v>
      </c>
      <c r="BC5" s="31">
        <f t="shared" si="1"/>
        <v>45422</v>
      </c>
      <c r="BD5" s="31">
        <f t="shared" si="1"/>
        <v>45423</v>
      </c>
      <c r="BE5" s="32">
        <f t="shared" si="1"/>
        <v>45424</v>
      </c>
      <c r="BF5" s="33">
        <f>BE5+1</f>
        <v>45425</v>
      </c>
      <c r="BG5" s="31">
        <f>BF5+1</f>
        <v>45426</v>
      </c>
      <c r="BH5" s="31">
        <f t="shared" ref="BH5:BL5" si="2">BG5+1</f>
        <v>45427</v>
      </c>
      <c r="BI5" s="31">
        <f t="shared" si="2"/>
        <v>45428</v>
      </c>
      <c r="BJ5" s="31">
        <f t="shared" si="2"/>
        <v>45429</v>
      </c>
      <c r="BK5" s="31">
        <f t="shared" si="2"/>
        <v>45430</v>
      </c>
      <c r="BL5" s="31">
        <f t="shared" si="2"/>
        <v>45431</v>
      </c>
    </row>
    <row r="6" spans="1:64" s="26" customFormat="1" ht="15" customHeight="1" thickBot="1" x14ac:dyDescent="0.2">
      <c r="A6" s="100"/>
      <c r="B6" s="102"/>
      <c r="C6" s="104"/>
      <c r="D6" s="104"/>
      <c r="E6" s="104"/>
      <c r="F6" s="104"/>
      <c r="I6" s="34" t="str">
        <f t="shared" ref="I6:AN6" si="3">LEFT(TEXT(I5,"ddd"),1)</f>
        <v>M</v>
      </c>
      <c r="J6" s="35" t="str">
        <f t="shared" si="3"/>
        <v>T</v>
      </c>
      <c r="K6" s="35" t="str">
        <f t="shared" si="3"/>
        <v>W</v>
      </c>
      <c r="L6" s="35" t="str">
        <f t="shared" si="3"/>
        <v>T</v>
      </c>
      <c r="M6" s="35" t="str">
        <f t="shared" si="3"/>
        <v>F</v>
      </c>
      <c r="N6" s="35" t="str">
        <f t="shared" si="3"/>
        <v>S</v>
      </c>
      <c r="O6" s="35" t="str">
        <f t="shared" si="3"/>
        <v>S</v>
      </c>
      <c r="P6" s="35" t="str">
        <f t="shared" si="3"/>
        <v>M</v>
      </c>
      <c r="Q6" s="35" t="str">
        <f t="shared" si="3"/>
        <v>T</v>
      </c>
      <c r="R6" s="35" t="str">
        <f t="shared" si="3"/>
        <v>W</v>
      </c>
      <c r="S6" s="35" t="str">
        <f t="shared" si="3"/>
        <v>T</v>
      </c>
      <c r="T6" s="35" t="str">
        <f t="shared" si="3"/>
        <v>F</v>
      </c>
      <c r="U6" s="35" t="str">
        <f t="shared" si="3"/>
        <v>S</v>
      </c>
      <c r="V6" s="35" t="str">
        <f t="shared" si="3"/>
        <v>S</v>
      </c>
      <c r="W6" s="35" t="str">
        <f t="shared" si="3"/>
        <v>M</v>
      </c>
      <c r="X6" s="35" t="str">
        <f t="shared" si="3"/>
        <v>T</v>
      </c>
      <c r="Y6" s="35" t="str">
        <f t="shared" si="3"/>
        <v>W</v>
      </c>
      <c r="Z6" s="35" t="str">
        <f t="shared" si="3"/>
        <v>T</v>
      </c>
      <c r="AA6" s="35" t="str">
        <f t="shared" si="3"/>
        <v>F</v>
      </c>
      <c r="AB6" s="35" t="str">
        <f t="shared" si="3"/>
        <v>S</v>
      </c>
      <c r="AC6" s="35" t="str">
        <f t="shared" si="3"/>
        <v>S</v>
      </c>
      <c r="AD6" s="35" t="str">
        <f t="shared" si="3"/>
        <v>M</v>
      </c>
      <c r="AE6" s="35" t="str">
        <f t="shared" si="3"/>
        <v>T</v>
      </c>
      <c r="AF6" s="35" t="str">
        <f t="shared" si="3"/>
        <v>W</v>
      </c>
      <c r="AG6" s="35" t="str">
        <f t="shared" si="3"/>
        <v>T</v>
      </c>
      <c r="AH6" s="35" t="str">
        <f t="shared" si="3"/>
        <v>F</v>
      </c>
      <c r="AI6" s="35" t="str">
        <f t="shared" si="3"/>
        <v>S</v>
      </c>
      <c r="AJ6" s="35" t="str">
        <f t="shared" si="3"/>
        <v>S</v>
      </c>
      <c r="AK6" s="35" t="str">
        <f t="shared" si="3"/>
        <v>M</v>
      </c>
      <c r="AL6" s="35" t="str">
        <f t="shared" si="3"/>
        <v>T</v>
      </c>
      <c r="AM6" s="35" t="str">
        <f t="shared" si="3"/>
        <v>W</v>
      </c>
      <c r="AN6" s="35" t="str">
        <f t="shared" si="3"/>
        <v>T</v>
      </c>
      <c r="AO6" s="35" t="str">
        <f t="shared" ref="AO6:BL6" si="4">LEFT(TEXT(AO5,"ddd"),1)</f>
        <v>F</v>
      </c>
      <c r="AP6" s="35" t="str">
        <f t="shared" si="4"/>
        <v>S</v>
      </c>
      <c r="AQ6" s="35" t="str">
        <f t="shared" si="4"/>
        <v>S</v>
      </c>
      <c r="AR6" s="35" t="str">
        <f t="shared" si="4"/>
        <v>M</v>
      </c>
      <c r="AS6" s="35" t="str">
        <f t="shared" si="4"/>
        <v>T</v>
      </c>
      <c r="AT6" s="35" t="str">
        <f t="shared" si="4"/>
        <v>W</v>
      </c>
      <c r="AU6" s="35" t="str">
        <f t="shared" si="4"/>
        <v>T</v>
      </c>
      <c r="AV6" s="35" t="str">
        <f t="shared" si="4"/>
        <v>F</v>
      </c>
      <c r="AW6" s="35" t="str">
        <f t="shared" si="4"/>
        <v>S</v>
      </c>
      <c r="AX6" s="35" t="str">
        <f t="shared" si="4"/>
        <v>S</v>
      </c>
      <c r="AY6" s="35" t="str">
        <f t="shared" si="4"/>
        <v>M</v>
      </c>
      <c r="AZ6" s="35" t="str">
        <f t="shared" si="4"/>
        <v>T</v>
      </c>
      <c r="BA6" s="35" t="str">
        <f t="shared" si="4"/>
        <v>W</v>
      </c>
      <c r="BB6" s="35" t="str">
        <f t="shared" si="4"/>
        <v>T</v>
      </c>
      <c r="BC6" s="35" t="str">
        <f t="shared" si="4"/>
        <v>F</v>
      </c>
      <c r="BD6" s="35" t="str">
        <f t="shared" si="4"/>
        <v>S</v>
      </c>
      <c r="BE6" s="35" t="str">
        <f t="shared" si="4"/>
        <v>S</v>
      </c>
      <c r="BF6" s="35" t="str">
        <f t="shared" si="4"/>
        <v>M</v>
      </c>
      <c r="BG6" s="35" t="str">
        <f t="shared" si="4"/>
        <v>T</v>
      </c>
      <c r="BH6" s="35" t="str">
        <f t="shared" si="4"/>
        <v>W</v>
      </c>
      <c r="BI6" s="35" t="str">
        <f t="shared" si="4"/>
        <v>T</v>
      </c>
      <c r="BJ6" s="35" t="str">
        <f t="shared" si="4"/>
        <v>F</v>
      </c>
      <c r="BK6" s="35" t="str">
        <f t="shared" si="4"/>
        <v>S</v>
      </c>
      <c r="BL6" s="36" t="str">
        <f t="shared" si="4"/>
        <v>S</v>
      </c>
    </row>
    <row r="7" spans="1:64" s="26" customFormat="1" ht="30" hidden="1" customHeight="1" thickBot="1" x14ac:dyDescent="0.2">
      <c r="A7" s="13" t="s">
        <v>18</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
      <c r="A8" s="14"/>
      <c r="B8" s="40" t="s">
        <v>46</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
      <c r="A9" s="14"/>
      <c r="B9" s="47" t="s">
        <v>20</v>
      </c>
      <c r="C9" s="48" t="s">
        <v>47</v>
      </c>
      <c r="D9" s="114">
        <f>_xlfn.DAYS($F9, $E9)</f>
        <v>3</v>
      </c>
      <c r="E9" s="49">
        <f>Project_Start</f>
        <v>45377</v>
      </c>
      <c r="F9" s="49">
        <f>E9+3</f>
        <v>45380</v>
      </c>
      <c r="G9" s="17"/>
      <c r="H9" s="5">
        <f t="shared" si="5"/>
        <v>4</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46" customFormat="1" ht="30" customHeight="1" thickBot="1" x14ac:dyDescent="0.2">
      <c r="A10" s="14"/>
      <c r="B10" s="51" t="s">
        <v>21</v>
      </c>
      <c r="C10" s="48" t="s">
        <v>47</v>
      </c>
      <c r="D10" s="114">
        <f t="shared" ref="D10:D13" si="6">_xlfn.DAYS($F10, $E10)</f>
        <v>2</v>
      </c>
      <c r="E10" s="52">
        <f>F9</f>
        <v>45380</v>
      </c>
      <c r="F10" s="52">
        <f>E10+2</f>
        <v>45382</v>
      </c>
      <c r="G10" s="17"/>
      <c r="H10" s="5">
        <f t="shared" si="5"/>
        <v>3</v>
      </c>
      <c r="I10" s="50"/>
      <c r="J10" s="50"/>
      <c r="K10" s="50"/>
      <c r="L10" s="50"/>
      <c r="M10" s="50"/>
      <c r="N10" s="50"/>
      <c r="O10" s="50"/>
      <c r="P10" s="50"/>
      <c r="Q10" s="50"/>
      <c r="R10" s="50"/>
      <c r="S10" s="50"/>
      <c r="T10" s="50"/>
      <c r="U10" s="53"/>
      <c r="V10" s="53"/>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row>
    <row r="11" spans="1:64" s="46" customFormat="1" ht="30" customHeight="1" thickBot="1" x14ac:dyDescent="0.2">
      <c r="A11" s="13"/>
      <c r="B11" s="51" t="s">
        <v>22</v>
      </c>
      <c r="C11" s="48" t="s">
        <v>47</v>
      </c>
      <c r="D11" s="114">
        <f t="shared" si="6"/>
        <v>4</v>
      </c>
      <c r="E11" s="52">
        <f>F10</f>
        <v>45382</v>
      </c>
      <c r="F11" s="52">
        <f>E11+4</f>
        <v>45386</v>
      </c>
      <c r="G11" s="17"/>
      <c r="H11" s="5">
        <f t="shared" si="5"/>
        <v>5</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row>
    <row r="12" spans="1:64" s="46" customFormat="1" ht="30" customHeight="1" thickBot="1" x14ac:dyDescent="0.2">
      <c r="A12" s="13"/>
      <c r="B12" s="51" t="s">
        <v>23</v>
      </c>
      <c r="C12" s="48" t="s">
        <v>47</v>
      </c>
      <c r="D12" s="114">
        <f t="shared" si="6"/>
        <v>5</v>
      </c>
      <c r="E12" s="52">
        <f>F11</f>
        <v>45386</v>
      </c>
      <c r="F12" s="52">
        <f>E12+5</f>
        <v>45391</v>
      </c>
      <c r="G12" s="17"/>
      <c r="H12" s="5">
        <f t="shared" si="5"/>
        <v>6</v>
      </c>
      <c r="I12" s="50"/>
      <c r="J12" s="50"/>
      <c r="K12" s="50"/>
      <c r="L12" s="50"/>
      <c r="M12" s="50"/>
      <c r="N12" s="50"/>
      <c r="O12" s="50"/>
      <c r="P12" s="50"/>
      <c r="Q12" s="50"/>
      <c r="R12" s="50"/>
      <c r="S12" s="50"/>
      <c r="T12" s="50"/>
      <c r="U12" s="50"/>
      <c r="V12" s="50"/>
      <c r="W12" s="50"/>
      <c r="X12" s="50"/>
      <c r="Y12" s="53"/>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row>
    <row r="13" spans="1:64" s="46" customFormat="1" ht="30" customHeight="1" thickBot="1" x14ac:dyDescent="0.2">
      <c r="A13" s="13"/>
      <c r="B13" s="51" t="s">
        <v>24</v>
      </c>
      <c r="C13" s="48" t="s">
        <v>47</v>
      </c>
      <c r="D13" s="114">
        <f t="shared" si="6"/>
        <v>2</v>
      </c>
      <c r="E13" s="52">
        <f>E10+1</f>
        <v>45381</v>
      </c>
      <c r="F13" s="52">
        <f>E13+2</f>
        <v>45383</v>
      </c>
      <c r="G13" s="17"/>
      <c r="H13" s="5">
        <f t="shared" si="5"/>
        <v>3</v>
      </c>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row>
    <row r="14" spans="1:64" s="46" customFormat="1" ht="30" customHeight="1" thickBot="1" x14ac:dyDescent="0.2">
      <c r="A14" s="14"/>
      <c r="B14" s="54" t="s">
        <v>45</v>
      </c>
      <c r="C14" s="55"/>
      <c r="D14" s="56"/>
      <c r="E14" s="57"/>
      <c r="F14" s="58"/>
      <c r="G14" s="17"/>
      <c r="H14" s="5" t="str">
        <f t="shared" si="5"/>
        <v/>
      </c>
    </row>
    <row r="15" spans="1:64" s="46" customFormat="1" ht="30" customHeight="1" thickBot="1" x14ac:dyDescent="0.2">
      <c r="A15" s="14"/>
      <c r="B15" s="59" t="s">
        <v>25</v>
      </c>
      <c r="C15" s="60" t="s">
        <v>47</v>
      </c>
      <c r="D15" s="115">
        <f>_xlfn.DAYS($F15, $E15)</f>
        <v>4</v>
      </c>
      <c r="E15" s="61">
        <f>E13+1</f>
        <v>45382</v>
      </c>
      <c r="F15" s="61">
        <f>E15+4</f>
        <v>45386</v>
      </c>
      <c r="G15" s="17"/>
      <c r="H15" s="5">
        <f t="shared" si="5"/>
        <v>5</v>
      </c>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row>
    <row r="16" spans="1:64" s="46" customFormat="1" ht="30" customHeight="1" thickBot="1" x14ac:dyDescent="0.2">
      <c r="A16" s="13"/>
      <c r="B16" s="59" t="s">
        <v>26</v>
      </c>
      <c r="C16" s="60" t="s">
        <v>47</v>
      </c>
      <c r="D16" s="115">
        <f t="shared" ref="D16:D19" si="7">_xlfn.DAYS($F16, $E16)</f>
        <v>5</v>
      </c>
      <c r="E16" s="61">
        <f>E15+2</f>
        <v>45384</v>
      </c>
      <c r="F16" s="61">
        <f>E16+5</f>
        <v>45389</v>
      </c>
      <c r="G16" s="17"/>
      <c r="H16" s="5">
        <f t="shared" si="5"/>
        <v>6</v>
      </c>
      <c r="I16" s="50"/>
      <c r="J16" s="50"/>
      <c r="K16" s="50"/>
      <c r="L16" s="50"/>
      <c r="M16" s="50"/>
      <c r="N16" s="50"/>
      <c r="O16" s="50"/>
      <c r="P16" s="50"/>
      <c r="Q16" s="50"/>
      <c r="R16" s="50"/>
      <c r="S16" s="50"/>
      <c r="T16" s="50"/>
      <c r="U16" s="53"/>
      <c r="V16" s="53"/>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row>
    <row r="17" spans="1:64" s="46" customFormat="1" ht="30" customHeight="1" thickBot="1" x14ac:dyDescent="0.2">
      <c r="A17" s="13"/>
      <c r="B17" s="59" t="s">
        <v>27</v>
      </c>
      <c r="C17" s="60" t="s">
        <v>47</v>
      </c>
      <c r="D17" s="115">
        <f t="shared" si="7"/>
        <v>3</v>
      </c>
      <c r="E17" s="61">
        <f>F16</f>
        <v>45389</v>
      </c>
      <c r="F17" s="61">
        <f>E17+3</f>
        <v>45392</v>
      </c>
      <c r="G17" s="17"/>
      <c r="H17" s="5">
        <f t="shared" si="5"/>
        <v>4</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row>
    <row r="18" spans="1:64" s="46" customFormat="1" ht="30" customHeight="1" thickBot="1" x14ac:dyDescent="0.2">
      <c r="A18" s="13"/>
      <c r="B18" s="59" t="s">
        <v>28</v>
      </c>
      <c r="C18" s="60" t="s">
        <v>47</v>
      </c>
      <c r="D18" s="115">
        <f t="shared" si="7"/>
        <v>2</v>
      </c>
      <c r="E18" s="61">
        <f>E17</f>
        <v>45389</v>
      </c>
      <c r="F18" s="61">
        <f>E18+2</f>
        <v>45391</v>
      </c>
      <c r="G18" s="17"/>
      <c r="H18" s="5">
        <f t="shared" si="5"/>
        <v>3</v>
      </c>
      <c r="I18" s="50"/>
      <c r="J18" s="50"/>
      <c r="K18" s="50"/>
      <c r="L18" s="50"/>
      <c r="M18" s="50"/>
      <c r="N18" s="50"/>
      <c r="O18" s="50"/>
      <c r="P18" s="50"/>
      <c r="Q18" s="50"/>
      <c r="R18" s="50"/>
      <c r="S18" s="50"/>
      <c r="T18" s="50"/>
      <c r="U18" s="50"/>
      <c r="V18" s="50"/>
      <c r="W18" s="50"/>
      <c r="X18" s="50"/>
      <c r="Y18" s="53"/>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row>
    <row r="19" spans="1:64" s="46" customFormat="1" ht="30" customHeight="1" thickBot="1" x14ac:dyDescent="0.2">
      <c r="A19" s="13"/>
      <c r="B19" s="59" t="s">
        <v>29</v>
      </c>
      <c r="C19" s="60" t="s">
        <v>47</v>
      </c>
      <c r="D19" s="115">
        <f t="shared" si="7"/>
        <v>3</v>
      </c>
      <c r="E19" s="61">
        <f>E18</f>
        <v>45389</v>
      </c>
      <c r="F19" s="61">
        <f>E19+3</f>
        <v>45392</v>
      </c>
      <c r="G19" s="17"/>
      <c r="H19" s="5">
        <f t="shared" si="5"/>
        <v>4</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row>
    <row r="20" spans="1:64" s="46" customFormat="1" ht="30" customHeight="1" thickBot="1" x14ac:dyDescent="0.2">
      <c r="A20" s="13"/>
      <c r="B20" s="62" t="s">
        <v>30</v>
      </c>
      <c r="C20" s="63"/>
      <c r="D20" s="64"/>
      <c r="E20" s="65"/>
      <c r="F20" s="66"/>
      <c r="G20" s="17"/>
      <c r="H20" s="5" t="str">
        <f t="shared" si="5"/>
        <v/>
      </c>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row>
    <row r="21" spans="1:64" s="46" customFormat="1" ht="30" customHeight="1" thickBot="1" x14ac:dyDescent="0.2">
      <c r="A21" s="13"/>
      <c r="B21" s="68" t="s">
        <v>31</v>
      </c>
      <c r="C21" s="69" t="s">
        <v>47</v>
      </c>
      <c r="D21" s="116">
        <f>_xlfn.DAYS($F21, $E21)</f>
        <v>5</v>
      </c>
      <c r="E21" s="70">
        <f>E9+15</f>
        <v>45392</v>
      </c>
      <c r="F21" s="70">
        <f>E21+5</f>
        <v>45397</v>
      </c>
      <c r="G21" s="17"/>
      <c r="H21" s="5">
        <f t="shared" si="5"/>
        <v>6</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row>
    <row r="22" spans="1:64" s="46" customFormat="1" ht="30" customHeight="1" thickBot="1" x14ac:dyDescent="0.2">
      <c r="A22" s="13"/>
      <c r="B22" s="68" t="s">
        <v>32</v>
      </c>
      <c r="C22" s="69" t="s">
        <v>47</v>
      </c>
      <c r="D22" s="116">
        <f t="shared" ref="D22:D25" si="8">_xlfn.DAYS($F22, $E22)</f>
        <v>4</v>
      </c>
      <c r="E22" s="70">
        <f>F21+1</f>
        <v>45398</v>
      </c>
      <c r="F22" s="70">
        <f>E22+4</f>
        <v>45402</v>
      </c>
      <c r="G22" s="17"/>
      <c r="H22" s="5">
        <f t="shared" si="5"/>
        <v>5</v>
      </c>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row>
    <row r="23" spans="1:64" s="46" customFormat="1" ht="30" customHeight="1" thickBot="1" x14ac:dyDescent="0.2">
      <c r="A23" s="13"/>
      <c r="B23" s="68" t="s">
        <v>33</v>
      </c>
      <c r="C23" s="69" t="s">
        <v>47</v>
      </c>
      <c r="D23" s="116">
        <f t="shared" si="8"/>
        <v>5</v>
      </c>
      <c r="E23" s="70">
        <f>E22+5</f>
        <v>45403</v>
      </c>
      <c r="F23" s="70">
        <f>E23+5</f>
        <v>45408</v>
      </c>
      <c r="G23" s="17"/>
      <c r="H23" s="5">
        <f t="shared" si="5"/>
        <v>6</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row>
    <row r="24" spans="1:64" s="46" customFormat="1" ht="30" customHeight="1" thickBot="1" x14ac:dyDescent="0.2">
      <c r="A24" s="13"/>
      <c r="B24" s="68" t="s">
        <v>34</v>
      </c>
      <c r="C24" s="69" t="s">
        <v>47</v>
      </c>
      <c r="D24" s="116">
        <f t="shared" si="8"/>
        <v>4</v>
      </c>
      <c r="E24" s="70">
        <f>F23+1</f>
        <v>45409</v>
      </c>
      <c r="F24" s="70">
        <f>E24+4</f>
        <v>45413</v>
      </c>
      <c r="G24" s="17"/>
      <c r="H24" s="5">
        <f t="shared" si="5"/>
        <v>5</v>
      </c>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row>
    <row r="25" spans="1:64" s="46" customFormat="1" ht="30" customHeight="1" thickBot="1" x14ac:dyDescent="0.2">
      <c r="A25" s="13"/>
      <c r="B25" s="68" t="s">
        <v>35</v>
      </c>
      <c r="C25" s="69" t="s">
        <v>47</v>
      </c>
      <c r="D25" s="116">
        <f t="shared" si="8"/>
        <v>4</v>
      </c>
      <c r="E25" s="70">
        <f>E23</f>
        <v>45403</v>
      </c>
      <c r="F25" s="70">
        <f>E25+4</f>
        <v>45407</v>
      </c>
      <c r="G25" s="17"/>
      <c r="H25" s="5">
        <f t="shared" si="5"/>
        <v>5</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row>
    <row r="26" spans="1:64" s="46" customFormat="1" ht="30" customHeight="1" thickBot="1" x14ac:dyDescent="0.2">
      <c r="A26" s="13"/>
      <c r="B26" s="71" t="s">
        <v>43</v>
      </c>
      <c r="C26" s="72"/>
      <c r="D26" s="73"/>
      <c r="E26" s="74"/>
      <c r="F26" s="75"/>
      <c r="G26" s="17"/>
      <c r="H26" s="5" t="str">
        <f t="shared" si="5"/>
        <v/>
      </c>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row>
    <row r="27" spans="1:64" s="46" customFormat="1" ht="30" customHeight="1" thickBot="1" x14ac:dyDescent="0.2">
      <c r="A27" s="13"/>
      <c r="B27" s="77" t="s">
        <v>32</v>
      </c>
      <c r="C27" s="78" t="s">
        <v>47</v>
      </c>
      <c r="D27" s="117">
        <f>_xlfn.DAYS($F27, $E27)</f>
        <v>3</v>
      </c>
      <c r="E27" s="79">
        <f>E21+2</f>
        <v>45394</v>
      </c>
      <c r="F27" s="79">
        <f>E27+3</f>
        <v>45397</v>
      </c>
      <c r="G27" s="17"/>
      <c r="H27" s="5">
        <f t="shared" si="5"/>
        <v>4</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row>
    <row r="28" spans="1:64" s="46" customFormat="1" ht="30" customHeight="1" thickBot="1" x14ac:dyDescent="0.2">
      <c r="A28" s="13"/>
      <c r="B28" s="77" t="s">
        <v>36</v>
      </c>
      <c r="C28" s="78" t="s">
        <v>47</v>
      </c>
      <c r="D28" s="117">
        <f t="shared" ref="D28:D31" si="9">_xlfn.DAYS($F28, $E28)</f>
        <v>4</v>
      </c>
      <c r="E28" s="79">
        <f>F27</f>
        <v>45397</v>
      </c>
      <c r="F28" s="79">
        <f>E28+4</f>
        <v>45401</v>
      </c>
      <c r="G28" s="17"/>
      <c r="H28" s="5">
        <f t="shared" si="5"/>
        <v>5</v>
      </c>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row>
    <row r="29" spans="1:64" s="46" customFormat="1" ht="30" customHeight="1" thickBot="1" x14ac:dyDescent="0.2">
      <c r="A29" s="13"/>
      <c r="B29" s="77" t="s">
        <v>37</v>
      </c>
      <c r="C29" s="78" t="s">
        <v>47</v>
      </c>
      <c r="D29" s="117">
        <f t="shared" si="9"/>
        <v>3</v>
      </c>
      <c r="E29" s="79">
        <f>F28+1</f>
        <v>45402</v>
      </c>
      <c r="F29" s="79">
        <f>E29+3</f>
        <v>45405</v>
      </c>
      <c r="G29" s="17"/>
      <c r="H29" s="5">
        <f t="shared" si="5"/>
        <v>4</v>
      </c>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row>
    <row r="30" spans="1:64" s="46" customFormat="1" ht="30" customHeight="1" thickBot="1" x14ac:dyDescent="0.2">
      <c r="A30" s="13"/>
      <c r="B30" s="77" t="s">
        <v>38</v>
      </c>
      <c r="C30" s="78" t="s">
        <v>47</v>
      </c>
      <c r="D30" s="117">
        <f t="shared" si="9"/>
        <v>3</v>
      </c>
      <c r="E30" s="79">
        <f>E27+5</f>
        <v>45399</v>
      </c>
      <c r="F30" s="79">
        <f>E30+3</f>
        <v>45402</v>
      </c>
      <c r="G30" s="17"/>
      <c r="H30" s="5">
        <f t="shared" si="5"/>
        <v>4</v>
      </c>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row>
    <row r="31" spans="1:64" s="46" customFormat="1" ht="30" customHeight="1" thickBot="1" x14ac:dyDescent="0.2">
      <c r="A31" s="13"/>
      <c r="B31" s="77" t="s">
        <v>39</v>
      </c>
      <c r="C31" s="78" t="s">
        <v>47</v>
      </c>
      <c r="D31" s="117">
        <f t="shared" si="9"/>
        <v>5</v>
      </c>
      <c r="E31" s="79">
        <f>E27+7</f>
        <v>45401</v>
      </c>
      <c r="F31" s="79">
        <f>E31+5</f>
        <v>45406</v>
      </c>
      <c r="G31" s="17"/>
      <c r="H31" s="5">
        <f t="shared" si="5"/>
        <v>6</v>
      </c>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row>
    <row r="32" spans="1:64" s="46" customFormat="1" ht="30" customHeight="1" thickBot="1" x14ac:dyDescent="0.2">
      <c r="A32" s="13"/>
      <c r="B32" s="80"/>
      <c r="C32" s="81"/>
      <c r="D32" s="82"/>
      <c r="E32" s="83"/>
      <c r="F32" s="83"/>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2">
      <c r="A33" s="14"/>
      <c r="B33" s="84" t="s">
        <v>0</v>
      </c>
      <c r="C33" s="85"/>
      <c r="D33" s="86"/>
      <c r="E33" s="87"/>
      <c r="F33" s="88"/>
      <c r="G33" s="17"/>
      <c r="H33" s="6" t="str">
        <f t="shared" si="5"/>
        <v/>
      </c>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row>
    <row r="34" spans="1:64" ht="30" customHeight="1" x14ac:dyDescent="0.15">
      <c r="G34" s="3"/>
    </row>
    <row r="35" spans="1:64" ht="30" customHeight="1" x14ac:dyDescent="0.15">
      <c r="C35" s="16"/>
      <c r="F35" s="15"/>
    </row>
    <row r="36" spans="1:64" ht="30" customHeight="1" x14ac:dyDescent="0.15">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8" priority="1">
      <formula>AND(TODAY()&gt;=I$5, TODAY()&lt;J$5)</formula>
    </cfRule>
  </conditionalFormatting>
  <conditionalFormatting sqref="I9:BL13">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5:BL19">
    <cfRule type="expression" dxfId="5" priority="5" stopIfTrue="1">
      <formula>AND(task_end&gt;=I$5,task_start&lt;J$5)</formula>
    </cfRule>
    <cfRule type="expression" dxfId="4" priority="4">
      <formula>AND(task_start&lt;=I$5,ROUNDDOWN((task_end-task_start+1)*task_progress,0)+task_start-1&gt;=I$5)</formula>
    </cfRule>
  </conditionalFormatting>
  <conditionalFormatting sqref="I21:BL25">
    <cfRule type="expression" dxfId="3" priority="3" stopIfTrue="1">
      <formula>AND(task_end&gt;=I$5,task_start&lt;J$5)</formula>
    </cfRule>
    <cfRule type="expression" dxfId="2" priority="2">
      <formula>AND(task_start&lt;=I$5,ROUNDDOWN((task_end-task_start+1)*task_progress,0)+task_start-1&gt;=I$5)</formula>
    </cfRule>
  </conditionalFormatting>
  <conditionalFormatting sqref="I27:BL31">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 x14ac:dyDescent="0.15"/>
  <cols>
    <col min="1" max="1" width="87" style="7" customWidth="1"/>
    <col min="2" max="16384" width="9" style="1"/>
  </cols>
  <sheetData>
    <row r="1" spans="1:2" ht="46.5" customHeight="1" x14ac:dyDescent="0.15"/>
    <row r="2" spans="1:2" s="9" customFormat="1" ht="16" x14ac:dyDescent="0.15">
      <c r="A2" s="93" t="s">
        <v>7</v>
      </c>
      <c r="B2" s="8"/>
    </row>
    <row r="3" spans="1:2" s="11" customFormat="1" ht="27" customHeight="1" x14ac:dyDescent="0.15">
      <c r="A3" s="94"/>
      <c r="B3" s="12"/>
    </row>
    <row r="4" spans="1:2" s="10" customFormat="1" ht="31" x14ac:dyDescent="0.45">
      <c r="A4" s="95" t="s">
        <v>6</v>
      </c>
    </row>
    <row r="5" spans="1:2" ht="74.25" customHeight="1" x14ac:dyDescent="0.15">
      <c r="A5" s="96" t="s">
        <v>14</v>
      </c>
    </row>
    <row r="6" spans="1:2" ht="26.25" customHeight="1" x14ac:dyDescent="0.15">
      <c r="A6" s="95" t="s">
        <v>17</v>
      </c>
    </row>
    <row r="7" spans="1:2" s="7" customFormat="1" ht="205" customHeight="1" x14ac:dyDescent="0.15">
      <c r="A7" s="97" t="s">
        <v>16</v>
      </c>
    </row>
    <row r="8" spans="1:2" s="10" customFormat="1" ht="31" x14ac:dyDescent="0.45">
      <c r="A8" s="95" t="s">
        <v>8</v>
      </c>
    </row>
    <row r="9" spans="1:2" ht="60" x14ac:dyDescent="0.15">
      <c r="A9" s="96" t="s">
        <v>15</v>
      </c>
    </row>
    <row r="10" spans="1:2" s="7" customFormat="1" ht="28" customHeight="1" x14ac:dyDescent="0.15">
      <c r="A10" s="98" t="s">
        <v>13</v>
      </c>
    </row>
    <row r="11" spans="1:2" s="10" customFormat="1" ht="31" x14ac:dyDescent="0.45">
      <c r="A11" s="95" t="s">
        <v>5</v>
      </c>
    </row>
    <row r="12" spans="1:2" ht="30" x14ac:dyDescent="0.15">
      <c r="A12" s="96" t="s">
        <v>12</v>
      </c>
    </row>
    <row r="13" spans="1:2" s="7" customFormat="1" ht="28" customHeight="1" x14ac:dyDescent="0.15">
      <c r="A13" s="98" t="s">
        <v>1</v>
      </c>
    </row>
    <row r="14" spans="1:2" s="10" customFormat="1" ht="31" x14ac:dyDescent="0.45">
      <c r="A14" s="95" t="s">
        <v>9</v>
      </c>
    </row>
    <row r="15" spans="1:2" ht="75" customHeight="1" x14ac:dyDescent="0.15">
      <c r="A15" s="96" t="s">
        <v>10</v>
      </c>
    </row>
    <row r="16" spans="1:2" ht="75" x14ac:dyDescent="0.15">
      <c r="A16" s="96" t="s">
        <v>11</v>
      </c>
    </row>
    <row r="17" spans="1:1" x14ac:dyDescent="0.15">
      <c r="A17" s="99"/>
    </row>
    <row r="18" spans="1:1" x14ac:dyDescent="0.15">
      <c r="A18" s="99"/>
    </row>
    <row r="19" spans="1:1" x14ac:dyDescent="0.15">
      <c r="A19" s="99"/>
    </row>
    <row r="20" spans="1:1" x14ac:dyDescent="0.15">
      <c r="A20" s="99"/>
    </row>
    <row r="21" spans="1:1" x14ac:dyDescent="0.15">
      <c r="A21" s="99"/>
    </row>
    <row r="22" spans="1:1" x14ac:dyDescent="0.15">
      <c r="A22" s="99"/>
    </row>
    <row r="23" spans="1:1" x14ac:dyDescent="0.15">
      <c r="A23" s="99"/>
    </row>
    <row r="24" spans="1:1" x14ac:dyDescent="0.15">
      <c r="A24" s="99"/>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Lavius Motileng</cp:lastModifiedBy>
  <dcterms:created xsi:type="dcterms:W3CDTF">2022-03-11T22:41:12Z</dcterms:created>
  <dcterms:modified xsi:type="dcterms:W3CDTF">2024-03-26T08:33:17Z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