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n=2" sheetId="2" state="visible" r:id="rId3"/>
    <sheet name="n=4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<sst xmlns="http://schemas.openxmlformats.org/spreadsheetml/2006/main" count="282" uniqueCount="83">
  <si>
    <t>DNI:</t>
  </si>
  <si>
    <t>Memoria
per linia:</t>
  </si>
  <si>
    <t>bytes</t>
  </si>
  <si>
    <t>Iteracio</t>
  </si>
  <si>
    <t>DNI</t>
  </si>
  <si>
    <t>Bits del
computador:</t>
  </si>
  <si>
    <t>bits</t>
  </si>
  <si>
    <t>BYTES</t>
  </si>
  <si>
    <t>Valors n</t>
  </si>
  <si>
    <t>Dades memoria cau</t>
  </si>
  <si>
    <t>kB</t>
  </si>
  <si>
    <t>Cada conjunt tindrà x bytes:</t>
  </si>
  <si>
    <t>Adreça d'inici en hexadecimal</t>
  </si>
  <si>
    <t>El nombre total de conjunts és:</t>
  </si>
  <si>
    <t>Vector A</t>
  </si>
  <si>
    <t>-</t>
  </si>
  <si>
    <t>Vector B</t>
  </si>
  <si>
    <t>Vector C</t>
  </si>
  <si>
    <t>Vector D</t>
  </si>
  <si>
    <t>Nombre de bits del conjunt:</t>
  </si>
  <si>
    <t>Bits de l'etiqueta:</t>
  </si>
  <si>
    <t>Bits per accedir byte dins del bloc:</t>
  </si>
  <si>
    <t>Ordre:</t>
  </si>
  <si>
    <t>Taula per a n=2</t>
  </si>
  <si>
    <t>Direccio</t>
  </si>
  <si>
    <t>Residu</t>
  </si>
  <si>
    <t>VALOR</t>
  </si>
  <si>
    <t>Direcció</t>
  </si>
  <si>
    <t>Tipu</t>
  </si>
  <si>
    <t>Conjunt</t>
  </si>
  <si>
    <t>Linia</t>
  </si>
  <si>
    <t>Esdeveniment</t>
  </si>
  <si>
    <t>b[0]</t>
  </si>
  <si>
    <t>&gt; FER TAULA</t>
  </si>
  <si>
    <t>Lectura</t>
  </si>
  <si>
    <t>Fallada</t>
  </si>
  <si>
    <t>c[0]</t>
  </si>
  <si>
    <t>d[0]</t>
  </si>
  <si>
    <t>a[0]</t>
  </si>
  <si>
    <t>Escriptura</t>
  </si>
  <si>
    <t>b[1]</t>
  </si>
  <si>
    <t>c[1]</t>
  </si>
  <si>
    <t>d[1]</t>
  </si>
  <si>
    <t>a[1]</t>
  </si>
  <si>
    <t>b[2]</t>
  </si>
  <si>
    <t>c[2]</t>
  </si>
  <si>
    <t>d[2]</t>
  </si>
  <si>
    <t>a[2]</t>
  </si>
  <si>
    <t>b[3]</t>
  </si>
  <si>
    <t>c[3]</t>
  </si>
  <si>
    <t>d[3]</t>
  </si>
  <si>
    <t>a[3]</t>
  </si>
  <si>
    <t>b[4]</t>
  </si>
  <si>
    <t>Encerts</t>
  </si>
  <si>
    <t>c[4]</t>
  </si>
  <si>
    <t>Taxa d'encerts =</t>
  </si>
  <si>
    <t>---------------</t>
  </si>
  <si>
    <t>= 0</t>
  </si>
  <si>
    <t>d[4]</t>
  </si>
  <si>
    <t>Total</t>
  </si>
  <si>
    <t>a[4]</t>
  </si>
  <si>
    <t>Taula per a n=4</t>
  </si>
  <si>
    <t>Encert</t>
  </si>
  <si>
    <t>b[5]</t>
  </si>
  <si>
    <t>c[5]</t>
  </si>
  <si>
    <t>d[5]</t>
  </si>
  <si>
    <t>a[5]</t>
  </si>
  <si>
    <t>b[6]</t>
  </si>
  <si>
    <t>c[6]</t>
  </si>
  <si>
    <t>d[6]</t>
  </si>
  <si>
    <t>a[6]</t>
  </si>
  <si>
    <t>b[7]</t>
  </si>
  <si>
    <t>c[7]</t>
  </si>
  <si>
    <t>d[7]</t>
  </si>
  <si>
    <t>a[7]</t>
  </si>
  <si>
    <t>b[8]</t>
  </si>
  <si>
    <t>c[8]</t>
  </si>
  <si>
    <t>d[8]</t>
  </si>
  <si>
    <t>a[8]</t>
  </si>
  <si>
    <t>b[9]</t>
  </si>
  <si>
    <t>c[9]</t>
  </si>
  <si>
    <t>d[9]</t>
  </si>
  <si>
    <t>a[9]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</si>
</sst>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B05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21" activeCellId="0" sqref="G21"/>
    </sheetView>
  </sheetViews>
  <sheetFormatPr defaultRowHeight="15.75"/>
  <cols>
    <col collapsed="false" hidden="false" max="1" min="1" style="0" width="13"/>
    <col collapsed="false" hidden="false" max="2" min="2" style="0" width="8.53333333333333"/>
    <col collapsed="false" hidden="false" max="3" min="3" style="0" width="11.3740740740741"/>
    <col collapsed="false" hidden="false" max="9" min="4" style="0" width="10.5296296296296"/>
    <col collapsed="false" hidden="false" max="10" min="10" style="0" width="24.9444444444444"/>
    <col collapsed="false" hidden="false" max="1025" min="11" style="0" width="10.5296296296296"/>
  </cols>
  <sheetData>
    <row r="1" customFormat="false" ht="15.75" hidden="false" customHeight="false" outlineLevel="0" collapsed="false">
      <c r="A1" s="1" t="s">
        <v>0</v>
      </c>
      <c r="B1" s="0" t="n">
        <v>45985437</v>
      </c>
    </row>
    <row r="2" customFormat="false" ht="31.5" hidden="false" customHeight="false" outlineLevel="0" collapsed="false">
      <c r="A2" s="2" t="s">
        <v>1</v>
      </c>
      <c r="B2" s="3" t="n">
        <v>16</v>
      </c>
      <c r="C2" s="0" t="s">
        <v>2</v>
      </c>
      <c r="E2" s="0" t="s">
        <v>3</v>
      </c>
      <c r="F2" s="0" t="n">
        <v>1024</v>
      </c>
      <c r="L2" s="0" t="s">
        <v>4</v>
      </c>
      <c r="M2" s="0" t="n">
        <v>39393696</v>
      </c>
    </row>
    <row r="3" customFormat="false" ht="31.5" hidden="false" customHeight="false" outlineLevel="0" collapsed="false">
      <c r="A3" s="2" t="s">
        <v>5</v>
      </c>
      <c r="B3" s="0" t="n">
        <v>32</v>
      </c>
      <c r="C3" s="0" t="s">
        <v>6</v>
      </c>
      <c r="E3" s="0" t="s">
        <v>7</v>
      </c>
      <c r="F3" s="0" t="n">
        <f aca="false">(2^(LOG(F2,2))*B3/8)-1</f>
        <v>4095</v>
      </c>
    </row>
    <row r="4" customFormat="false" ht="15.75" hidden="false" customHeight="false" outlineLevel="0" collapsed="false">
      <c r="A4" s="1" t="s">
        <v>8</v>
      </c>
      <c r="B4" s="0" t="n">
        <v>2</v>
      </c>
      <c r="C4" s="0" t="n">
        <v>4</v>
      </c>
    </row>
    <row r="5" customFormat="false" ht="31.5" hidden="false" customHeight="false" outlineLevel="0" collapsed="false">
      <c r="A5" s="2" t="s">
        <v>9</v>
      </c>
      <c r="B5" s="0" t="n">
        <v>8</v>
      </c>
      <c r="C5" s="0" t="s">
        <v>10</v>
      </c>
    </row>
    <row r="6" customFormat="false" ht="15.75" hidden="false" customHeight="false" outlineLevel="0" collapsed="false">
      <c r="A6" s="2"/>
    </row>
    <row r="7" customFormat="false" ht="15" hidden="false" customHeight="false" outlineLevel="0" collapsed="false">
      <c r="A7" s="0" t="str">
        <f aca="false">CONCATENATE("Amb correspondencia associativa amb n=",B4," tenim")</f>
        <v>Amb correspondencia associativa amb n=2 tenim</v>
      </c>
      <c r="H7" s="4" t="s">
        <v>0</v>
      </c>
      <c r="I7" s="5" t="n">
        <v>12345678</v>
      </c>
    </row>
    <row r="8" customFormat="false" ht="15" hidden="false" customHeight="false" outlineLevel="0" collapsed="false">
      <c r="I8" s="0" t="n">
        <f aca="false">INT((I7/1000))+(I7/1000)</f>
        <v>24690.678</v>
      </c>
    </row>
    <row r="9" customFormat="false" ht="15" hidden="false" customHeight="false" outlineLevel="0" collapsed="false">
      <c r="B9" s="0" t="s">
        <v>11</v>
      </c>
      <c r="I9" s="0" t="n">
        <f aca="false">(I8-INT(I8))*1000</f>
        <v>677.999999999884</v>
      </c>
    </row>
    <row r="11" customFormat="false" ht="15" hidden="false" customHeight="false" outlineLevel="0" collapsed="false">
      <c r="C11" s="0" t="str">
        <f aca="false">CONCATENATE(B2," bytes/linia * ",B4, " línies =")</f>
        <v>16 bytes/linia * 2 línies =</v>
      </c>
      <c r="E11" s="0" t="str">
        <f aca="false">CONCATENATE(B2*B4," bytes per cada conjunt")</f>
        <v>32 bytes per cada conjunt</v>
      </c>
      <c r="I11" s="6" t="n">
        <f aca="false">(INT(I7/1000)+I9)*1000</f>
        <v>13022999.9999999</v>
      </c>
      <c r="J11" s="6" t="s">
        <v>12</v>
      </c>
    </row>
    <row r="13" customFormat="false" ht="15.75" hidden="false" customHeight="false" outlineLevel="0" collapsed="false">
      <c r="B13" s="0" t="s">
        <v>13</v>
      </c>
      <c r="I13" s="0" t="n">
        <v>13023000</v>
      </c>
    </row>
    <row r="15" customFormat="false" ht="15.75" hidden="false" customHeight="false" outlineLevel="0" collapsed="false">
      <c r="C15" s="0" t="str">
        <f aca="false">CONCATENATE(B5,"*1024/",B3," = ",(B5*1024)/B3," conjunts = ",((B5*1024)/B3)/1024,"K conjunts")</f>
        <v>8*1024/32 = 256 conjunts = 0,25K conjunts</v>
      </c>
    </row>
    <row r="17" customFormat="false" ht="15.75" hidden="false" customHeight="false" outlineLevel="0" collapsed="false">
      <c r="A17" s="0" t="str">
        <f aca="false">CONCATENATE("En l'enunciat trobem que l'adreça A comença a ",I13," (",DEC2HEX(I13),")")</f>
        <v>En l'enunciat trobem que l'adreça A comença a 13023000 (C6B718)</v>
      </c>
    </row>
    <row r="19" customFormat="false" ht="15.75" hidden="false" customHeight="false" outlineLevel="0" collapsed="false">
      <c r="B19" s="0" t="s">
        <v>14</v>
      </c>
      <c r="C19" s="7" t="n">
        <f aca="false">I13</f>
        <v>13023000</v>
      </c>
      <c r="D19" s="7" t="s">
        <v>15</v>
      </c>
      <c r="E19" s="7" t="str">
        <f aca="false">DEC2HEX(HEX2DEC(I13)+F3)</f>
        <v>13023FFF</v>
      </c>
    </row>
    <row r="20" customFormat="false" ht="15.75" hidden="false" customHeight="false" outlineLevel="0" collapsed="false">
      <c r="B20" s="0" t="s">
        <v>16</v>
      </c>
      <c r="C20" s="7" t="str">
        <f aca="false">DEC2HEX(HEX2DEC(I13)+F3+1)</f>
        <v>13024000</v>
      </c>
      <c r="D20" s="7" t="s">
        <v>15</v>
      </c>
      <c r="E20" s="7" t="str">
        <f aca="false">DEC2HEX(HEX2DEC(C20)+F3)</f>
        <v>13024FFF</v>
      </c>
    </row>
    <row r="21" customFormat="false" ht="15.75" hidden="false" customHeight="false" outlineLevel="0" collapsed="false">
      <c r="B21" s="0" t="s">
        <v>17</v>
      </c>
      <c r="C21" s="7" t="str">
        <f aca="false">DEC2HEX(HEX2DEC(E20)+1)</f>
        <v>13025000</v>
      </c>
      <c r="D21" s="7" t="s">
        <v>15</v>
      </c>
      <c r="E21" s="7" t="str">
        <f aca="false">DEC2HEX(HEX2DEC(C21)+F3)</f>
        <v>13025FFF</v>
      </c>
    </row>
    <row r="22" customFormat="false" ht="15.75" hidden="false" customHeight="false" outlineLevel="0" collapsed="false">
      <c r="B22" s="0" t="s">
        <v>18</v>
      </c>
      <c r="C22" s="7" t="str">
        <f aca="false">DEC2HEX(HEX2DEC(E21)+1)</f>
        <v>13026000</v>
      </c>
      <c r="D22" s="7" t="s">
        <v>15</v>
      </c>
      <c r="E22" s="7" t="str">
        <f aca="false">DEC2HEX(HEX2DEC(C22)+F3)</f>
        <v>13026FFF</v>
      </c>
    </row>
    <row r="26" customFormat="false" ht="15.75" hidden="false" customHeight="false" outlineLevel="0" collapsed="false">
      <c r="B26" s="0" t="str">
        <f aca="false">CONCATENATE("Amb n=",B4," tenim")</f>
        <v>Amb n=2 tenim</v>
      </c>
      <c r="H26" s="0" t="str">
        <f aca="false">CONCATENATE("Amb n=",C4," tenim")</f>
        <v>Amb n=4 tenim</v>
      </c>
    </row>
    <row r="28" customFormat="false" ht="15.75" hidden="false" customHeight="false" outlineLevel="0" collapsed="false">
      <c r="C28" s="0" t="s">
        <v>19</v>
      </c>
      <c r="F28" s="0" t="n">
        <f aca="false">LOG((B5*1024)/B2/B4,2)</f>
        <v>8</v>
      </c>
      <c r="I28" s="0" t="s">
        <v>19</v>
      </c>
      <c r="L28" s="0" t="n">
        <f aca="false">LOG((B5*1024)/B2/C4,2)</f>
        <v>7</v>
      </c>
    </row>
    <row r="29" s="8" customFormat="true" ht="15.75" hidden="false" customHeight="false" outlineLevel="0" collapsed="false">
      <c r="C29" s="8" t="s">
        <v>20</v>
      </c>
      <c r="F29" s="8" t="n">
        <f aca="false">B3-F28-4</f>
        <v>20</v>
      </c>
      <c r="I29" s="8" t="s">
        <v>20</v>
      </c>
      <c r="L29" s="8" t="n">
        <f aca="false">B3-L28-4</f>
        <v>21</v>
      </c>
    </row>
    <row r="30" customFormat="false" ht="15.75" hidden="false" customHeight="false" outlineLevel="0" collapsed="false">
      <c r="C30" s="0" t="s">
        <v>21</v>
      </c>
      <c r="F30" s="0" t="n">
        <v>4</v>
      </c>
      <c r="I30" s="0" t="s">
        <v>21</v>
      </c>
      <c r="L30" s="0" t="n">
        <v>4</v>
      </c>
    </row>
    <row r="31" customFormat="false" ht="15.75" hidden="false" customHeight="false" outlineLevel="0" collapsed="false">
      <c r="F31" s="0" t="n">
        <f aca="false">F28+F29+F30</f>
        <v>32</v>
      </c>
      <c r="L31" s="0" t="n">
        <f aca="false">L28+L29+L30</f>
        <v>32</v>
      </c>
    </row>
    <row r="32" customFormat="false" ht="15.75" hidden="false" customHeight="false" outlineLevel="0" collapsed="false">
      <c r="B32" s="0" t="s">
        <v>22</v>
      </c>
      <c r="C32" s="7" t="n">
        <f aca="false">F29</f>
        <v>20</v>
      </c>
      <c r="D32" s="7" t="n">
        <f aca="false">F28</f>
        <v>8</v>
      </c>
      <c r="E32" s="7" t="n">
        <f aca="false">F30</f>
        <v>4</v>
      </c>
      <c r="H32" s="0" t="s">
        <v>22</v>
      </c>
      <c r="I32" s="7" t="n">
        <f aca="false">L29</f>
        <v>21</v>
      </c>
      <c r="J32" s="7" t="n">
        <f aca="false">L28</f>
        <v>7</v>
      </c>
      <c r="K32" s="7" t="n">
        <f aca="false">L30</f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.75"/>
  <cols>
    <col collapsed="false" hidden="false" max="1" min="1" style="0" width="14.1259259259259"/>
    <col collapsed="false" hidden="false" max="2" min="2" style="0" width="15.3703703703704"/>
    <col collapsed="false" hidden="false" max="4" min="3" style="0" width="14.8740740740741"/>
    <col collapsed="false" hidden="false" max="6" min="5" style="0" width="10.5296296296296"/>
    <col collapsed="false" hidden="false" max="7" min="7" style="7" width="10.8777777777778"/>
    <col collapsed="false" hidden="false" max="8" min="8" style="0" width="15.6259259259259"/>
    <col collapsed="false" hidden="false" max="11" min="9" style="0" width="10.5296296296296"/>
    <col collapsed="false" hidden="false" max="12" min="12" style="0" width="13.6259259259259"/>
    <col collapsed="false" hidden="false" max="1025" min="13" style="0" width="10.5296296296296"/>
  </cols>
  <sheetData>
    <row r="1" customFormat="false" ht="15.75" hidden="false" customHeight="false" outlineLevel="0" collapsed="false">
      <c r="A1" s="0" t="s">
        <v>23</v>
      </c>
      <c r="G1" s="0"/>
    </row>
    <row r="3" customFormat="false" ht="23.25" hidden="false" customHeight="false" outlineLevel="0" collapsed="false">
      <c r="C3" s="0" t="s">
        <v>24</v>
      </c>
      <c r="D3" s="8" t="s">
        <v>25</v>
      </c>
      <c r="G3" s="9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31</v>
      </c>
    </row>
    <row r="4" s="8" customFormat="true" ht="15.75" hidden="false" customHeight="false" outlineLevel="0" collapsed="false">
      <c r="B4" s="8" t="s">
        <v>32</v>
      </c>
      <c r="C4" s="8" t="n">
        <f aca="false">MOD(HEX2DEC(MID(main!C20,5,3)),main!B4)</f>
        <v>0</v>
      </c>
      <c r="D4" s="8" t="n">
        <f aca="false">MOD(HEX2DEC(MID(main!C20,5,3)),main!B4)</f>
        <v>0</v>
      </c>
      <c r="E4" s="8" t="s">
        <v>33</v>
      </c>
      <c r="G4" s="11" t="s">
        <v>32</v>
      </c>
      <c r="H4" s="11" t="str">
        <f aca="false">main!C20</f>
        <v>13024000</v>
      </c>
      <c r="I4" s="11" t="s">
        <v>34</v>
      </c>
      <c r="J4" s="11" t="str">
        <f aca="false">MID(H4,5,3)</f>
        <v>400</v>
      </c>
      <c r="K4" s="11" t="n">
        <v>0</v>
      </c>
      <c r="L4" s="12" t="s">
        <v>35</v>
      </c>
    </row>
    <row r="5" customFormat="false" ht="15.75" hidden="false" customHeight="false" outlineLevel="0" collapsed="false">
      <c r="B5" s="0" t="s">
        <v>36</v>
      </c>
      <c r="C5" s="0" t="n">
        <f aca="false">MOD(HEX2DEC(MID(main!C21,5,3)),main!B4)</f>
        <v>0</v>
      </c>
      <c r="G5" s="7" t="s">
        <v>36</v>
      </c>
      <c r="H5" s="7" t="str">
        <f aca="false">main!C21</f>
        <v>13025000</v>
      </c>
      <c r="I5" s="7" t="s">
        <v>34</v>
      </c>
      <c r="J5" s="11" t="str">
        <f aca="false">MID(H5,5,3)</f>
        <v>500</v>
      </c>
      <c r="K5" s="7" t="n">
        <v>1</v>
      </c>
      <c r="L5" s="12" t="s">
        <v>35</v>
      </c>
    </row>
    <row r="6" customFormat="false" ht="15.75" hidden="false" customHeight="false" outlineLevel="0" collapsed="false">
      <c r="B6" s="0" t="s">
        <v>37</v>
      </c>
      <c r="C6" s="0" t="n">
        <f aca="false">MOD(HEX2DEC(MID(main!C22,5,3)),main!B4)</f>
        <v>0</v>
      </c>
      <c r="G6" s="7" t="s">
        <v>37</v>
      </c>
      <c r="H6" s="7" t="str">
        <f aca="false">main!C22</f>
        <v>13026000</v>
      </c>
      <c r="I6" s="7" t="s">
        <v>34</v>
      </c>
      <c r="J6" s="11" t="str">
        <f aca="false">MID(H6,5,3)</f>
        <v>600</v>
      </c>
      <c r="K6" s="7" t="n">
        <v>0</v>
      </c>
      <c r="L6" s="12" t="s">
        <v>35</v>
      </c>
    </row>
    <row r="7" customFormat="false" ht="15.75" hidden="false" customHeight="false" outlineLevel="0" collapsed="false">
      <c r="B7" s="0" t="s">
        <v>38</v>
      </c>
      <c r="C7" s="0" t="n">
        <f aca="false">MOD(HEX2DEC(MID(main!C19,5,3)),main!B4)</f>
        <v>0</v>
      </c>
      <c r="G7" s="7" t="s">
        <v>38</v>
      </c>
      <c r="H7" s="7" t="n">
        <f aca="false">main!C19</f>
        <v>13023000</v>
      </c>
      <c r="I7" s="7" t="s">
        <v>39</v>
      </c>
      <c r="J7" s="11" t="str">
        <f aca="false">MID(H7,5,3)</f>
        <v>300</v>
      </c>
      <c r="K7" s="7" t="n">
        <v>1</v>
      </c>
      <c r="L7" s="12" t="s">
        <v>35</v>
      </c>
    </row>
    <row r="8" customFormat="false" ht="15.75" hidden="false" customHeight="false" outlineLevel="0" collapsed="false">
      <c r="G8" s="7" t="s">
        <v>15</v>
      </c>
      <c r="H8" s="7" t="s">
        <v>15</v>
      </c>
      <c r="I8" s="7" t="s">
        <v>15</v>
      </c>
      <c r="J8" s="7" t="s">
        <v>15</v>
      </c>
      <c r="K8" s="7" t="s">
        <v>15</v>
      </c>
      <c r="L8" s="12" t="s">
        <v>15</v>
      </c>
    </row>
    <row r="9" customFormat="false" ht="15.75" hidden="false" customHeight="false" outlineLevel="0" collapsed="false">
      <c r="G9" s="7" t="s">
        <v>40</v>
      </c>
      <c r="H9" s="7" t="str">
        <f aca="false">DEC2HEX(HEX2DEC(+H4)+4)</f>
        <v>13024004</v>
      </c>
      <c r="I9" s="7" t="s">
        <v>34</v>
      </c>
      <c r="J9" s="7" t="str">
        <f aca="false">MID(H9,5,3)</f>
        <v>400</v>
      </c>
      <c r="K9" s="7" t="n">
        <v>0</v>
      </c>
      <c r="L9" s="12" t="s">
        <v>35</v>
      </c>
    </row>
    <row r="10" customFormat="false" ht="15.75" hidden="false" customHeight="false" outlineLevel="0" collapsed="false">
      <c r="G10" s="7" t="s">
        <v>41</v>
      </c>
      <c r="H10" s="7" t="str">
        <f aca="false">DEC2HEX(HEX2DEC(+H5)+4)</f>
        <v>13025004</v>
      </c>
      <c r="I10" s="7" t="s">
        <v>34</v>
      </c>
      <c r="J10" s="7" t="str">
        <f aca="false">MID(H10,5,3)</f>
        <v>500</v>
      </c>
      <c r="K10" s="7" t="n">
        <v>1</v>
      </c>
      <c r="L10" s="12" t="s">
        <v>35</v>
      </c>
    </row>
    <row r="11" customFormat="false" ht="15.75" hidden="false" customHeight="false" outlineLevel="0" collapsed="false">
      <c r="G11" s="7" t="s">
        <v>42</v>
      </c>
      <c r="H11" s="7" t="str">
        <f aca="false">DEC2HEX(HEX2DEC(+H6)+4)</f>
        <v>13026004</v>
      </c>
      <c r="I11" s="7" t="s">
        <v>34</v>
      </c>
      <c r="J11" s="7" t="str">
        <f aca="false">MID(H11,5,3)</f>
        <v>600</v>
      </c>
      <c r="K11" s="7" t="n">
        <v>0</v>
      </c>
      <c r="L11" s="12" t="s">
        <v>35</v>
      </c>
    </row>
    <row r="12" customFormat="false" ht="15.75" hidden="false" customHeight="false" outlineLevel="0" collapsed="false">
      <c r="E12" s="13"/>
      <c r="G12" s="7" t="s">
        <v>43</v>
      </c>
      <c r="H12" s="7" t="str">
        <f aca="false">DEC2HEX(HEX2DEC(+H7)+4)</f>
        <v>13023004</v>
      </c>
      <c r="I12" s="7" t="s">
        <v>39</v>
      </c>
      <c r="J12" s="7" t="str">
        <f aca="false">MID(H12,5,3)</f>
        <v>300</v>
      </c>
      <c r="K12" s="7" t="n">
        <v>1</v>
      </c>
      <c r="L12" s="12" t="s">
        <v>35</v>
      </c>
    </row>
    <row r="13" customFormat="false" ht="15.75" hidden="false" customHeight="false" outlineLevel="0" collapsed="false">
      <c r="G13" s="7" t="s">
        <v>15</v>
      </c>
      <c r="H13" s="7"/>
      <c r="I13" s="7" t="s">
        <v>15</v>
      </c>
      <c r="J13" s="7" t="s">
        <v>15</v>
      </c>
      <c r="K13" s="7" t="s">
        <v>15</v>
      </c>
      <c r="L13" s="12" t="s">
        <v>15</v>
      </c>
    </row>
    <row r="14" customFormat="false" ht="15.75" hidden="false" customHeight="false" outlineLevel="0" collapsed="false">
      <c r="G14" s="7" t="s">
        <v>44</v>
      </c>
      <c r="H14" s="7" t="str">
        <f aca="false">DEC2HEX(HEX2DEC(+H9)+4)</f>
        <v>13024008</v>
      </c>
      <c r="I14" s="7" t="s">
        <v>34</v>
      </c>
      <c r="J14" s="7" t="str">
        <f aca="false">MID(H14,5,3)</f>
        <v>400</v>
      </c>
      <c r="K14" s="7" t="n">
        <v>0</v>
      </c>
      <c r="L14" s="12" t="s">
        <v>35</v>
      </c>
    </row>
    <row r="15" customFormat="false" ht="15.75" hidden="false" customHeight="false" outlineLevel="0" collapsed="false">
      <c r="G15" s="7" t="s">
        <v>45</v>
      </c>
      <c r="H15" s="7" t="str">
        <f aca="false">DEC2HEX(HEX2DEC(+H10)+4)</f>
        <v>13025008</v>
      </c>
      <c r="I15" s="7" t="s">
        <v>34</v>
      </c>
      <c r="J15" s="7" t="str">
        <f aca="false">MID(H15,5,3)</f>
        <v>500</v>
      </c>
      <c r="K15" s="7" t="n">
        <v>1</v>
      </c>
      <c r="L15" s="12" t="s">
        <v>35</v>
      </c>
    </row>
    <row r="16" customFormat="false" ht="15.75" hidden="false" customHeight="false" outlineLevel="0" collapsed="false">
      <c r="G16" s="7" t="s">
        <v>46</v>
      </c>
      <c r="H16" s="7" t="str">
        <f aca="false">DEC2HEX(HEX2DEC(+H11)+4)</f>
        <v>13026008</v>
      </c>
      <c r="I16" s="7" t="s">
        <v>34</v>
      </c>
      <c r="J16" s="7" t="str">
        <f aca="false">MID(H16,5,3)</f>
        <v>600</v>
      </c>
      <c r="K16" s="7" t="n">
        <v>0</v>
      </c>
      <c r="L16" s="12" t="s">
        <v>35</v>
      </c>
    </row>
    <row r="17" customFormat="false" ht="15.75" hidden="false" customHeight="false" outlineLevel="0" collapsed="false">
      <c r="G17" s="7" t="s">
        <v>47</v>
      </c>
      <c r="H17" s="7" t="str">
        <f aca="false">DEC2HEX(HEX2DEC(+H12)+4)</f>
        <v>13023008</v>
      </c>
      <c r="I17" s="7" t="s">
        <v>39</v>
      </c>
      <c r="J17" s="7" t="str">
        <f aca="false">MID(H17,5,3)</f>
        <v>300</v>
      </c>
      <c r="K17" s="7" t="n">
        <v>1</v>
      </c>
      <c r="L17" s="12" t="s">
        <v>35</v>
      </c>
    </row>
    <row r="18" customFormat="false" ht="15.75" hidden="false" customHeight="false" outlineLevel="0" collapsed="false">
      <c r="G18" s="7" t="s">
        <v>15</v>
      </c>
      <c r="H18" s="7"/>
      <c r="I18" s="7" t="s">
        <v>15</v>
      </c>
      <c r="J18" s="7" t="s">
        <v>15</v>
      </c>
      <c r="K18" s="7" t="s">
        <v>15</v>
      </c>
      <c r="L18" s="12" t="s">
        <v>15</v>
      </c>
    </row>
    <row r="19" customFormat="false" ht="15.75" hidden="false" customHeight="false" outlineLevel="0" collapsed="false">
      <c r="G19" s="7" t="s">
        <v>48</v>
      </c>
      <c r="H19" s="7" t="str">
        <f aca="false">DEC2HEX(HEX2DEC(+H14)+4)</f>
        <v>1302400C</v>
      </c>
      <c r="I19" s="7" t="s">
        <v>34</v>
      </c>
      <c r="J19" s="7" t="str">
        <f aca="false">MID(H19,5,3)</f>
        <v>400</v>
      </c>
      <c r="K19" s="7" t="n">
        <v>0</v>
      </c>
      <c r="L19" s="12" t="s">
        <v>35</v>
      </c>
    </row>
    <row r="20" customFormat="false" ht="15.75" hidden="false" customHeight="false" outlineLevel="0" collapsed="false">
      <c r="G20" s="7" t="s">
        <v>49</v>
      </c>
      <c r="H20" s="7" t="str">
        <f aca="false">DEC2HEX(HEX2DEC(+H15)+4)</f>
        <v>1302500C</v>
      </c>
      <c r="I20" s="7" t="s">
        <v>34</v>
      </c>
      <c r="J20" s="7" t="str">
        <f aca="false">MID(H20,5,3)</f>
        <v>500</v>
      </c>
      <c r="K20" s="7" t="n">
        <v>1</v>
      </c>
      <c r="L20" s="12" t="s">
        <v>35</v>
      </c>
    </row>
    <row r="21" customFormat="false" ht="15.75" hidden="false" customHeight="false" outlineLevel="0" collapsed="false">
      <c r="G21" s="7" t="s">
        <v>50</v>
      </c>
      <c r="H21" s="7" t="str">
        <f aca="false">DEC2HEX(HEX2DEC(+H16)+4)</f>
        <v>1302600C</v>
      </c>
      <c r="I21" s="7" t="s">
        <v>34</v>
      </c>
      <c r="J21" s="7" t="str">
        <f aca="false">MID(H21,5,3)</f>
        <v>600</v>
      </c>
      <c r="K21" s="7" t="n">
        <v>0</v>
      </c>
      <c r="L21" s="12" t="s">
        <v>35</v>
      </c>
    </row>
    <row r="22" customFormat="false" ht="15.75" hidden="false" customHeight="false" outlineLevel="0" collapsed="false">
      <c r="G22" s="7" t="s">
        <v>51</v>
      </c>
      <c r="H22" s="7" t="str">
        <f aca="false">DEC2HEX(HEX2DEC(+H17)+4)</f>
        <v>1302300C</v>
      </c>
      <c r="I22" s="7" t="s">
        <v>39</v>
      </c>
      <c r="J22" s="7" t="str">
        <f aca="false">MID(H22,5,3)</f>
        <v>300</v>
      </c>
      <c r="K22" s="7" t="n">
        <v>1</v>
      </c>
      <c r="L22" s="12" t="s">
        <v>35</v>
      </c>
    </row>
    <row r="23" customFormat="false" ht="15.75" hidden="false" customHeight="false" outlineLevel="0" collapsed="false">
      <c r="G23" s="0"/>
      <c r="H23" s="7"/>
      <c r="I23" s="7"/>
      <c r="J23" s="7" t="inlineStr">
        <f aca="false">MID(H23,5,3)</f>
        <is>
          <t/>
        </is>
      </c>
      <c r="K23" s="7"/>
      <c r="L23" s="12"/>
    </row>
    <row r="24" customFormat="false" ht="15.75" hidden="false" customHeight="false" outlineLevel="0" collapsed="false">
      <c r="G24" s="11" t="s">
        <v>52</v>
      </c>
      <c r="H24" s="7" t="str">
        <f aca="false">DEC2HEX(HEX2DEC(+H19)+4)</f>
        <v>13024010</v>
      </c>
      <c r="I24" s="7" t="s">
        <v>34</v>
      </c>
      <c r="J24" s="7" t="str">
        <f aca="false">MID(H24,5,3)</f>
        <v>401</v>
      </c>
      <c r="K24" s="7" t="n">
        <v>0</v>
      </c>
      <c r="L24" s="12" t="s">
        <v>35</v>
      </c>
    </row>
    <row r="25" customFormat="false" ht="15.75" hidden="false" customHeight="false" outlineLevel="0" collapsed="false">
      <c r="C25" s="0" t="s">
        <v>53</v>
      </c>
      <c r="G25" s="7" t="s">
        <v>54</v>
      </c>
      <c r="H25" s="7" t="str">
        <f aca="false">DEC2HEX(HEX2DEC(+H20)+4)</f>
        <v>13025010</v>
      </c>
      <c r="I25" s="7" t="s">
        <v>34</v>
      </c>
      <c r="J25" s="7" t="str">
        <f aca="false">MID(H25,5,3)</f>
        <v>501</v>
      </c>
      <c r="K25" s="7" t="n">
        <v>1</v>
      </c>
      <c r="L25" s="12" t="s">
        <v>35</v>
      </c>
    </row>
    <row r="26" customFormat="false" ht="15.75" hidden="false" customHeight="false" outlineLevel="0" collapsed="false">
      <c r="B26" s="0" t="s">
        <v>55</v>
      </c>
      <c r="C26" s="8" t="s">
        <v>56</v>
      </c>
      <c r="D26" s="8" t="s">
        <v>57</v>
      </c>
      <c r="G26" s="7" t="s">
        <v>58</v>
      </c>
      <c r="H26" s="7" t="str">
        <f aca="false">DEC2HEX(HEX2DEC(+H21)+4)</f>
        <v>13026010</v>
      </c>
      <c r="I26" s="7" t="s">
        <v>34</v>
      </c>
      <c r="J26" s="7" t="str">
        <f aca="false">MID(H26,5,3)</f>
        <v>601</v>
      </c>
      <c r="K26" s="7" t="n">
        <v>0</v>
      </c>
      <c r="L26" s="12" t="s">
        <v>35</v>
      </c>
    </row>
    <row r="27" customFormat="false" ht="15.75" hidden="false" customHeight="false" outlineLevel="0" collapsed="false">
      <c r="C27" s="0" t="s">
        <v>59</v>
      </c>
      <c r="G27" s="7" t="s">
        <v>60</v>
      </c>
      <c r="H27" s="7" t="str">
        <f aca="false">DEC2HEX(HEX2DEC(+H22)+4)</f>
        <v>13023010</v>
      </c>
      <c r="I27" s="7" t="s">
        <v>39</v>
      </c>
      <c r="J27" s="7" t="str">
        <f aca="false">MID(H27,5,3)</f>
        <v>301</v>
      </c>
      <c r="K27" s="7" t="n">
        <v>1</v>
      </c>
      <c r="L27" s="12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RowHeight="15.75"/>
  <cols>
    <col collapsed="false" hidden="false" max="1" min="1" style="0" width="14.1259259259259"/>
    <col collapsed="false" hidden="false" max="2" min="2" style="0" width="15.3703703703704"/>
    <col collapsed="false" hidden="false" max="4" min="3" style="0" width="14.8740740740741"/>
    <col collapsed="false" hidden="false" max="6" min="5" style="0" width="10.5296296296296"/>
    <col collapsed="false" hidden="false" max="7" min="7" style="7" width="10.8777777777778"/>
    <col collapsed="false" hidden="false" max="8" min="8" style="0" width="15.6259259259259"/>
    <col collapsed="false" hidden="false" max="11" min="9" style="0" width="10.5296296296296"/>
    <col collapsed="false" hidden="false" max="12" min="12" style="0" width="13.6259259259259"/>
    <col collapsed="false" hidden="false" max="1025" min="13" style="0" width="10.5296296296296"/>
  </cols>
  <sheetData>
    <row r="1" customFormat="false" ht="15.75" hidden="false" customHeight="false" outlineLevel="0" collapsed="false">
      <c r="A1" s="0" t="s">
        <v>61</v>
      </c>
      <c r="G1" s="0"/>
    </row>
    <row r="3" customFormat="false" ht="23.25" hidden="false" customHeight="false" outlineLevel="0" collapsed="false">
      <c r="C3" s="0" t="s">
        <v>24</v>
      </c>
      <c r="D3" s="8" t="s">
        <v>25</v>
      </c>
      <c r="G3" s="9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31</v>
      </c>
    </row>
    <row r="4" s="8" customFormat="true" ht="15.75" hidden="false" customHeight="false" outlineLevel="0" collapsed="false">
      <c r="B4" s="8" t="s">
        <v>32</v>
      </c>
      <c r="C4" s="8" t="n">
        <f aca="false">MOD(HEX2DEC(MID(main!C20,5,3)),main!B4)</f>
        <v>0</v>
      </c>
      <c r="D4" s="8" t="n">
        <f aca="false">MOD(HEX2DEC(MID(main!C20,5,3)),main!B4)</f>
        <v>0</v>
      </c>
      <c r="E4" s="8" t="s">
        <v>33</v>
      </c>
      <c r="G4" s="11" t="s">
        <v>32</v>
      </c>
      <c r="H4" s="11" t="str">
        <f aca="false">main!C20</f>
        <v>13024000</v>
      </c>
      <c r="I4" s="11" t="s">
        <v>34</v>
      </c>
      <c r="J4" s="11" t="str">
        <f aca="false">MID(H4,5,3)</f>
        <v>400</v>
      </c>
      <c r="K4" s="11" t="n">
        <v>0</v>
      </c>
      <c r="L4" s="12" t="s">
        <v>35</v>
      </c>
    </row>
    <row r="5" customFormat="false" ht="15.75" hidden="false" customHeight="false" outlineLevel="0" collapsed="false">
      <c r="B5" s="0" t="s">
        <v>36</v>
      </c>
      <c r="C5" s="0" t="n">
        <f aca="false">MOD(HEX2DEC(MID(main!C21,5,3)),main!B4)</f>
        <v>0</v>
      </c>
      <c r="G5" s="7" t="s">
        <v>36</v>
      </c>
      <c r="H5" s="7" t="str">
        <f aca="false">main!C21</f>
        <v>13025000</v>
      </c>
      <c r="I5" s="7" t="s">
        <v>34</v>
      </c>
      <c r="J5" s="11" t="str">
        <f aca="false">MID(H5,5,3)</f>
        <v>500</v>
      </c>
      <c r="K5" s="7" t="n">
        <v>1</v>
      </c>
      <c r="L5" s="12" t="s">
        <v>35</v>
      </c>
    </row>
    <row r="6" customFormat="false" ht="15.75" hidden="false" customHeight="false" outlineLevel="0" collapsed="false">
      <c r="B6" s="0" t="s">
        <v>37</v>
      </c>
      <c r="C6" s="0" t="n">
        <f aca="false">MOD(HEX2DEC(MID(main!C22,5,3)),main!B4)</f>
        <v>0</v>
      </c>
      <c r="G6" s="7" t="s">
        <v>37</v>
      </c>
      <c r="H6" s="7" t="str">
        <f aca="false">main!C22</f>
        <v>13026000</v>
      </c>
      <c r="I6" s="7" t="s">
        <v>34</v>
      </c>
      <c r="J6" s="11" t="str">
        <f aca="false">MID(H6,5,3)</f>
        <v>600</v>
      </c>
      <c r="K6" s="7" t="n">
        <v>2</v>
      </c>
      <c r="L6" s="12" t="s">
        <v>35</v>
      </c>
    </row>
    <row r="7" customFormat="false" ht="15.75" hidden="false" customHeight="false" outlineLevel="0" collapsed="false">
      <c r="B7" s="0" t="s">
        <v>38</v>
      </c>
      <c r="C7" s="0" t="n">
        <f aca="false">MOD(HEX2DEC(MID(main!C19,5,3)),main!B4)</f>
        <v>0</v>
      </c>
      <c r="G7" s="7" t="s">
        <v>38</v>
      </c>
      <c r="H7" s="7" t="n">
        <f aca="false">main!C19</f>
        <v>13023000</v>
      </c>
      <c r="I7" s="7" t="s">
        <v>39</v>
      </c>
      <c r="J7" s="11" t="str">
        <f aca="false">MID(H7,5,3)</f>
        <v>300</v>
      </c>
      <c r="K7" s="7" t="n">
        <v>3</v>
      </c>
      <c r="L7" s="12" t="s">
        <v>35</v>
      </c>
    </row>
    <row r="8" customFormat="false" ht="15.75" hidden="false" customHeight="false" outlineLevel="0" collapsed="false">
      <c r="G8" s="7" t="s">
        <v>15</v>
      </c>
      <c r="H8" s="7" t="s">
        <v>15</v>
      </c>
      <c r="I8" s="7" t="s">
        <v>15</v>
      </c>
      <c r="J8" s="7" t="s">
        <v>15</v>
      </c>
      <c r="K8" s="7" t="s">
        <v>15</v>
      </c>
      <c r="L8" s="7" t="s">
        <v>15</v>
      </c>
    </row>
    <row r="9" customFormat="false" ht="15.75" hidden="false" customHeight="false" outlineLevel="0" collapsed="false">
      <c r="G9" s="7" t="s">
        <v>40</v>
      </c>
      <c r="H9" s="7" t="str">
        <f aca="false">DEC2HEX(HEX2DEC(+H4)+$E$13)</f>
        <v>13024004</v>
      </c>
      <c r="I9" s="7" t="s">
        <v>34</v>
      </c>
      <c r="J9" s="7" t="str">
        <f aca="false">MID(H9,5,3)</f>
        <v>400</v>
      </c>
      <c r="K9" s="7" t="n">
        <v>0</v>
      </c>
      <c r="L9" s="14" t="s">
        <v>62</v>
      </c>
    </row>
    <row r="10" customFormat="false" ht="15.75" hidden="false" customHeight="false" outlineLevel="0" collapsed="false">
      <c r="G10" s="7" t="s">
        <v>41</v>
      </c>
      <c r="H10" s="7" t="str">
        <f aca="false">DEC2HEX(HEX2DEC(+H5)+$E$13)</f>
        <v>13025004</v>
      </c>
      <c r="I10" s="7" t="s">
        <v>34</v>
      </c>
      <c r="J10" s="7" t="str">
        <f aca="false">MID(H10,5,3)</f>
        <v>500</v>
      </c>
      <c r="K10" s="7" t="n">
        <v>1</v>
      </c>
      <c r="L10" s="14" t="s">
        <v>62</v>
      </c>
    </row>
    <row r="11" customFormat="false" ht="15.75" hidden="false" customHeight="false" outlineLevel="0" collapsed="false">
      <c r="G11" s="7" t="s">
        <v>42</v>
      </c>
      <c r="H11" s="7" t="str">
        <f aca="false">DEC2HEX(HEX2DEC(+H6)+$E$13)</f>
        <v>13026004</v>
      </c>
      <c r="I11" s="7" t="s">
        <v>34</v>
      </c>
      <c r="J11" s="7" t="str">
        <f aca="false">MID(H11,5,3)</f>
        <v>600</v>
      </c>
      <c r="K11" s="7" t="n">
        <v>2</v>
      </c>
      <c r="L11" s="14" t="s">
        <v>62</v>
      </c>
    </row>
    <row r="12" customFormat="false" ht="15.75" hidden="false" customHeight="false" outlineLevel="0" collapsed="false">
      <c r="G12" s="7" t="s">
        <v>43</v>
      </c>
      <c r="H12" s="7" t="str">
        <f aca="false">DEC2HEX(HEX2DEC(+H7)+$E$13)</f>
        <v>13023004</v>
      </c>
      <c r="I12" s="7" t="s">
        <v>39</v>
      </c>
      <c r="J12" s="7" t="str">
        <f aca="false">MID(H12,5,3)</f>
        <v>300</v>
      </c>
      <c r="K12" s="7" t="n">
        <v>3</v>
      </c>
      <c r="L12" s="14" t="s">
        <v>62</v>
      </c>
    </row>
    <row r="13" customFormat="false" ht="15.75" hidden="false" customHeight="false" outlineLevel="0" collapsed="false">
      <c r="E13" s="15" t="n">
        <v>4</v>
      </c>
      <c r="G13" s="7" t="s">
        <v>15</v>
      </c>
      <c r="H13" s="7"/>
      <c r="I13" s="7" t="s">
        <v>15</v>
      </c>
      <c r="J13" s="7" t="s">
        <v>15</v>
      </c>
      <c r="K13" s="7" t="s">
        <v>15</v>
      </c>
      <c r="L13" s="7" t="s">
        <v>15</v>
      </c>
    </row>
    <row r="14" customFormat="false" ht="15.75" hidden="false" customHeight="false" outlineLevel="0" collapsed="false">
      <c r="G14" s="7" t="s">
        <v>44</v>
      </c>
      <c r="H14" s="7" t="str">
        <f aca="false">DEC2HEX(HEX2DEC(+H9)+$E$13)</f>
        <v>13024008</v>
      </c>
      <c r="I14" s="7" t="s">
        <v>34</v>
      </c>
      <c r="J14" s="7" t="str">
        <f aca="false">MID(H14,5,3)</f>
        <v>400</v>
      </c>
      <c r="K14" s="7" t="n">
        <v>0</v>
      </c>
      <c r="L14" s="14" t="s">
        <v>62</v>
      </c>
    </row>
    <row r="15" customFormat="false" ht="15.75" hidden="false" customHeight="false" outlineLevel="0" collapsed="false">
      <c r="G15" s="7" t="s">
        <v>45</v>
      </c>
      <c r="H15" s="7" t="str">
        <f aca="false">DEC2HEX(HEX2DEC(+H10)+$E$13)</f>
        <v>13025008</v>
      </c>
      <c r="I15" s="7" t="s">
        <v>34</v>
      </c>
      <c r="J15" s="7" t="str">
        <f aca="false">MID(H15,5,3)</f>
        <v>500</v>
      </c>
      <c r="K15" s="7" t="n">
        <v>1</v>
      </c>
      <c r="L15" s="14" t="s">
        <v>62</v>
      </c>
    </row>
    <row r="16" customFormat="false" ht="15.75" hidden="false" customHeight="false" outlineLevel="0" collapsed="false">
      <c r="G16" s="7" t="s">
        <v>46</v>
      </c>
      <c r="H16" s="7" t="str">
        <f aca="false">DEC2HEX(HEX2DEC(+H11)+$E$13)</f>
        <v>13026008</v>
      </c>
      <c r="I16" s="7" t="s">
        <v>34</v>
      </c>
      <c r="J16" s="7" t="str">
        <f aca="false">MID(H16,5,3)</f>
        <v>600</v>
      </c>
      <c r="K16" s="7" t="n">
        <v>2</v>
      </c>
      <c r="L16" s="14" t="s">
        <v>62</v>
      </c>
    </row>
    <row r="17" customFormat="false" ht="15.75" hidden="false" customHeight="false" outlineLevel="0" collapsed="false">
      <c r="G17" s="7" t="s">
        <v>47</v>
      </c>
      <c r="H17" s="7" t="str">
        <f aca="false">DEC2HEX(HEX2DEC(+H12)+$E$13)</f>
        <v>13023008</v>
      </c>
      <c r="I17" s="7" t="s">
        <v>39</v>
      </c>
      <c r="J17" s="7" t="str">
        <f aca="false">MID(H17,5,3)</f>
        <v>300</v>
      </c>
      <c r="K17" s="7" t="n">
        <v>3</v>
      </c>
      <c r="L17" s="14" t="s">
        <v>62</v>
      </c>
    </row>
    <row r="18" customFormat="false" ht="15.75" hidden="false" customHeight="false" outlineLevel="0" collapsed="false">
      <c r="G18" s="7" t="s">
        <v>15</v>
      </c>
      <c r="H18" s="7"/>
      <c r="I18" s="7" t="s">
        <v>15</v>
      </c>
      <c r="J18" s="7" t="s">
        <v>15</v>
      </c>
      <c r="K18" s="7" t="s">
        <v>15</v>
      </c>
      <c r="L18" s="7" t="s">
        <v>15</v>
      </c>
    </row>
    <row r="19" customFormat="false" ht="15.75" hidden="false" customHeight="false" outlineLevel="0" collapsed="false">
      <c r="G19" s="7" t="s">
        <v>48</v>
      </c>
      <c r="H19" s="7" t="str">
        <f aca="false">DEC2HEX(HEX2DEC(+H14)+$E$13)</f>
        <v>1302400C</v>
      </c>
      <c r="I19" s="7" t="s">
        <v>34</v>
      </c>
      <c r="J19" s="7" t="str">
        <f aca="false">MID(H19,5,3)</f>
        <v>400</v>
      </c>
      <c r="K19" s="7" t="n">
        <v>0</v>
      </c>
      <c r="L19" s="14" t="s">
        <v>62</v>
      </c>
    </row>
    <row r="20" customFormat="false" ht="15.75" hidden="false" customHeight="false" outlineLevel="0" collapsed="false">
      <c r="G20" s="7" t="s">
        <v>49</v>
      </c>
      <c r="H20" s="7" t="str">
        <f aca="false">DEC2HEX(HEX2DEC(+H15)+$E$13)</f>
        <v>1302500C</v>
      </c>
      <c r="I20" s="7" t="s">
        <v>34</v>
      </c>
      <c r="J20" s="7" t="str">
        <f aca="false">MID(H20,5,3)</f>
        <v>500</v>
      </c>
      <c r="K20" s="7" t="n">
        <v>1</v>
      </c>
      <c r="L20" s="14" t="s">
        <v>62</v>
      </c>
    </row>
    <row r="21" customFormat="false" ht="15.75" hidden="false" customHeight="false" outlineLevel="0" collapsed="false">
      <c r="G21" s="7" t="s">
        <v>50</v>
      </c>
      <c r="H21" s="7" t="str">
        <f aca="false">DEC2HEX(HEX2DEC(+H16)+$E$13)</f>
        <v>1302600C</v>
      </c>
      <c r="I21" s="7" t="s">
        <v>34</v>
      </c>
      <c r="J21" s="7" t="str">
        <f aca="false">MID(H21,5,3)</f>
        <v>600</v>
      </c>
      <c r="K21" s="7" t="n">
        <v>2</v>
      </c>
      <c r="L21" s="14" t="s">
        <v>62</v>
      </c>
    </row>
    <row r="22" customFormat="false" ht="15.75" hidden="false" customHeight="false" outlineLevel="0" collapsed="false">
      <c r="G22" s="7" t="s">
        <v>51</v>
      </c>
      <c r="H22" s="7" t="str">
        <f aca="false">DEC2HEX(HEX2DEC(+H17)+$E$13)</f>
        <v>1302300C</v>
      </c>
      <c r="I22" s="7" t="s">
        <v>39</v>
      </c>
      <c r="J22" s="7" t="str">
        <f aca="false">MID(H22,5,3)</f>
        <v>300</v>
      </c>
      <c r="K22" s="7" t="n">
        <v>3</v>
      </c>
      <c r="L22" s="14" t="s">
        <v>62</v>
      </c>
    </row>
    <row r="23" customFormat="false" ht="15.75" hidden="false" customHeight="false" outlineLevel="0" collapsed="false">
      <c r="G23" s="0"/>
      <c r="H23" s="7"/>
      <c r="I23" s="7"/>
      <c r="J23" s="7" t="inlineStr">
        <f aca="false">MID(H23,5,3)</f>
        <is>
          <t/>
        </is>
      </c>
      <c r="K23" s="7"/>
      <c r="L23" s="7"/>
    </row>
    <row r="24" customFormat="false" ht="15.75" hidden="false" customHeight="false" outlineLevel="0" collapsed="false">
      <c r="G24" s="11" t="s">
        <v>52</v>
      </c>
      <c r="H24" s="7" t="str">
        <f aca="false">DEC2HEX(HEX2DEC(+H19)+$E$13)</f>
        <v>13024010</v>
      </c>
      <c r="I24" s="7" t="s">
        <v>34</v>
      </c>
      <c r="J24" s="7" t="str">
        <f aca="false">MID(H24,5,3)</f>
        <v>401</v>
      </c>
      <c r="K24" s="7" t="n">
        <v>0</v>
      </c>
      <c r="L24" s="12" t="s">
        <v>35</v>
      </c>
    </row>
    <row r="25" customFormat="false" ht="15.75" hidden="false" customHeight="false" outlineLevel="0" collapsed="false">
      <c r="G25" s="7" t="s">
        <v>54</v>
      </c>
      <c r="H25" s="7" t="str">
        <f aca="false">DEC2HEX(HEX2DEC(+H20)+$E$13)</f>
        <v>13025010</v>
      </c>
      <c r="I25" s="7" t="s">
        <v>34</v>
      </c>
      <c r="J25" s="7" t="str">
        <f aca="false">MID(H25,5,3)</f>
        <v>501</v>
      </c>
      <c r="K25" s="7" t="n">
        <v>1</v>
      </c>
      <c r="L25" s="12" t="s">
        <v>35</v>
      </c>
    </row>
    <row r="26" customFormat="false" ht="15.75" hidden="false" customHeight="false" outlineLevel="0" collapsed="false">
      <c r="G26" s="7" t="s">
        <v>58</v>
      </c>
      <c r="H26" s="7" t="str">
        <f aca="false">DEC2HEX(HEX2DEC(+H21)+$E$13)</f>
        <v>13026010</v>
      </c>
      <c r="I26" s="7" t="s">
        <v>34</v>
      </c>
      <c r="J26" s="7" t="str">
        <f aca="false">MID(H26,5,3)</f>
        <v>601</v>
      </c>
      <c r="K26" s="7" t="n">
        <v>2</v>
      </c>
      <c r="L26" s="12" t="s">
        <v>35</v>
      </c>
    </row>
    <row r="27" customFormat="false" ht="15.75" hidden="false" customHeight="false" outlineLevel="0" collapsed="false">
      <c r="G27" s="7" t="s">
        <v>60</v>
      </c>
      <c r="H27" s="7" t="str">
        <f aca="false">DEC2HEX(HEX2DEC(+H22)+$E$13)</f>
        <v>13023010</v>
      </c>
      <c r="I27" s="7" t="s">
        <v>39</v>
      </c>
      <c r="J27" s="7" t="str">
        <f aca="false">MID(H27,5,3)</f>
        <v>301</v>
      </c>
      <c r="K27" s="7" t="n">
        <v>3</v>
      </c>
      <c r="L27" s="12" t="s">
        <v>35</v>
      </c>
    </row>
    <row r="28" customFormat="false" ht="15.75" hidden="false" customHeight="false" outlineLevel="0" collapsed="false">
      <c r="G28" s="7" t="s">
        <v>15</v>
      </c>
      <c r="H28" s="7"/>
      <c r="J28" s="7" t="inlineStr">
        <f aca="false">MID(H28,5,3)</f>
        <is>
          <t/>
        </is>
      </c>
      <c r="L28" s="7" t="s">
        <v>15</v>
      </c>
    </row>
    <row r="29" customFormat="false" ht="15.75" hidden="false" customHeight="false" outlineLevel="0" collapsed="false">
      <c r="G29" s="7" t="s">
        <v>63</v>
      </c>
      <c r="H29" s="7" t="str">
        <f aca="false">DEC2HEX(HEX2DEC(+H24)+$E$13)</f>
        <v>13024014</v>
      </c>
      <c r="I29" s="7" t="s">
        <v>34</v>
      </c>
      <c r="J29" s="7" t="str">
        <f aca="false">MID(H29,5,3)</f>
        <v>401</v>
      </c>
      <c r="K29" s="7" t="n">
        <v>0</v>
      </c>
      <c r="L29" s="14" t="s">
        <v>62</v>
      </c>
    </row>
    <row r="30" customFormat="false" ht="15.75" hidden="false" customHeight="false" outlineLevel="0" collapsed="false">
      <c r="G30" s="7" t="s">
        <v>64</v>
      </c>
      <c r="H30" s="7" t="str">
        <f aca="false">DEC2HEX(HEX2DEC(+H25)+$E$13)</f>
        <v>13025014</v>
      </c>
      <c r="I30" s="7" t="s">
        <v>34</v>
      </c>
      <c r="J30" s="7" t="str">
        <f aca="false">MID(H30,5,3)</f>
        <v>501</v>
      </c>
      <c r="K30" s="7" t="n">
        <v>1</v>
      </c>
      <c r="L30" s="14" t="s">
        <v>62</v>
      </c>
    </row>
    <row r="31" customFormat="false" ht="15.75" hidden="false" customHeight="false" outlineLevel="0" collapsed="false">
      <c r="G31" s="7" t="s">
        <v>65</v>
      </c>
      <c r="H31" s="7" t="str">
        <f aca="false">DEC2HEX(HEX2DEC(+H26)+$E$13)</f>
        <v>13026014</v>
      </c>
      <c r="I31" s="7" t="s">
        <v>34</v>
      </c>
      <c r="J31" s="7" t="str">
        <f aca="false">MID(H31,5,3)</f>
        <v>601</v>
      </c>
      <c r="K31" s="7" t="n">
        <v>2</v>
      </c>
      <c r="L31" s="14" t="s">
        <v>62</v>
      </c>
    </row>
    <row r="32" customFormat="false" ht="15.75" hidden="false" customHeight="false" outlineLevel="0" collapsed="false">
      <c r="G32" s="7" t="s">
        <v>66</v>
      </c>
      <c r="H32" s="7" t="str">
        <f aca="false">DEC2HEX(HEX2DEC(+H27)+$E$13)</f>
        <v>13023014</v>
      </c>
      <c r="I32" s="7" t="s">
        <v>39</v>
      </c>
      <c r="J32" s="7" t="str">
        <f aca="false">MID(H32,5,3)</f>
        <v>301</v>
      </c>
      <c r="K32" s="7" t="n">
        <v>3</v>
      </c>
      <c r="L32" s="14" t="s">
        <v>62</v>
      </c>
    </row>
    <row r="33" customFormat="false" ht="15.75" hidden="false" customHeight="false" outlineLevel="0" collapsed="false">
      <c r="G33" s="7" t="s">
        <v>15</v>
      </c>
      <c r="H33" s="7"/>
      <c r="J33" s="7" t="inlineStr">
        <f aca="false">MID(H33,5,3)</f>
        <is>
          <t/>
        </is>
      </c>
      <c r="L33" s="7" t="s">
        <v>15</v>
      </c>
    </row>
    <row r="34" customFormat="false" ht="15.75" hidden="false" customHeight="false" outlineLevel="0" collapsed="false">
      <c r="G34" s="7" t="s">
        <v>67</v>
      </c>
      <c r="H34" s="7" t="str">
        <f aca="false">DEC2HEX(HEX2DEC(+H29)+$E$13)</f>
        <v>13024018</v>
      </c>
      <c r="I34" s="7" t="s">
        <v>34</v>
      </c>
      <c r="J34" s="7" t="str">
        <f aca="false">MID(H34,5,3)</f>
        <v>401</v>
      </c>
      <c r="K34" s="7" t="n">
        <v>0</v>
      </c>
      <c r="L34" s="14" t="s">
        <v>62</v>
      </c>
    </row>
    <row r="35" customFormat="false" ht="15.75" hidden="false" customHeight="false" outlineLevel="0" collapsed="false">
      <c r="G35" s="7" t="s">
        <v>68</v>
      </c>
      <c r="H35" s="7" t="str">
        <f aca="false">DEC2HEX(HEX2DEC(+H30)+$E$13)</f>
        <v>13025018</v>
      </c>
      <c r="I35" s="7" t="s">
        <v>34</v>
      </c>
      <c r="J35" s="7" t="str">
        <f aca="false">MID(H35,5,3)</f>
        <v>501</v>
      </c>
      <c r="K35" s="7" t="n">
        <v>1</v>
      </c>
      <c r="L35" s="14" t="s">
        <v>62</v>
      </c>
    </row>
    <row r="36" customFormat="false" ht="15.75" hidden="false" customHeight="false" outlineLevel="0" collapsed="false">
      <c r="G36" s="7" t="s">
        <v>69</v>
      </c>
      <c r="H36" s="7" t="str">
        <f aca="false">DEC2HEX(HEX2DEC(+H31)+$E$13)</f>
        <v>13026018</v>
      </c>
      <c r="I36" s="7" t="s">
        <v>34</v>
      </c>
      <c r="J36" s="7" t="str">
        <f aca="false">MID(H36,5,3)</f>
        <v>601</v>
      </c>
      <c r="K36" s="7" t="n">
        <v>2</v>
      </c>
      <c r="L36" s="14" t="s">
        <v>62</v>
      </c>
    </row>
    <row r="37" customFormat="false" ht="15.75" hidden="false" customHeight="false" outlineLevel="0" collapsed="false">
      <c r="G37" s="7" t="s">
        <v>70</v>
      </c>
      <c r="H37" s="7" t="str">
        <f aca="false">DEC2HEX(HEX2DEC(+H32)+$E$13)</f>
        <v>13023018</v>
      </c>
      <c r="I37" s="7" t="s">
        <v>39</v>
      </c>
      <c r="J37" s="7" t="str">
        <f aca="false">MID(H37,5,3)</f>
        <v>301</v>
      </c>
      <c r="K37" s="7" t="n">
        <v>3</v>
      </c>
      <c r="L37" s="14" t="s">
        <v>62</v>
      </c>
    </row>
    <row r="38" customFormat="false" ht="15.75" hidden="false" customHeight="false" outlineLevel="0" collapsed="false">
      <c r="G38" s="7" t="s">
        <v>15</v>
      </c>
      <c r="H38" s="7"/>
      <c r="J38" s="7" t="inlineStr">
        <f aca="false">MID(H38,5,3)</f>
        <is>
          <t/>
        </is>
      </c>
      <c r="L38" s="7" t="s">
        <v>15</v>
      </c>
    </row>
    <row r="39" customFormat="false" ht="15.75" hidden="false" customHeight="false" outlineLevel="0" collapsed="false">
      <c r="G39" s="7" t="s">
        <v>71</v>
      </c>
      <c r="H39" s="7" t="str">
        <f aca="false">DEC2HEX(HEX2DEC(+H34)+$E$13)</f>
        <v>1302401C</v>
      </c>
      <c r="I39" s="7" t="s">
        <v>34</v>
      </c>
      <c r="J39" s="7" t="str">
        <f aca="false">MID(H39,5,3)</f>
        <v>401</v>
      </c>
      <c r="K39" s="7" t="n">
        <v>0</v>
      </c>
      <c r="L39" s="14" t="s">
        <v>62</v>
      </c>
    </row>
    <row r="40" customFormat="false" ht="15.75" hidden="false" customHeight="false" outlineLevel="0" collapsed="false">
      <c r="G40" s="7" t="s">
        <v>72</v>
      </c>
      <c r="H40" s="7" t="str">
        <f aca="false">DEC2HEX(HEX2DEC(+H35)+$E$13)</f>
        <v>1302501C</v>
      </c>
      <c r="I40" s="7" t="s">
        <v>34</v>
      </c>
      <c r="J40" s="7" t="str">
        <f aca="false">MID(H40,5,3)</f>
        <v>501</v>
      </c>
      <c r="K40" s="7" t="n">
        <v>1</v>
      </c>
      <c r="L40" s="14" t="s">
        <v>62</v>
      </c>
    </row>
    <row r="41" customFormat="false" ht="15.75" hidden="false" customHeight="false" outlineLevel="0" collapsed="false">
      <c r="G41" s="7" t="s">
        <v>73</v>
      </c>
      <c r="H41" s="7" t="str">
        <f aca="false">DEC2HEX(HEX2DEC(+H36)+$E$13)</f>
        <v>1302601C</v>
      </c>
      <c r="I41" s="7" t="s">
        <v>34</v>
      </c>
      <c r="J41" s="7" t="str">
        <f aca="false">MID(H41,5,3)</f>
        <v>601</v>
      </c>
      <c r="K41" s="7" t="n">
        <v>2</v>
      </c>
      <c r="L41" s="14" t="s">
        <v>62</v>
      </c>
    </row>
    <row r="42" customFormat="false" ht="15.75" hidden="false" customHeight="false" outlineLevel="0" collapsed="false">
      <c r="G42" s="7" t="s">
        <v>74</v>
      </c>
      <c r="H42" s="7" t="str">
        <f aca="false">DEC2HEX(HEX2DEC(+H37)+$E$13)</f>
        <v>1302301C</v>
      </c>
      <c r="I42" s="7" t="s">
        <v>39</v>
      </c>
      <c r="J42" s="7" t="str">
        <f aca="false">MID(H42,5,3)</f>
        <v>301</v>
      </c>
      <c r="K42" s="7" t="n">
        <v>3</v>
      </c>
      <c r="L42" s="14" t="s">
        <v>62</v>
      </c>
    </row>
    <row r="43" customFormat="false" ht="15.75" hidden="false" customHeight="false" outlineLevel="0" collapsed="false">
      <c r="G43" s="0"/>
      <c r="H43" s="7"/>
      <c r="J43" s="7" t="inlineStr">
        <f aca="false">MID(H43,5,3)</f>
        <is>
          <t/>
        </is>
      </c>
    </row>
    <row r="44" customFormat="false" ht="15.75" hidden="false" customHeight="false" outlineLevel="0" collapsed="false">
      <c r="G44" s="7" t="s">
        <v>75</v>
      </c>
      <c r="H44" s="7" t="str">
        <f aca="false">DEC2HEX(HEX2DEC(+H39)+$E$13)</f>
        <v>13024020</v>
      </c>
      <c r="I44" s="7" t="s">
        <v>34</v>
      </c>
      <c r="J44" s="7" t="str">
        <f aca="false">MID(H44,5,3)</f>
        <v>402</v>
      </c>
      <c r="K44" s="7" t="n">
        <v>0</v>
      </c>
      <c r="L44" s="12" t="s">
        <v>35</v>
      </c>
    </row>
    <row r="45" customFormat="false" ht="15.75" hidden="false" customHeight="false" outlineLevel="0" collapsed="false">
      <c r="G45" s="7" t="s">
        <v>76</v>
      </c>
      <c r="H45" s="7" t="str">
        <f aca="false">DEC2HEX(HEX2DEC(+H40)+$E$13)</f>
        <v>13025020</v>
      </c>
      <c r="I45" s="7" t="s">
        <v>34</v>
      </c>
      <c r="J45" s="7" t="str">
        <f aca="false">MID(H45,5,3)</f>
        <v>502</v>
      </c>
      <c r="K45" s="7" t="n">
        <v>1</v>
      </c>
      <c r="L45" s="12" t="s">
        <v>35</v>
      </c>
    </row>
    <row r="46" customFormat="false" ht="15.75" hidden="false" customHeight="false" outlineLevel="0" collapsed="false">
      <c r="G46" s="7" t="s">
        <v>77</v>
      </c>
      <c r="H46" s="7" t="str">
        <f aca="false">DEC2HEX(HEX2DEC(+H41)+$E$13)</f>
        <v>13026020</v>
      </c>
      <c r="I46" s="7" t="s">
        <v>34</v>
      </c>
      <c r="J46" s="7" t="str">
        <f aca="false">MID(H46,5,3)</f>
        <v>602</v>
      </c>
      <c r="K46" s="7" t="n">
        <v>2</v>
      </c>
      <c r="L46" s="12" t="s">
        <v>35</v>
      </c>
    </row>
    <row r="47" customFormat="false" ht="15.75" hidden="false" customHeight="false" outlineLevel="0" collapsed="false">
      <c r="G47" s="7" t="s">
        <v>78</v>
      </c>
      <c r="H47" s="7" t="str">
        <f aca="false">DEC2HEX(HEX2DEC(+H42)+$E$13)</f>
        <v>13023020</v>
      </c>
      <c r="I47" s="7" t="s">
        <v>39</v>
      </c>
      <c r="J47" s="7" t="str">
        <f aca="false">MID(H47,5,3)</f>
        <v>302</v>
      </c>
      <c r="K47" s="7" t="n">
        <v>3</v>
      </c>
      <c r="L47" s="12" t="s">
        <v>35</v>
      </c>
    </row>
    <row r="48" customFormat="false" ht="15.75" hidden="false" customHeight="false" outlineLevel="0" collapsed="false">
      <c r="G48" s="0"/>
      <c r="H48" s="7"/>
      <c r="J48" s="7" t="inlineStr">
        <f aca="false">MID(H48,5,3)</f>
        <is>
          <t/>
        </is>
      </c>
    </row>
    <row r="49" customFormat="false" ht="15.75" hidden="false" customHeight="false" outlineLevel="0" collapsed="false">
      <c r="G49" s="7" t="s">
        <v>79</v>
      </c>
      <c r="H49" s="7" t="str">
        <f aca="false">DEC2HEX(HEX2DEC(+H44)+$E$13)</f>
        <v>13024024</v>
      </c>
      <c r="I49" s="7" t="s">
        <v>34</v>
      </c>
      <c r="J49" s="7" t="str">
        <f aca="false">MID(H49,5,3)</f>
        <v>402</v>
      </c>
      <c r="K49" s="7" t="n">
        <v>0</v>
      </c>
      <c r="L49" s="14" t="s">
        <v>62</v>
      </c>
    </row>
    <row r="50" customFormat="false" ht="15.75" hidden="false" customHeight="false" outlineLevel="0" collapsed="false">
      <c r="G50" s="7" t="s">
        <v>80</v>
      </c>
      <c r="H50" s="7" t="str">
        <f aca="false">DEC2HEX(HEX2DEC(+H45)+$E$13)</f>
        <v>13025024</v>
      </c>
      <c r="I50" s="7" t="s">
        <v>34</v>
      </c>
      <c r="J50" s="7" t="str">
        <f aca="false">MID(H50,5,3)</f>
        <v>502</v>
      </c>
      <c r="K50" s="7" t="n">
        <v>1</v>
      </c>
      <c r="L50" s="14" t="s">
        <v>62</v>
      </c>
    </row>
    <row r="51" customFormat="false" ht="15.75" hidden="false" customHeight="false" outlineLevel="0" collapsed="false">
      <c r="G51" s="7" t="s">
        <v>81</v>
      </c>
      <c r="H51" s="7" t="str">
        <f aca="false">DEC2HEX(HEX2DEC(+H46)+$E$13)</f>
        <v>13026024</v>
      </c>
      <c r="I51" s="7" t="s">
        <v>34</v>
      </c>
      <c r="J51" s="7" t="str">
        <f aca="false">MID(H51,5,3)</f>
        <v>602</v>
      </c>
      <c r="K51" s="7" t="n">
        <v>2</v>
      </c>
      <c r="L51" s="14" t="s">
        <v>62</v>
      </c>
    </row>
    <row r="52" customFormat="false" ht="15.75" hidden="false" customHeight="false" outlineLevel="0" collapsed="false">
      <c r="G52" s="7" t="s">
        <v>82</v>
      </c>
      <c r="H52" s="7" t="str">
        <f aca="false">DEC2HEX(HEX2DEC(+H47)+$E$13)</f>
        <v>13023024</v>
      </c>
      <c r="I52" s="7" t="s">
        <v>39</v>
      </c>
      <c r="J52" s="7" t="str">
        <f aca="false">MID(H52,5,3)</f>
        <v>302</v>
      </c>
      <c r="K52" s="7" t="n">
        <v>3</v>
      </c>
      <c r="L52" s="14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2016-05-17T14:01:01Z</dcterms:created>
  <dc:creator>Usuario de Microsoft Office</dc:creator>
  <dc:language>ca-ES</dc:language>
  <cp:lastModifiedBy>adria</cp:lastModifiedBy>
  <dcterms:modified xsi:type="dcterms:W3CDTF">2016-05-18T07:48:01Z</dcterms:modified>
  <cp:revision>0</cp:revision>
</cp:coreProperties>
</file>