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0730" windowHeight="11760" tabRatio="500" activeTab="2"/>
  </bookViews>
  <sheets>
    <sheet name="main" sheetId="1" r:id="rId1"/>
    <sheet name="n=2" sheetId="2" r:id="rId2"/>
    <sheet name="n=4" sheetId="4" r:id="rId3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2" l="1"/>
  <c r="J48" i="4"/>
  <c r="J43" i="4"/>
  <c r="J28" i="4"/>
  <c r="J33" i="4"/>
  <c r="J38" i="4"/>
  <c r="J23" i="4"/>
  <c r="K32" i="1" l="1"/>
  <c r="J32" i="1"/>
  <c r="I32" i="1"/>
  <c r="E32" i="1"/>
  <c r="D32" i="1"/>
  <c r="C32" i="1"/>
  <c r="L31" i="1"/>
  <c r="L29" i="1"/>
  <c r="L28" i="1"/>
  <c r="H26" i="1"/>
  <c r="C20" i="1"/>
  <c r="H4" i="4" s="1"/>
  <c r="C19" i="1"/>
  <c r="F31" i="1"/>
  <c r="F29" i="1"/>
  <c r="F28" i="1"/>
  <c r="F3" i="1"/>
  <c r="B26" i="1"/>
  <c r="E19" i="1"/>
  <c r="A17" i="1"/>
  <c r="C15" i="1"/>
  <c r="E11" i="1"/>
  <c r="C11" i="1"/>
  <c r="A7" i="1"/>
  <c r="J4" i="4" l="1"/>
  <c r="H9" i="4"/>
  <c r="H14" i="4" s="1"/>
  <c r="H19" i="4" s="1"/>
  <c r="D4" i="4"/>
  <c r="C4" i="2"/>
  <c r="H4" i="2"/>
  <c r="E20" i="1"/>
  <c r="C21" i="1" s="1"/>
  <c r="H5" i="4" s="1"/>
  <c r="D4" i="2"/>
  <c r="C4" i="4"/>
  <c r="H7" i="2"/>
  <c r="C7" i="4"/>
  <c r="C7" i="2"/>
  <c r="H7" i="4"/>
  <c r="C5" i="4" l="1"/>
  <c r="J14" i="4"/>
  <c r="J7" i="2"/>
  <c r="H12" i="2"/>
  <c r="J4" i="2"/>
  <c r="H9" i="2"/>
  <c r="J9" i="4"/>
  <c r="J19" i="4"/>
  <c r="H24" i="4"/>
  <c r="J7" i="4"/>
  <c r="H12" i="4"/>
  <c r="J5" i="4"/>
  <c r="H10" i="4"/>
  <c r="C5" i="2"/>
  <c r="E21" i="1"/>
  <c r="C22" i="1" s="1"/>
  <c r="H6" i="4" s="1"/>
  <c r="H5" i="2"/>
  <c r="H14" i="2" l="1"/>
  <c r="J9" i="2"/>
  <c r="J5" i="2"/>
  <c r="H10" i="2"/>
  <c r="H17" i="2"/>
  <c r="J12" i="2"/>
  <c r="H17" i="4"/>
  <c r="J12" i="4"/>
  <c r="H15" i="4"/>
  <c r="J10" i="4"/>
  <c r="H29" i="4"/>
  <c r="J24" i="4"/>
  <c r="C6" i="4"/>
  <c r="E22" i="1"/>
  <c r="C6" i="2"/>
  <c r="H6" i="2"/>
  <c r="H22" i="2" l="1"/>
  <c r="J17" i="2"/>
  <c r="H15" i="2"/>
  <c r="J10" i="2"/>
  <c r="J6" i="2"/>
  <c r="H11" i="2"/>
  <c r="H19" i="2"/>
  <c r="J14" i="2"/>
  <c r="H20" i="4"/>
  <c r="J15" i="4"/>
  <c r="J6" i="4"/>
  <c r="H11" i="4"/>
  <c r="H34" i="4"/>
  <c r="J29" i="4"/>
  <c r="H22" i="4"/>
  <c r="J17" i="4"/>
  <c r="H20" i="2" l="1"/>
  <c r="J15" i="2"/>
  <c r="H24" i="2"/>
  <c r="J24" i="2" s="1"/>
  <c r="J19" i="2"/>
  <c r="H16" i="2"/>
  <c r="J11" i="2"/>
  <c r="H27" i="2"/>
  <c r="J27" i="2" s="1"/>
  <c r="J22" i="2"/>
  <c r="H16" i="4"/>
  <c r="J11" i="4"/>
  <c r="H27" i="4"/>
  <c r="J22" i="4"/>
  <c r="H39" i="4"/>
  <c r="J34" i="4"/>
  <c r="H25" i="4"/>
  <c r="J20" i="4"/>
  <c r="H21" i="2" l="1"/>
  <c r="J16" i="2"/>
  <c r="H25" i="2"/>
  <c r="J25" i="2" s="1"/>
  <c r="J20" i="2"/>
  <c r="H44" i="4"/>
  <c r="J39" i="4"/>
  <c r="H32" i="4"/>
  <c r="J27" i="4"/>
  <c r="H30" i="4"/>
  <c r="J25" i="4"/>
  <c r="H21" i="4"/>
  <c r="J16" i="4"/>
  <c r="J44" i="4" l="1"/>
  <c r="H49" i="4"/>
  <c r="J49" i="4" s="1"/>
  <c r="H26" i="2"/>
  <c r="J26" i="2" s="1"/>
  <c r="J21" i="2"/>
  <c r="H37" i="4"/>
  <c r="J32" i="4"/>
  <c r="H26" i="4"/>
  <c r="J21" i="4"/>
  <c r="H35" i="4"/>
  <c r="J30" i="4"/>
  <c r="H40" i="4" l="1"/>
  <c r="J35" i="4"/>
  <c r="J26" i="4"/>
  <c r="H31" i="4"/>
  <c r="H42" i="4"/>
  <c r="J37" i="4"/>
  <c r="H36" i="4" l="1"/>
  <c r="J31" i="4"/>
  <c r="H47" i="4"/>
  <c r="J42" i="4"/>
  <c r="H45" i="4"/>
  <c r="J40" i="4"/>
  <c r="J45" i="4" l="1"/>
  <c r="H50" i="4"/>
  <c r="J50" i="4" s="1"/>
  <c r="J47" i="4"/>
  <c r="H52" i="4"/>
  <c r="J52" i="4" s="1"/>
  <c r="H41" i="4"/>
  <c r="J36" i="4"/>
  <c r="H46" i="4" l="1"/>
  <c r="J41" i="4"/>
  <c r="J46" i="4" l="1"/>
  <c r="H51" i="4"/>
  <c r="J51" i="4" s="1"/>
</calcChain>
</file>

<file path=xl/sharedStrings.xml><?xml version="1.0" encoding="utf-8"?>
<sst xmlns="http://schemas.openxmlformats.org/spreadsheetml/2006/main" count="280" uniqueCount="82">
  <si>
    <t>DNI:</t>
  </si>
  <si>
    <t>Memoria
per linia:</t>
  </si>
  <si>
    <t>bytes</t>
  </si>
  <si>
    <t>Bits del
computador:</t>
  </si>
  <si>
    <t>bits</t>
  </si>
  <si>
    <t>kB</t>
  </si>
  <si>
    <t>Dades memoria cau</t>
  </si>
  <si>
    <t>Cada conjunt tindrà x bytes:</t>
  </si>
  <si>
    <t>El nombre total de conjunts és:</t>
  </si>
  <si>
    <t>Vector A</t>
  </si>
  <si>
    <t>-</t>
  </si>
  <si>
    <t>Vector B</t>
  </si>
  <si>
    <t>Vector D</t>
  </si>
  <si>
    <t>Vector C</t>
  </si>
  <si>
    <t>Iteracio</t>
  </si>
  <si>
    <t>BYTES</t>
  </si>
  <si>
    <t>Nombre de bits del conjunt:</t>
  </si>
  <si>
    <t>Bits de l'etiqueta:</t>
  </si>
  <si>
    <t>Bits per accedir byte dins del bloc:</t>
  </si>
  <si>
    <t>Taula per a n=2</t>
  </si>
  <si>
    <t>b[0]</t>
  </si>
  <si>
    <t>c[0]</t>
  </si>
  <si>
    <t>d[0]</t>
  </si>
  <si>
    <t>a[0]</t>
  </si>
  <si>
    <t>Direccio</t>
  </si>
  <si>
    <t>Residu</t>
  </si>
  <si>
    <t>VALOR</t>
  </si>
  <si>
    <t>Direcció</t>
  </si>
  <si>
    <t>Tipu</t>
  </si>
  <si>
    <t>Conjunt</t>
  </si>
  <si>
    <t>Linia</t>
  </si>
  <si>
    <t>Esdeveniment</t>
  </si>
  <si>
    <t>&gt; FER TAULA</t>
  </si>
  <si>
    <t>Lectura</t>
  </si>
  <si>
    <t>Fallada</t>
  </si>
  <si>
    <t>Escriptura</t>
  </si>
  <si>
    <t>b[1]</t>
  </si>
  <si>
    <t>c[1]</t>
  </si>
  <si>
    <t>d[1]</t>
  </si>
  <si>
    <t>a[1]</t>
  </si>
  <si>
    <t>b[2]</t>
  </si>
  <si>
    <t>c[2]</t>
  </si>
  <si>
    <t>d[2]</t>
  </si>
  <si>
    <t>a[2]</t>
  </si>
  <si>
    <t>b[3]</t>
  </si>
  <si>
    <t>c[3]</t>
  </si>
  <si>
    <t>d[3]</t>
  </si>
  <si>
    <t>a[3]</t>
  </si>
  <si>
    <t>DNI</t>
  </si>
  <si>
    <t>Taula per a n=4</t>
  </si>
  <si>
    <t>Taxa d'encerts =</t>
  </si>
  <si>
    <t>Encerts</t>
  </si>
  <si>
    <t>---------------</t>
  </si>
  <si>
    <t>Total</t>
  </si>
  <si>
    <t>= 0</t>
  </si>
  <si>
    <t>Valors n</t>
  </si>
  <si>
    <t>Ordre:</t>
  </si>
  <si>
    <t>Encert</t>
  </si>
  <si>
    <t>b[4]</t>
  </si>
  <si>
    <t>c[4]</t>
  </si>
  <si>
    <t>d[4]</t>
  </si>
  <si>
    <t>a[4]</t>
  </si>
  <si>
    <t>b[5]</t>
  </si>
  <si>
    <t>c[5]</t>
  </si>
  <si>
    <t>d[5]</t>
  </si>
  <si>
    <t>a[5]</t>
  </si>
  <si>
    <t>b[6]</t>
  </si>
  <si>
    <t>c[6]</t>
  </si>
  <si>
    <t>d[6]</t>
  </si>
  <si>
    <t>a[6]</t>
  </si>
  <si>
    <t>b[7]</t>
  </si>
  <si>
    <t>c[7]</t>
  </si>
  <si>
    <t>d[7]</t>
  </si>
  <si>
    <t>a[7]</t>
  </si>
  <si>
    <t>b[8]</t>
  </si>
  <si>
    <t>c[9]</t>
  </si>
  <si>
    <t>c[8]</t>
  </si>
  <si>
    <t>d[8]</t>
  </si>
  <si>
    <t>a[8]</t>
  </si>
  <si>
    <t>b[9]</t>
  </si>
  <si>
    <t>d[9]</t>
  </si>
  <si>
    <t>a[9]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</si>
</sst>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showRuler="0" workbookViewId="0">
      <selection activeCell="B2" sqref="B2"/>
    </sheetView>
  </sheetViews>
  <sheetFormatPr baseColWidth="10" defaultRowHeight="15.75" x14ac:dyDescent="0.25"/>
  <cols>
    <col min="1" max="1" width="13" customWidth="1"/>
    <col min="2" max="2" width="10.875" customWidth="1"/>
    <col min="3" max="3" width="11.375" bestFit="1" customWidth="1"/>
  </cols>
  <sheetData>
    <row r="1" spans="1:13" x14ac:dyDescent="0.25">
      <c r="A1" s="3" t="s">
        <v>0</v>
      </c>
      <c r="B1">
        <v>39398012</v>
      </c>
    </row>
    <row r="2" spans="1:13" ht="31.5" x14ac:dyDescent="0.25">
      <c r="A2" s="4" t="s">
        <v>1</v>
      </c>
      <c r="B2" s="2">
        <v>16</v>
      </c>
      <c r="C2" t="s">
        <v>2</v>
      </c>
      <c r="E2" t="s">
        <v>14</v>
      </c>
      <c r="F2">
        <v>65536</v>
      </c>
      <c r="L2" t="s">
        <v>48</v>
      </c>
      <c r="M2">
        <v>39393696</v>
      </c>
    </row>
    <row r="3" spans="1:13" ht="31.5" x14ac:dyDescent="0.25">
      <c r="A3" s="4" t="s">
        <v>3</v>
      </c>
      <c r="B3">
        <v>32</v>
      </c>
      <c r="C3" t="s">
        <v>4</v>
      </c>
      <c r="E3" t="s">
        <v>15</v>
      </c>
      <c r="F3">
        <f>(2^(LOG(F2,2))*B3/8)-1</f>
        <v>262143</v>
      </c>
    </row>
    <row r="4" spans="1:13" x14ac:dyDescent="0.25">
      <c r="A4" s="3" t="s">
        <v>55</v>
      </c>
      <c r="B4">
        <v>2</v>
      </c>
      <c r="C4">
        <v>4</v>
      </c>
    </row>
    <row r="5" spans="1:13" ht="31.5" x14ac:dyDescent="0.25">
      <c r="A5" s="4" t="s">
        <v>6</v>
      </c>
      <c r="B5">
        <v>128</v>
      </c>
      <c r="C5" t="s">
        <v>5</v>
      </c>
    </row>
    <row r="6" spans="1:13" x14ac:dyDescent="0.25">
      <c r="A6" s="4"/>
    </row>
    <row r="7" spans="1:13" x14ac:dyDescent="0.25">
      <c r="A7" t="str">
        <f>CONCATENATE("Amb correspondencia associativa amb n=",B4," tenim")</f>
        <v>Amb correspondencia associativa amb n=2 tenim</v>
      </c>
    </row>
    <row r="9" spans="1:13" x14ac:dyDescent="0.25">
      <c r="B9" t="s">
        <v>7</v>
      </c>
    </row>
    <row r="11" spans="1:13" x14ac:dyDescent="0.25">
      <c r="C11" t="str">
        <f>CONCATENATE(B2," bytes/linia * ",B4, " línies =")</f>
        <v>16 bytes/linia * 2 línies =</v>
      </c>
      <c r="E11" t="str">
        <f>CONCATENATE(B2*B4," bytes per cada conjunt")</f>
        <v>32 bytes per cada conjunt</v>
      </c>
    </row>
    <row r="13" spans="1:13" x14ac:dyDescent="0.25">
      <c r="B13" t="s">
        <v>8</v>
      </c>
    </row>
    <row r="15" spans="1:13" x14ac:dyDescent="0.25">
      <c r="C15" t="str">
        <f>CONCATENATE(B5,"*1024/",B3," = ",(B5*1024)/B3," conjunts = ",((B5*1024)/B3)/1024,"K conjunts")</f>
        <v>128*1024/32 = 4096 conjunts = 4K conjunts</v>
      </c>
    </row>
    <row r="17" spans="1:12" x14ac:dyDescent="0.25">
      <c r="A17" t="str">
        <f>CONCATENATE("En l'enunciat trobem que l'adreça A comença a ",B1," (",DEC2HEX(B1),")")</f>
        <v>En l'enunciat trobem que l'adreça A comença a 39398012 (2592A7C)</v>
      </c>
    </row>
    <row r="19" spans="1:12" x14ac:dyDescent="0.25">
      <c r="B19" t="s">
        <v>9</v>
      </c>
      <c r="C19" s="1">
        <f>B1</f>
        <v>39398012</v>
      </c>
      <c r="D19" s="1" t="s">
        <v>10</v>
      </c>
      <c r="E19" s="1" t="str">
        <f>DEC2HEX(HEX2DEC(B1)+F3)</f>
        <v>393D8011</v>
      </c>
    </row>
    <row r="20" spans="1:12" x14ac:dyDescent="0.25">
      <c r="B20" t="s">
        <v>11</v>
      </c>
      <c r="C20" s="1" t="str">
        <f>DEC2HEX(HEX2DEC(B1)+F3+1)</f>
        <v>393D8012</v>
      </c>
      <c r="D20" s="1" t="s">
        <v>10</v>
      </c>
      <c r="E20" s="1" t="str">
        <f>DEC2HEX(HEX2DEC(C20)+F3)</f>
        <v>39418011</v>
      </c>
    </row>
    <row r="21" spans="1:12" x14ac:dyDescent="0.25">
      <c r="B21" t="s">
        <v>13</v>
      </c>
      <c r="C21" s="1" t="str">
        <f>DEC2HEX(HEX2DEC(E20)+1)</f>
        <v>39418012</v>
      </c>
      <c r="D21" s="1" t="s">
        <v>10</v>
      </c>
      <c r="E21" s="1" t="str">
        <f>DEC2HEX(HEX2DEC(C21)+F3)</f>
        <v>39458011</v>
      </c>
    </row>
    <row r="22" spans="1:12" x14ac:dyDescent="0.25">
      <c r="B22" t="s">
        <v>12</v>
      </c>
      <c r="C22" s="1" t="str">
        <f>DEC2HEX(HEX2DEC(E21)+1)</f>
        <v>39458012</v>
      </c>
      <c r="D22" s="1" t="s">
        <v>10</v>
      </c>
      <c r="E22" s="1" t="str">
        <f>DEC2HEX(HEX2DEC(C22)+F3)</f>
        <v>39498011</v>
      </c>
    </row>
    <row r="26" spans="1:12" x14ac:dyDescent="0.25">
      <c r="B26" t="str">
        <f>CONCATENATE("Amb n=",B4," tenim")</f>
        <v>Amb n=2 tenim</v>
      </c>
      <c r="H26" t="str">
        <f>CONCATENATE("Amb n=",C4," tenim")</f>
        <v>Amb n=4 tenim</v>
      </c>
    </row>
    <row r="28" spans="1:12" x14ac:dyDescent="0.25">
      <c r="C28" t="s">
        <v>16</v>
      </c>
      <c r="F28">
        <f>LOG((B5*1024)/B2/B4,2)</f>
        <v>12</v>
      </c>
      <c r="I28" t="s">
        <v>16</v>
      </c>
      <c r="L28">
        <f>LOG((B5*1024)/B2/C4,2)</f>
        <v>11</v>
      </c>
    </row>
    <row r="29" spans="1:12" s="5" customFormat="1" x14ac:dyDescent="0.25">
      <c r="C29" s="5" t="s">
        <v>17</v>
      </c>
      <c r="F29" s="5">
        <f>B3-F28-4</f>
        <v>16</v>
      </c>
      <c r="I29" s="5" t="s">
        <v>17</v>
      </c>
      <c r="L29" s="5">
        <f>B3-L28-4</f>
        <v>17</v>
      </c>
    </row>
    <row r="30" spans="1:12" x14ac:dyDescent="0.25">
      <c r="C30" t="s">
        <v>18</v>
      </c>
      <c r="F30">
        <v>4</v>
      </c>
      <c r="I30" t="s">
        <v>18</v>
      </c>
      <c r="L30">
        <v>4</v>
      </c>
    </row>
    <row r="31" spans="1:12" x14ac:dyDescent="0.25">
      <c r="F31">
        <f>F28+F29+F30</f>
        <v>32</v>
      </c>
      <c r="L31">
        <f>L28+L29+L30</f>
        <v>32</v>
      </c>
    </row>
    <row r="32" spans="1:12" x14ac:dyDescent="0.25">
      <c r="B32" t="s">
        <v>56</v>
      </c>
      <c r="C32" s="1">
        <f>F29</f>
        <v>16</v>
      </c>
      <c r="D32" s="1">
        <f>F28</f>
        <v>12</v>
      </c>
      <c r="E32" s="1">
        <f>F30</f>
        <v>4</v>
      </c>
      <c r="H32" t="s">
        <v>56</v>
      </c>
      <c r="I32" s="1">
        <f>L29</f>
        <v>17</v>
      </c>
      <c r="J32" s="1">
        <f>L28</f>
        <v>11</v>
      </c>
      <c r="K32" s="1">
        <f>L30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Ruler="0" topLeftCell="B4" workbookViewId="0">
      <selection activeCell="E20" sqref="E20"/>
    </sheetView>
  </sheetViews>
  <sheetFormatPr baseColWidth="10" defaultRowHeight="15.75" x14ac:dyDescent="0.25"/>
  <cols>
    <col min="1" max="1" width="14.125" customWidth="1"/>
    <col min="2" max="2" width="15.375" customWidth="1"/>
    <col min="3" max="4" width="14.875" customWidth="1"/>
    <col min="7" max="7" width="10.875" style="1"/>
    <col min="8" max="8" width="15.625" customWidth="1"/>
    <col min="12" max="12" width="13.625" customWidth="1"/>
  </cols>
  <sheetData>
    <row r="1" spans="1:12" x14ac:dyDescent="0.25">
      <c r="A1" t="s">
        <v>19</v>
      </c>
    </row>
    <row r="3" spans="1:12" ht="23.25" x14ac:dyDescent="0.35">
      <c r="C3" t="s">
        <v>24</v>
      </c>
      <c r="D3" s="5" t="s">
        <v>25</v>
      </c>
      <c r="G3" s="8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</row>
    <row r="4" spans="1:12" s="5" customFormat="1" x14ac:dyDescent="0.25">
      <c r="B4" s="5" t="s">
        <v>20</v>
      </c>
      <c r="C4" s="5">
        <f>MOD(HEX2DEC(MID(main!C20,5,3)),main!B4)</f>
        <v>1</v>
      </c>
      <c r="D4" s="5">
        <f>MOD(HEX2DEC(MID(main!C20,5,3)),main!B4)</f>
        <v>1</v>
      </c>
      <c r="E4" s="5" t="s">
        <v>32</v>
      </c>
      <c r="G4" s="7" t="s">
        <v>20</v>
      </c>
      <c r="H4" s="7" t="str">
        <f>main!C20</f>
        <v>393D8012</v>
      </c>
      <c r="I4" s="7" t="s">
        <v>33</v>
      </c>
      <c r="J4" s="7" t="str">
        <f>MID(H4,5,3)</f>
        <v>801</v>
      </c>
      <c r="K4" s="7">
        <v>0</v>
      </c>
      <c r="L4" s="12" t="s">
        <v>34</v>
      </c>
    </row>
    <row r="5" spans="1:12" x14ac:dyDescent="0.25">
      <c r="B5" t="s">
        <v>21</v>
      </c>
      <c r="C5">
        <f>MOD(HEX2DEC(MID(main!C21,5,3)),main!B4)</f>
        <v>1</v>
      </c>
      <c r="G5" s="1" t="s">
        <v>21</v>
      </c>
      <c r="H5" s="1" t="str">
        <f>main!C21</f>
        <v>39418012</v>
      </c>
      <c r="I5" s="1" t="s">
        <v>33</v>
      </c>
      <c r="J5" s="7" t="str">
        <f>MID(H5,5,3)</f>
        <v>801</v>
      </c>
      <c r="K5" s="1">
        <v>1</v>
      </c>
      <c r="L5" s="12" t="s">
        <v>34</v>
      </c>
    </row>
    <row r="6" spans="1:12" x14ac:dyDescent="0.25">
      <c r="B6" t="s">
        <v>22</v>
      </c>
      <c r="C6">
        <f>MOD(HEX2DEC(MID(main!C22,5,3)),main!B4)</f>
        <v>1</v>
      </c>
      <c r="G6" s="1" t="s">
        <v>22</v>
      </c>
      <c r="H6" s="1" t="str">
        <f>main!C22</f>
        <v>39458012</v>
      </c>
      <c r="I6" s="1" t="s">
        <v>33</v>
      </c>
      <c r="J6" s="7" t="str">
        <f t="shared" ref="J6:J7" si="0">MID(H6,5,3)</f>
        <v>801</v>
      </c>
      <c r="K6" s="1">
        <v>0</v>
      </c>
      <c r="L6" s="12" t="s">
        <v>34</v>
      </c>
    </row>
    <row r="7" spans="1:12" x14ac:dyDescent="0.25">
      <c r="B7" t="s">
        <v>23</v>
      </c>
      <c r="C7">
        <f>MOD(HEX2DEC(MID(main!C19,5,3)),main!B4)</f>
        <v>1</v>
      </c>
      <c r="G7" s="1" t="s">
        <v>23</v>
      </c>
      <c r="H7" s="1">
        <f>main!C19</f>
        <v>39398012</v>
      </c>
      <c r="I7" s="1" t="s">
        <v>35</v>
      </c>
      <c r="J7" s="7" t="str">
        <f t="shared" si="0"/>
        <v>801</v>
      </c>
      <c r="K7" s="1">
        <v>1</v>
      </c>
      <c r="L7" s="12" t="s">
        <v>34</v>
      </c>
    </row>
    <row r="8" spans="1:12" x14ac:dyDescent="0.25"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2" t="s">
        <v>10</v>
      </c>
    </row>
    <row r="9" spans="1:12" x14ac:dyDescent="0.25">
      <c r="G9" s="1" t="s">
        <v>36</v>
      </c>
      <c r="H9" s="1" t="str">
        <f>DEC2HEX(HEX2DEC(+H4)+4)</f>
        <v>393D8016</v>
      </c>
      <c r="I9" s="1" t="s">
        <v>33</v>
      </c>
      <c r="J9" s="1" t="str">
        <f>MID(H9,5,3)</f>
        <v>801</v>
      </c>
      <c r="K9" s="1">
        <v>0</v>
      </c>
      <c r="L9" s="12" t="s">
        <v>34</v>
      </c>
    </row>
    <row r="10" spans="1:12" x14ac:dyDescent="0.25">
      <c r="G10" s="1" t="s">
        <v>37</v>
      </c>
      <c r="H10" s="1" t="str">
        <f t="shared" ref="H10:H27" si="1">DEC2HEX(HEX2DEC(+H5)+4)</f>
        <v>39418016</v>
      </c>
      <c r="I10" s="1" t="s">
        <v>33</v>
      </c>
      <c r="J10" s="1" t="str">
        <f>MID(H10,5,3)</f>
        <v>801</v>
      </c>
      <c r="K10" s="1">
        <v>1</v>
      </c>
      <c r="L10" s="12" t="s">
        <v>34</v>
      </c>
    </row>
    <row r="11" spans="1:12" x14ac:dyDescent="0.25">
      <c r="G11" s="1" t="s">
        <v>38</v>
      </c>
      <c r="H11" s="1" t="str">
        <f>DEC2HEX(HEX2DEC(+H6)+4)</f>
        <v>39458016</v>
      </c>
      <c r="I11" s="1" t="s">
        <v>33</v>
      </c>
      <c r="J11" s="1" t="str">
        <f>MID(H11,5,3)</f>
        <v>801</v>
      </c>
      <c r="K11" s="1">
        <v>0</v>
      </c>
      <c r="L11" s="12" t="s">
        <v>34</v>
      </c>
    </row>
    <row r="12" spans="1:12" x14ac:dyDescent="0.25">
      <c r="E12" s="11"/>
      <c r="G12" s="1" t="s">
        <v>39</v>
      </c>
      <c r="H12" s="1" t="str">
        <f t="shared" si="1"/>
        <v>39398016</v>
      </c>
      <c r="I12" s="1" t="s">
        <v>35</v>
      </c>
      <c r="J12" s="1" t="str">
        <f>MID(H12,5,3)</f>
        <v>801</v>
      </c>
      <c r="K12" s="1">
        <v>1</v>
      </c>
      <c r="L12" s="12" t="s">
        <v>34</v>
      </c>
    </row>
    <row r="13" spans="1:12" x14ac:dyDescent="0.25">
      <c r="G13" s="1" t="s">
        <v>10</v>
      </c>
      <c r="H13" s="1"/>
      <c r="I13" s="1" t="s">
        <v>10</v>
      </c>
      <c r="J13" s="1" t="s">
        <v>10</v>
      </c>
      <c r="K13" s="1" t="s">
        <v>10</v>
      </c>
      <c r="L13" s="12" t="s">
        <v>10</v>
      </c>
    </row>
    <row r="14" spans="1:12" x14ac:dyDescent="0.25">
      <c r="G14" s="1" t="s">
        <v>40</v>
      </c>
      <c r="H14" s="1" t="str">
        <f t="shared" si="1"/>
        <v>393D801A</v>
      </c>
      <c r="I14" s="1" t="s">
        <v>33</v>
      </c>
      <c r="J14" s="1" t="str">
        <f t="shared" ref="J14:J27" si="2">MID(H14,5,3)</f>
        <v>801</v>
      </c>
      <c r="K14" s="1">
        <v>0</v>
      </c>
      <c r="L14" s="12" t="s">
        <v>34</v>
      </c>
    </row>
    <row r="15" spans="1:12" x14ac:dyDescent="0.25">
      <c r="G15" s="1" t="s">
        <v>41</v>
      </c>
      <c r="H15" s="1" t="str">
        <f t="shared" si="1"/>
        <v>3941801A</v>
      </c>
      <c r="I15" s="1" t="s">
        <v>33</v>
      </c>
      <c r="J15" s="1" t="str">
        <f t="shared" si="2"/>
        <v>801</v>
      </c>
      <c r="K15" s="1">
        <v>1</v>
      </c>
      <c r="L15" s="12" t="s">
        <v>34</v>
      </c>
    </row>
    <row r="16" spans="1:12" x14ac:dyDescent="0.25">
      <c r="G16" s="1" t="s">
        <v>42</v>
      </c>
      <c r="H16" s="1" t="str">
        <f t="shared" si="1"/>
        <v>3945801A</v>
      </c>
      <c r="I16" s="1" t="s">
        <v>33</v>
      </c>
      <c r="J16" s="1" t="str">
        <f t="shared" si="2"/>
        <v>801</v>
      </c>
      <c r="K16" s="1">
        <v>0</v>
      </c>
      <c r="L16" s="12" t="s">
        <v>34</v>
      </c>
    </row>
    <row r="17" spans="2:12" x14ac:dyDescent="0.25">
      <c r="G17" s="1" t="s">
        <v>43</v>
      </c>
      <c r="H17" s="1" t="str">
        <f t="shared" si="1"/>
        <v>3939801A</v>
      </c>
      <c r="I17" s="1" t="s">
        <v>35</v>
      </c>
      <c r="J17" s="1" t="str">
        <f t="shared" si="2"/>
        <v>801</v>
      </c>
      <c r="K17" s="1">
        <v>1</v>
      </c>
      <c r="L17" s="12" t="s">
        <v>34</v>
      </c>
    </row>
    <row r="18" spans="2:12" x14ac:dyDescent="0.25">
      <c r="G18" s="1" t="s">
        <v>10</v>
      </c>
      <c r="H18" s="1"/>
      <c r="I18" s="1" t="s">
        <v>10</v>
      </c>
      <c r="J18" s="1" t="s">
        <v>10</v>
      </c>
      <c r="K18" s="1" t="s">
        <v>10</v>
      </c>
      <c r="L18" s="12" t="s">
        <v>10</v>
      </c>
    </row>
    <row r="19" spans="2:12" x14ac:dyDescent="0.25">
      <c r="G19" s="1" t="s">
        <v>44</v>
      </c>
      <c r="H19" s="1" t="str">
        <f t="shared" si="1"/>
        <v>393D801E</v>
      </c>
      <c r="I19" s="1" t="s">
        <v>33</v>
      </c>
      <c r="J19" s="1" t="str">
        <f t="shared" si="2"/>
        <v>801</v>
      </c>
      <c r="K19" s="1">
        <v>0</v>
      </c>
      <c r="L19" s="12" t="s">
        <v>34</v>
      </c>
    </row>
    <row r="20" spans="2:12" x14ac:dyDescent="0.25">
      <c r="G20" s="1" t="s">
        <v>45</v>
      </c>
      <c r="H20" s="1" t="str">
        <f t="shared" si="1"/>
        <v>3941801E</v>
      </c>
      <c r="I20" s="1" t="s">
        <v>33</v>
      </c>
      <c r="J20" s="1" t="str">
        <f t="shared" si="2"/>
        <v>801</v>
      </c>
      <c r="K20" s="1">
        <v>1</v>
      </c>
      <c r="L20" s="12" t="s">
        <v>34</v>
      </c>
    </row>
    <row r="21" spans="2:12" x14ac:dyDescent="0.25">
      <c r="G21" s="1" t="s">
        <v>46</v>
      </c>
      <c r="H21" s="1" t="str">
        <f t="shared" si="1"/>
        <v>3945801E</v>
      </c>
      <c r="I21" s="1" t="s">
        <v>33</v>
      </c>
      <c r="J21" s="1" t="str">
        <f t="shared" si="2"/>
        <v>801</v>
      </c>
      <c r="K21" s="1">
        <v>0</v>
      </c>
      <c r="L21" s="12" t="s">
        <v>34</v>
      </c>
    </row>
    <row r="22" spans="2:12" x14ac:dyDescent="0.25">
      <c r="G22" s="1" t="s">
        <v>47</v>
      </c>
      <c r="H22" s="1" t="str">
        <f t="shared" si="1"/>
        <v>3939801E</v>
      </c>
      <c r="I22" s="1" t="s">
        <v>35</v>
      </c>
      <c r="J22" s="1" t="str">
        <f t="shared" si="2"/>
        <v>801</v>
      </c>
      <c r="K22" s="1">
        <v>1</v>
      </c>
      <c r="L22" s="12" t="s">
        <v>34</v>
      </c>
    </row>
    <row r="23" spans="2:12" x14ac:dyDescent="0.25">
      <c r="H23" s="1"/>
      <c r="I23" s="1"/>
      <c r="J23" s="1" t="str">
        <f t="shared" si="2"/>
        <v/>
      </c>
      <c r="K23" s="1"/>
      <c r="L23" s="12"/>
    </row>
    <row r="24" spans="2:12" x14ac:dyDescent="0.25">
      <c r="G24" s="7" t="s">
        <v>58</v>
      </c>
      <c r="H24" s="1" t="str">
        <f t="shared" si="1"/>
        <v>393D8022</v>
      </c>
      <c r="I24" s="1" t="s">
        <v>33</v>
      </c>
      <c r="J24" s="1" t="str">
        <f t="shared" si="2"/>
        <v>802</v>
      </c>
      <c r="K24" s="1">
        <v>0</v>
      </c>
      <c r="L24" s="12" t="s">
        <v>34</v>
      </c>
    </row>
    <row r="25" spans="2:12" x14ac:dyDescent="0.25">
      <c r="C25" t="s">
        <v>51</v>
      </c>
      <c r="G25" s="1" t="s">
        <v>59</v>
      </c>
      <c r="H25" s="1" t="str">
        <f t="shared" si="1"/>
        <v>39418022</v>
      </c>
      <c r="I25" s="1" t="s">
        <v>33</v>
      </c>
      <c r="J25" s="1" t="str">
        <f t="shared" si="2"/>
        <v>802</v>
      </c>
      <c r="K25" s="1">
        <v>1</v>
      </c>
      <c r="L25" s="12" t="s">
        <v>34</v>
      </c>
    </row>
    <row r="26" spans="2:12" x14ac:dyDescent="0.25">
      <c r="B26" t="s">
        <v>50</v>
      </c>
      <c r="C26" s="9" t="s">
        <v>52</v>
      </c>
      <c r="D26" s="9" t="s">
        <v>54</v>
      </c>
      <c r="G26" s="1" t="s">
        <v>60</v>
      </c>
      <c r="H26" s="1" t="str">
        <f t="shared" si="1"/>
        <v>39458022</v>
      </c>
      <c r="I26" s="1" t="s">
        <v>33</v>
      </c>
      <c r="J26" s="1" t="str">
        <f t="shared" si="2"/>
        <v>802</v>
      </c>
      <c r="K26" s="1">
        <v>0</v>
      </c>
      <c r="L26" s="12" t="s">
        <v>34</v>
      </c>
    </row>
    <row r="27" spans="2:12" x14ac:dyDescent="0.25">
      <c r="C27" t="s">
        <v>53</v>
      </c>
      <c r="G27" s="1" t="s">
        <v>61</v>
      </c>
      <c r="H27" s="1" t="str">
        <f t="shared" si="1"/>
        <v>39398022</v>
      </c>
      <c r="I27" s="1" t="s">
        <v>35</v>
      </c>
      <c r="J27" s="1" t="str">
        <f t="shared" si="2"/>
        <v>802</v>
      </c>
      <c r="K27" s="1">
        <v>1</v>
      </c>
      <c r="L27" s="1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showRuler="0" zoomScale="80" zoomScaleNormal="80" workbookViewId="0">
      <selection activeCell="K52" sqref="K52"/>
    </sheetView>
  </sheetViews>
  <sheetFormatPr baseColWidth="10" defaultRowHeight="15.75" x14ac:dyDescent="0.25"/>
  <cols>
    <col min="1" max="1" width="14.125" customWidth="1"/>
    <col min="2" max="2" width="15.375" customWidth="1"/>
    <col min="3" max="4" width="14.875" customWidth="1"/>
    <col min="7" max="7" width="10.875" style="1"/>
    <col min="8" max="8" width="15.625" customWidth="1"/>
    <col min="12" max="12" width="13.625" customWidth="1"/>
  </cols>
  <sheetData>
    <row r="1" spans="1:12" x14ac:dyDescent="0.25">
      <c r="A1" t="s">
        <v>49</v>
      </c>
    </row>
    <row r="3" spans="1:12" ht="23.25" x14ac:dyDescent="0.35">
      <c r="C3" t="s">
        <v>24</v>
      </c>
      <c r="D3" s="5" t="s">
        <v>25</v>
      </c>
      <c r="G3" s="8" t="s">
        <v>26</v>
      </c>
      <c r="H3" s="6" t="s">
        <v>27</v>
      </c>
      <c r="I3" s="6" t="s">
        <v>28</v>
      </c>
      <c r="J3" s="6" t="s">
        <v>29</v>
      </c>
      <c r="K3" s="6" t="s">
        <v>30</v>
      </c>
      <c r="L3" s="6" t="s">
        <v>31</v>
      </c>
    </row>
    <row r="4" spans="1:12" s="5" customFormat="1" x14ac:dyDescent="0.25">
      <c r="B4" s="5" t="s">
        <v>20</v>
      </c>
      <c r="C4" s="5">
        <f>MOD(HEX2DEC(MID(main!C20,5,3)),main!B4)</f>
        <v>1</v>
      </c>
      <c r="D4" s="5">
        <f>MOD(HEX2DEC(MID(main!C20,5,3)),main!B4)</f>
        <v>1</v>
      </c>
      <c r="E4" s="5" t="s">
        <v>32</v>
      </c>
      <c r="G4" s="7" t="s">
        <v>20</v>
      </c>
      <c r="H4" s="7" t="str">
        <f>main!C20</f>
        <v>393D8012</v>
      </c>
      <c r="I4" s="7" t="s">
        <v>33</v>
      </c>
      <c r="J4" s="7" t="str">
        <f>MID(H4,5,3)</f>
        <v>801</v>
      </c>
      <c r="K4" s="7">
        <v>0</v>
      </c>
      <c r="L4" s="12" t="s">
        <v>34</v>
      </c>
    </row>
    <row r="5" spans="1:12" x14ac:dyDescent="0.25">
      <c r="B5" t="s">
        <v>21</v>
      </c>
      <c r="C5">
        <f>MOD(HEX2DEC(MID(main!C21,5,3)),main!B4)</f>
        <v>1</v>
      </c>
      <c r="G5" s="1" t="s">
        <v>21</v>
      </c>
      <c r="H5" s="1" t="str">
        <f>main!C21</f>
        <v>39418012</v>
      </c>
      <c r="I5" s="1" t="s">
        <v>33</v>
      </c>
      <c r="J5" s="7" t="str">
        <f>MID(H5,5,3)</f>
        <v>801</v>
      </c>
      <c r="K5" s="1">
        <v>1</v>
      </c>
      <c r="L5" s="12" t="s">
        <v>34</v>
      </c>
    </row>
    <row r="6" spans="1:12" x14ac:dyDescent="0.25">
      <c r="B6" t="s">
        <v>22</v>
      </c>
      <c r="C6">
        <f>MOD(HEX2DEC(MID(main!C22,5,3)),main!B4)</f>
        <v>1</v>
      </c>
      <c r="G6" s="1" t="s">
        <v>22</v>
      </c>
      <c r="H6" s="1" t="str">
        <f>main!C22</f>
        <v>39458012</v>
      </c>
      <c r="I6" s="1" t="s">
        <v>33</v>
      </c>
      <c r="J6" s="7" t="str">
        <f t="shared" ref="J6:J7" si="0">MID(H6,5,3)</f>
        <v>801</v>
      </c>
      <c r="K6" s="1">
        <v>2</v>
      </c>
      <c r="L6" s="12" t="s">
        <v>34</v>
      </c>
    </row>
    <row r="7" spans="1:12" x14ac:dyDescent="0.25">
      <c r="B7" t="s">
        <v>23</v>
      </c>
      <c r="C7">
        <f>MOD(HEX2DEC(MID(main!C19,5,3)),main!B4)</f>
        <v>1</v>
      </c>
      <c r="G7" s="1" t="s">
        <v>23</v>
      </c>
      <c r="H7" s="1">
        <f>main!C19</f>
        <v>39398012</v>
      </c>
      <c r="I7" s="1" t="s">
        <v>35</v>
      </c>
      <c r="J7" s="7" t="str">
        <f t="shared" si="0"/>
        <v>801</v>
      </c>
      <c r="K7" s="1">
        <v>3</v>
      </c>
      <c r="L7" s="12" t="s">
        <v>34</v>
      </c>
    </row>
    <row r="8" spans="1:12" x14ac:dyDescent="0.25"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</row>
    <row r="9" spans="1:12" x14ac:dyDescent="0.25">
      <c r="G9" s="1" t="s">
        <v>36</v>
      </c>
      <c r="H9" s="1" t="str">
        <f>DEC2HEX(HEX2DEC(+H4)+$E$13)</f>
        <v>393D8016</v>
      </c>
      <c r="I9" s="1" t="s">
        <v>33</v>
      </c>
      <c r="J9" s="1" t="str">
        <f>MID(H9,5,3)</f>
        <v>801</v>
      </c>
      <c r="K9" s="1">
        <v>0</v>
      </c>
      <c r="L9" s="13" t="s">
        <v>57</v>
      </c>
    </row>
    <row r="10" spans="1:12" x14ac:dyDescent="0.25">
      <c r="G10" s="1" t="s">
        <v>37</v>
      </c>
      <c r="H10" s="1" t="str">
        <f t="shared" ref="H10:H52" si="1">DEC2HEX(HEX2DEC(+H5)+$E$13)</f>
        <v>39418016</v>
      </c>
      <c r="I10" s="1" t="s">
        <v>33</v>
      </c>
      <c r="J10" s="1" t="str">
        <f>MID(H10,5,3)</f>
        <v>801</v>
      </c>
      <c r="K10" s="1">
        <v>1</v>
      </c>
      <c r="L10" s="13" t="s">
        <v>57</v>
      </c>
    </row>
    <row r="11" spans="1:12" x14ac:dyDescent="0.25">
      <c r="G11" s="1" t="s">
        <v>38</v>
      </c>
      <c r="H11" s="1" t="str">
        <f t="shared" si="1"/>
        <v>39458016</v>
      </c>
      <c r="I11" s="1" t="s">
        <v>33</v>
      </c>
      <c r="J11" s="1" t="str">
        <f>MID(H11,5,3)</f>
        <v>801</v>
      </c>
      <c r="K11" s="1">
        <v>2</v>
      </c>
      <c r="L11" s="13" t="s">
        <v>57</v>
      </c>
    </row>
    <row r="12" spans="1:12" x14ac:dyDescent="0.25">
      <c r="G12" s="1" t="s">
        <v>39</v>
      </c>
      <c r="H12" s="1" t="str">
        <f t="shared" si="1"/>
        <v>39398016</v>
      </c>
      <c r="I12" s="1" t="s">
        <v>35</v>
      </c>
      <c r="J12" s="1" t="str">
        <f>MID(H12,5,3)</f>
        <v>801</v>
      </c>
      <c r="K12" s="1">
        <v>3</v>
      </c>
      <c r="L12" s="13" t="s">
        <v>57</v>
      </c>
    </row>
    <row r="13" spans="1:12" x14ac:dyDescent="0.25">
      <c r="E13" s="10">
        <v>4</v>
      </c>
      <c r="G13" s="1" t="s">
        <v>10</v>
      </c>
      <c r="H13" s="1"/>
      <c r="I13" s="1" t="s">
        <v>10</v>
      </c>
      <c r="J13" s="1" t="s">
        <v>10</v>
      </c>
      <c r="K13" s="1" t="s">
        <v>10</v>
      </c>
      <c r="L13" s="1" t="s">
        <v>10</v>
      </c>
    </row>
    <row r="14" spans="1:12" x14ac:dyDescent="0.25">
      <c r="G14" s="1" t="s">
        <v>40</v>
      </c>
      <c r="H14" s="1" t="str">
        <f t="shared" si="1"/>
        <v>393D801A</v>
      </c>
      <c r="I14" s="1" t="s">
        <v>33</v>
      </c>
      <c r="J14" s="1" t="str">
        <f t="shared" ref="J14:J52" si="2">MID(H14,5,3)</f>
        <v>801</v>
      </c>
      <c r="K14" s="1">
        <v>0</v>
      </c>
      <c r="L14" s="13" t="s">
        <v>57</v>
      </c>
    </row>
    <row r="15" spans="1:12" x14ac:dyDescent="0.25">
      <c r="G15" s="1" t="s">
        <v>41</v>
      </c>
      <c r="H15" s="1" t="str">
        <f t="shared" si="1"/>
        <v>3941801A</v>
      </c>
      <c r="I15" s="1" t="s">
        <v>33</v>
      </c>
      <c r="J15" s="1" t="str">
        <f t="shared" si="2"/>
        <v>801</v>
      </c>
      <c r="K15" s="1">
        <v>1</v>
      </c>
      <c r="L15" s="13" t="s">
        <v>57</v>
      </c>
    </row>
    <row r="16" spans="1:12" x14ac:dyDescent="0.25">
      <c r="G16" s="1" t="s">
        <v>42</v>
      </c>
      <c r="H16" s="1" t="str">
        <f t="shared" si="1"/>
        <v>3945801A</v>
      </c>
      <c r="I16" s="1" t="s">
        <v>33</v>
      </c>
      <c r="J16" s="1" t="str">
        <f t="shared" si="2"/>
        <v>801</v>
      </c>
      <c r="K16" s="1">
        <v>2</v>
      </c>
      <c r="L16" s="13" t="s">
        <v>57</v>
      </c>
    </row>
    <row r="17" spans="7:12" x14ac:dyDescent="0.25">
      <c r="G17" s="1" t="s">
        <v>43</v>
      </c>
      <c r="H17" s="1" t="str">
        <f t="shared" si="1"/>
        <v>3939801A</v>
      </c>
      <c r="I17" s="1" t="s">
        <v>35</v>
      </c>
      <c r="J17" s="1" t="str">
        <f t="shared" si="2"/>
        <v>801</v>
      </c>
      <c r="K17" s="1">
        <v>3</v>
      </c>
      <c r="L17" s="13" t="s">
        <v>57</v>
      </c>
    </row>
    <row r="18" spans="7:12" x14ac:dyDescent="0.25">
      <c r="G18" s="1" t="s">
        <v>10</v>
      </c>
      <c r="H18" s="1"/>
      <c r="I18" s="1" t="s">
        <v>10</v>
      </c>
      <c r="J18" s="1" t="s">
        <v>10</v>
      </c>
      <c r="K18" s="1" t="s">
        <v>10</v>
      </c>
      <c r="L18" s="1" t="s">
        <v>10</v>
      </c>
    </row>
    <row r="19" spans="7:12" x14ac:dyDescent="0.25">
      <c r="G19" s="1" t="s">
        <v>44</v>
      </c>
      <c r="H19" s="1" t="str">
        <f t="shared" si="1"/>
        <v>393D801E</v>
      </c>
      <c r="I19" s="1" t="s">
        <v>33</v>
      </c>
      <c r="J19" s="1" t="str">
        <f>MID(H19,5,3)</f>
        <v>801</v>
      </c>
      <c r="K19" s="1">
        <v>0</v>
      </c>
      <c r="L19" s="13" t="s">
        <v>57</v>
      </c>
    </row>
    <row r="20" spans="7:12" x14ac:dyDescent="0.25">
      <c r="G20" s="1" t="s">
        <v>45</v>
      </c>
      <c r="H20" s="1" t="str">
        <f t="shared" si="1"/>
        <v>3941801E</v>
      </c>
      <c r="I20" s="1" t="s">
        <v>33</v>
      </c>
      <c r="J20" s="1" t="str">
        <f t="shared" si="2"/>
        <v>801</v>
      </c>
      <c r="K20" s="1">
        <v>1</v>
      </c>
      <c r="L20" s="13" t="s">
        <v>57</v>
      </c>
    </row>
    <row r="21" spans="7:12" x14ac:dyDescent="0.25">
      <c r="G21" s="1" t="s">
        <v>46</v>
      </c>
      <c r="H21" s="1" t="str">
        <f t="shared" si="1"/>
        <v>3945801E</v>
      </c>
      <c r="I21" s="1" t="s">
        <v>33</v>
      </c>
      <c r="J21" s="1" t="str">
        <f t="shared" si="2"/>
        <v>801</v>
      </c>
      <c r="K21" s="1">
        <v>2</v>
      </c>
      <c r="L21" s="13" t="s">
        <v>57</v>
      </c>
    </row>
    <row r="22" spans="7:12" x14ac:dyDescent="0.25">
      <c r="G22" s="1" t="s">
        <v>47</v>
      </c>
      <c r="H22" s="1" t="str">
        <f t="shared" si="1"/>
        <v>3939801E</v>
      </c>
      <c r="I22" s="1" t="s">
        <v>35</v>
      </c>
      <c r="J22" s="1" t="str">
        <f t="shared" si="2"/>
        <v>801</v>
      </c>
      <c r="K22" s="1">
        <v>3</v>
      </c>
      <c r="L22" s="13" t="s">
        <v>57</v>
      </c>
    </row>
    <row r="23" spans="7:12" x14ac:dyDescent="0.25">
      <c r="H23" s="1"/>
      <c r="I23" s="1"/>
      <c r="J23" s="1" t="str">
        <f t="shared" si="2"/>
        <v/>
      </c>
      <c r="K23" s="1"/>
      <c r="L23" s="1"/>
    </row>
    <row r="24" spans="7:12" x14ac:dyDescent="0.25">
      <c r="G24" s="7" t="s">
        <v>58</v>
      </c>
      <c r="H24" s="1" t="str">
        <f t="shared" si="1"/>
        <v>393D8022</v>
      </c>
      <c r="I24" s="1" t="s">
        <v>33</v>
      </c>
      <c r="J24" s="1" t="str">
        <f t="shared" si="2"/>
        <v>802</v>
      </c>
      <c r="K24" s="1">
        <v>0</v>
      </c>
      <c r="L24" s="12" t="s">
        <v>34</v>
      </c>
    </row>
    <row r="25" spans="7:12" x14ac:dyDescent="0.25">
      <c r="G25" s="1" t="s">
        <v>59</v>
      </c>
      <c r="H25" s="1" t="str">
        <f t="shared" si="1"/>
        <v>39418022</v>
      </c>
      <c r="I25" s="1" t="s">
        <v>33</v>
      </c>
      <c r="J25" s="1" t="str">
        <f t="shared" si="2"/>
        <v>802</v>
      </c>
      <c r="K25" s="1">
        <v>1</v>
      </c>
      <c r="L25" s="12" t="s">
        <v>34</v>
      </c>
    </row>
    <row r="26" spans="7:12" x14ac:dyDescent="0.25">
      <c r="G26" s="1" t="s">
        <v>60</v>
      </c>
      <c r="H26" s="1" t="str">
        <f t="shared" si="1"/>
        <v>39458022</v>
      </c>
      <c r="I26" s="1" t="s">
        <v>33</v>
      </c>
      <c r="J26" s="1" t="str">
        <f t="shared" si="2"/>
        <v>802</v>
      </c>
      <c r="K26" s="1">
        <v>2</v>
      </c>
      <c r="L26" s="12" t="s">
        <v>34</v>
      </c>
    </row>
    <row r="27" spans="7:12" x14ac:dyDescent="0.25">
      <c r="G27" s="1" t="s">
        <v>61</v>
      </c>
      <c r="H27" s="1" t="str">
        <f t="shared" si="1"/>
        <v>39398022</v>
      </c>
      <c r="I27" s="1" t="s">
        <v>35</v>
      </c>
      <c r="J27" s="1" t="str">
        <f t="shared" si="2"/>
        <v>802</v>
      </c>
      <c r="K27" s="1">
        <v>3</v>
      </c>
      <c r="L27" s="12" t="s">
        <v>34</v>
      </c>
    </row>
    <row r="28" spans="7:12" x14ac:dyDescent="0.25">
      <c r="G28" s="1" t="s">
        <v>10</v>
      </c>
      <c r="H28" s="1"/>
      <c r="J28" s="1" t="str">
        <f t="shared" si="2"/>
        <v/>
      </c>
      <c r="L28" s="1" t="s">
        <v>10</v>
      </c>
    </row>
    <row r="29" spans="7:12" x14ac:dyDescent="0.25">
      <c r="G29" s="1" t="s">
        <v>62</v>
      </c>
      <c r="H29" s="1" t="str">
        <f t="shared" si="1"/>
        <v>393D8026</v>
      </c>
      <c r="I29" s="1" t="s">
        <v>33</v>
      </c>
      <c r="J29" s="1" t="str">
        <f t="shared" si="2"/>
        <v>802</v>
      </c>
      <c r="K29" s="1">
        <v>0</v>
      </c>
      <c r="L29" s="13" t="s">
        <v>57</v>
      </c>
    </row>
    <row r="30" spans="7:12" x14ac:dyDescent="0.25">
      <c r="G30" s="1" t="s">
        <v>63</v>
      </c>
      <c r="H30" s="1" t="str">
        <f t="shared" si="1"/>
        <v>39418026</v>
      </c>
      <c r="I30" s="1" t="s">
        <v>33</v>
      </c>
      <c r="J30" s="1" t="str">
        <f t="shared" si="2"/>
        <v>802</v>
      </c>
      <c r="K30" s="1">
        <v>1</v>
      </c>
      <c r="L30" s="13" t="s">
        <v>57</v>
      </c>
    </row>
    <row r="31" spans="7:12" x14ac:dyDescent="0.25">
      <c r="G31" s="1" t="s">
        <v>64</v>
      </c>
      <c r="H31" s="1" t="str">
        <f t="shared" si="1"/>
        <v>39458026</v>
      </c>
      <c r="I31" s="1" t="s">
        <v>33</v>
      </c>
      <c r="J31" s="1" t="str">
        <f t="shared" si="2"/>
        <v>802</v>
      </c>
      <c r="K31" s="1">
        <v>2</v>
      </c>
      <c r="L31" s="13" t="s">
        <v>57</v>
      </c>
    </row>
    <row r="32" spans="7:12" x14ac:dyDescent="0.25">
      <c r="G32" s="1" t="s">
        <v>65</v>
      </c>
      <c r="H32" s="1" t="str">
        <f t="shared" si="1"/>
        <v>39398026</v>
      </c>
      <c r="I32" s="1" t="s">
        <v>35</v>
      </c>
      <c r="J32" s="1" t="str">
        <f t="shared" si="2"/>
        <v>802</v>
      </c>
      <c r="K32" s="1">
        <v>3</v>
      </c>
      <c r="L32" s="13" t="s">
        <v>57</v>
      </c>
    </row>
    <row r="33" spans="7:12" x14ac:dyDescent="0.25">
      <c r="G33" s="1" t="s">
        <v>10</v>
      </c>
      <c r="H33" s="1"/>
      <c r="J33" s="1" t="str">
        <f t="shared" si="2"/>
        <v/>
      </c>
      <c r="L33" s="1" t="s">
        <v>10</v>
      </c>
    </row>
    <row r="34" spans="7:12" x14ac:dyDescent="0.25">
      <c r="G34" s="1" t="s">
        <v>66</v>
      </c>
      <c r="H34" s="1" t="str">
        <f t="shared" si="1"/>
        <v>393D802A</v>
      </c>
      <c r="I34" s="1" t="s">
        <v>33</v>
      </c>
      <c r="J34" s="1" t="str">
        <f t="shared" si="2"/>
        <v>802</v>
      </c>
      <c r="K34" s="1">
        <v>0</v>
      </c>
      <c r="L34" s="13" t="s">
        <v>57</v>
      </c>
    </row>
    <row r="35" spans="7:12" x14ac:dyDescent="0.25">
      <c r="G35" s="1" t="s">
        <v>67</v>
      </c>
      <c r="H35" s="1" t="str">
        <f t="shared" si="1"/>
        <v>3941802A</v>
      </c>
      <c r="I35" s="1" t="s">
        <v>33</v>
      </c>
      <c r="J35" s="1" t="str">
        <f t="shared" si="2"/>
        <v>802</v>
      </c>
      <c r="K35" s="1">
        <v>1</v>
      </c>
      <c r="L35" s="13" t="s">
        <v>57</v>
      </c>
    </row>
    <row r="36" spans="7:12" x14ac:dyDescent="0.25">
      <c r="G36" s="1" t="s">
        <v>68</v>
      </c>
      <c r="H36" s="1" t="str">
        <f t="shared" si="1"/>
        <v>3945802A</v>
      </c>
      <c r="I36" s="1" t="s">
        <v>33</v>
      </c>
      <c r="J36" s="1" t="str">
        <f t="shared" si="2"/>
        <v>802</v>
      </c>
      <c r="K36" s="1">
        <v>2</v>
      </c>
      <c r="L36" s="13" t="s">
        <v>57</v>
      </c>
    </row>
    <row r="37" spans="7:12" x14ac:dyDescent="0.25">
      <c r="G37" s="1" t="s">
        <v>69</v>
      </c>
      <c r="H37" s="1" t="str">
        <f t="shared" si="1"/>
        <v>3939802A</v>
      </c>
      <c r="I37" s="1" t="s">
        <v>35</v>
      </c>
      <c r="J37" s="1" t="str">
        <f t="shared" si="2"/>
        <v>802</v>
      </c>
      <c r="K37" s="1">
        <v>3</v>
      </c>
      <c r="L37" s="13" t="s">
        <v>57</v>
      </c>
    </row>
    <row r="38" spans="7:12" x14ac:dyDescent="0.25">
      <c r="G38" s="1" t="s">
        <v>10</v>
      </c>
      <c r="H38" s="1"/>
      <c r="J38" s="1" t="str">
        <f t="shared" si="2"/>
        <v/>
      </c>
      <c r="L38" s="1" t="s">
        <v>10</v>
      </c>
    </row>
    <row r="39" spans="7:12" x14ac:dyDescent="0.25">
      <c r="G39" s="1" t="s">
        <v>70</v>
      </c>
      <c r="H39" s="1" t="str">
        <f t="shared" si="1"/>
        <v>393D802E</v>
      </c>
      <c r="I39" s="1" t="s">
        <v>33</v>
      </c>
      <c r="J39" s="1" t="str">
        <f t="shared" si="2"/>
        <v>802</v>
      </c>
      <c r="K39" s="1">
        <v>0</v>
      </c>
      <c r="L39" s="13" t="s">
        <v>57</v>
      </c>
    </row>
    <row r="40" spans="7:12" x14ac:dyDescent="0.25">
      <c r="G40" s="1" t="s">
        <v>71</v>
      </c>
      <c r="H40" s="1" t="str">
        <f t="shared" si="1"/>
        <v>3941802E</v>
      </c>
      <c r="I40" s="1" t="s">
        <v>33</v>
      </c>
      <c r="J40" s="1" t="str">
        <f t="shared" si="2"/>
        <v>802</v>
      </c>
      <c r="K40" s="1">
        <v>1</v>
      </c>
      <c r="L40" s="13" t="s">
        <v>57</v>
      </c>
    </row>
    <row r="41" spans="7:12" x14ac:dyDescent="0.25">
      <c r="G41" s="1" t="s">
        <v>72</v>
      </c>
      <c r="H41" s="1" t="str">
        <f t="shared" si="1"/>
        <v>3945802E</v>
      </c>
      <c r="I41" s="1" t="s">
        <v>33</v>
      </c>
      <c r="J41" s="1" t="str">
        <f t="shared" si="2"/>
        <v>802</v>
      </c>
      <c r="K41" s="1">
        <v>2</v>
      </c>
      <c r="L41" s="13" t="s">
        <v>57</v>
      </c>
    </row>
    <row r="42" spans="7:12" x14ac:dyDescent="0.25">
      <c r="G42" s="1" t="s">
        <v>73</v>
      </c>
      <c r="H42" s="1" t="str">
        <f t="shared" si="1"/>
        <v>3939802E</v>
      </c>
      <c r="I42" s="1" t="s">
        <v>35</v>
      </c>
      <c r="J42" s="1" t="str">
        <f t="shared" si="2"/>
        <v>802</v>
      </c>
      <c r="K42" s="1">
        <v>3</v>
      </c>
      <c r="L42" s="13" t="s">
        <v>57</v>
      </c>
    </row>
    <row r="43" spans="7:12" x14ac:dyDescent="0.25">
      <c r="H43" s="1"/>
      <c r="J43" s="1" t="str">
        <f t="shared" si="2"/>
        <v/>
      </c>
    </row>
    <row r="44" spans="7:12" x14ac:dyDescent="0.25">
      <c r="G44" s="1" t="s">
        <v>74</v>
      </c>
      <c r="H44" s="1" t="str">
        <f t="shared" si="1"/>
        <v>393D8032</v>
      </c>
      <c r="I44" s="1" t="s">
        <v>33</v>
      </c>
      <c r="J44" s="1" t="str">
        <f t="shared" si="2"/>
        <v>803</v>
      </c>
      <c r="K44" s="1">
        <v>0</v>
      </c>
      <c r="L44" s="12" t="s">
        <v>34</v>
      </c>
    </row>
    <row r="45" spans="7:12" x14ac:dyDescent="0.25">
      <c r="G45" s="1" t="s">
        <v>76</v>
      </c>
      <c r="H45" s="1" t="str">
        <f t="shared" si="1"/>
        <v>39418032</v>
      </c>
      <c r="I45" s="1" t="s">
        <v>33</v>
      </c>
      <c r="J45" s="1" t="str">
        <f t="shared" si="2"/>
        <v>803</v>
      </c>
      <c r="K45" s="1">
        <v>1</v>
      </c>
      <c r="L45" s="12" t="s">
        <v>34</v>
      </c>
    </row>
    <row r="46" spans="7:12" x14ac:dyDescent="0.25">
      <c r="G46" s="1" t="s">
        <v>77</v>
      </c>
      <c r="H46" s="1" t="str">
        <f t="shared" si="1"/>
        <v>39458032</v>
      </c>
      <c r="I46" s="1" t="s">
        <v>33</v>
      </c>
      <c r="J46" s="1" t="str">
        <f t="shared" si="2"/>
        <v>803</v>
      </c>
      <c r="K46" s="1">
        <v>2</v>
      </c>
      <c r="L46" s="12" t="s">
        <v>34</v>
      </c>
    </row>
    <row r="47" spans="7:12" x14ac:dyDescent="0.25">
      <c r="G47" s="1" t="s">
        <v>78</v>
      </c>
      <c r="H47" s="1" t="str">
        <f t="shared" si="1"/>
        <v>39398032</v>
      </c>
      <c r="I47" s="1" t="s">
        <v>35</v>
      </c>
      <c r="J47" s="1" t="str">
        <f t="shared" si="2"/>
        <v>803</v>
      </c>
      <c r="K47" s="1">
        <v>3</v>
      </c>
      <c r="L47" s="12" t="s">
        <v>34</v>
      </c>
    </row>
    <row r="48" spans="7:12" x14ac:dyDescent="0.25">
      <c r="H48" s="1"/>
      <c r="J48" s="1" t="str">
        <f t="shared" si="2"/>
        <v/>
      </c>
    </row>
    <row r="49" spans="7:12" x14ac:dyDescent="0.25">
      <c r="G49" s="1" t="s">
        <v>79</v>
      </c>
      <c r="H49" s="1" t="str">
        <f t="shared" si="1"/>
        <v>393D8036</v>
      </c>
      <c r="I49" s="1" t="s">
        <v>33</v>
      </c>
      <c r="J49" s="1" t="str">
        <f t="shared" si="2"/>
        <v>803</v>
      </c>
      <c r="K49" s="1">
        <v>0</v>
      </c>
      <c r="L49" s="13" t="s">
        <v>57</v>
      </c>
    </row>
    <row r="50" spans="7:12" x14ac:dyDescent="0.25">
      <c r="G50" s="1" t="s">
        <v>75</v>
      </c>
      <c r="H50" s="1" t="str">
        <f t="shared" si="1"/>
        <v>39418036</v>
      </c>
      <c r="I50" s="1" t="s">
        <v>33</v>
      </c>
      <c r="J50" s="1" t="str">
        <f t="shared" si="2"/>
        <v>803</v>
      </c>
      <c r="K50" s="1">
        <v>1</v>
      </c>
      <c r="L50" s="13" t="s">
        <v>57</v>
      </c>
    </row>
    <row r="51" spans="7:12" x14ac:dyDescent="0.25">
      <c r="G51" s="1" t="s">
        <v>80</v>
      </c>
      <c r="H51" s="1" t="str">
        <f t="shared" si="1"/>
        <v>39458036</v>
      </c>
      <c r="I51" s="1" t="s">
        <v>33</v>
      </c>
      <c r="J51" s="1" t="str">
        <f t="shared" si="2"/>
        <v>803</v>
      </c>
      <c r="K51" s="1">
        <v>2</v>
      </c>
      <c r="L51" s="13" t="s">
        <v>57</v>
      </c>
    </row>
    <row r="52" spans="7:12" x14ac:dyDescent="0.25">
      <c r="G52" s="1" t="s">
        <v>81</v>
      </c>
      <c r="H52" s="1" t="str">
        <f t="shared" si="1"/>
        <v>39398036</v>
      </c>
      <c r="I52" s="1" t="s">
        <v>35</v>
      </c>
      <c r="J52" s="1" t="str">
        <f t="shared" si="2"/>
        <v>803</v>
      </c>
      <c r="K52" s="1">
        <v>3</v>
      </c>
      <c r="L52" s="13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main</vt:lpstr>
      <vt:lpstr>n=2</vt:lpstr>
      <vt:lpstr>n=4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adria</cp:lastModifiedBy>
  <dcterms:created xsi:type="dcterms:W3CDTF">2016-05-17T14:01:01Z</dcterms:created>
  <dcterms:modified xsi:type="dcterms:W3CDTF">2016-05-18T07:48:01Z</dcterms:modified>
</cp:coreProperties>
</file>