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348FED1-8704-483A-A9F5-27A675B4B961}" xr6:coauthVersionLast="47" xr6:coauthVersionMax="47" xr10:uidLastSave="{00000000-0000-0000-0000-000000000000}"/>
  <bookViews>
    <workbookView xWindow="320" yWindow="2330" windowWidth="18380" windowHeight="16380" xr2:uid="{C6877069-28E1-40DE-9803-A6697BB642DA}"/>
  </bookViews>
  <sheets>
    <sheet name="表格1" sheetId="1" r:id="rId1"/>
    <sheet name="表格2" sheetId="2" r:id="rId2"/>
    <sheet name="表格3" sheetId="4" r:id="rId3"/>
    <sheet name="表格4" sheetId="5" r:id="rId4"/>
    <sheet name="表格5" sheetId="6" r:id="rId5"/>
    <sheet name="雷达图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5" i="1" l="1"/>
  <c r="AC96" i="1"/>
  <c r="AC97" i="1"/>
  <c r="AC98" i="1"/>
  <c r="AC99" i="1"/>
  <c r="AC100" i="1"/>
  <c r="AC101" i="1"/>
  <c r="AC102" i="1"/>
  <c r="AC103" i="1"/>
  <c r="AC104" i="1"/>
  <c r="AC94" i="1"/>
  <c r="R103" i="1"/>
  <c r="R102" i="1"/>
  <c r="R101" i="1"/>
  <c r="R100" i="1"/>
  <c r="R99" i="1"/>
  <c r="R98" i="1"/>
  <c r="R97" i="1"/>
  <c r="R96" i="1"/>
  <c r="R95" i="1"/>
  <c r="R94" i="1"/>
  <c r="R104" i="1"/>
  <c r="U63" i="1"/>
  <c r="U64" i="1"/>
  <c r="U65" i="1"/>
  <c r="U66" i="1"/>
  <c r="U67" i="1"/>
  <c r="U68" i="1"/>
  <c r="U69" i="1"/>
  <c r="U70" i="1"/>
  <c r="U71" i="1"/>
  <c r="U72" i="1"/>
  <c r="U73" i="1"/>
  <c r="X72" i="1"/>
  <c r="X71" i="1"/>
  <c r="X70" i="1"/>
  <c r="X73" i="1"/>
  <c r="X69" i="1"/>
  <c r="X68" i="1"/>
  <c r="X67" i="1"/>
  <c r="X66" i="1"/>
  <c r="X65" i="1"/>
  <c r="X64" i="1"/>
  <c r="X63" i="1"/>
  <c r="J124" i="4"/>
  <c r="K124" i="4"/>
  <c r="L124" i="4"/>
  <c r="M124" i="4"/>
  <c r="L95" i="4"/>
  <c r="L94" i="4"/>
  <c r="L93" i="4"/>
  <c r="L92" i="4"/>
  <c r="N91" i="4"/>
  <c r="C102" i="4"/>
  <c r="B102" i="4"/>
  <c r="W37" i="1"/>
  <c r="W38" i="1"/>
  <c r="W39" i="1"/>
  <c r="W36" i="1"/>
  <c r="U39" i="1"/>
  <c r="H22" i="1"/>
  <c r="H23" i="1"/>
  <c r="H24" i="1"/>
  <c r="H25" i="1"/>
  <c r="H26" i="1"/>
  <c r="H27" i="1"/>
  <c r="G22" i="1"/>
  <c r="G23" i="1"/>
  <c r="G24" i="1"/>
  <c r="G25" i="1"/>
  <c r="G26" i="1"/>
  <c r="G27" i="1"/>
  <c r="G28" i="1"/>
  <c r="H28" i="1" s="1"/>
  <c r="G21" i="1"/>
  <c r="H21" i="1" s="1"/>
  <c r="X16" i="1"/>
  <c r="U16" i="1"/>
  <c r="R16" i="1"/>
  <c r="X15" i="1"/>
  <c r="U15" i="1"/>
  <c r="R15" i="1"/>
  <c r="X14" i="1"/>
  <c r="U14" i="1"/>
  <c r="R14" i="1"/>
  <c r="X13" i="1"/>
  <c r="U13" i="1"/>
  <c r="R13" i="1"/>
  <c r="X12" i="1"/>
  <c r="U12" i="1"/>
  <c r="R12" i="1"/>
  <c r="X11" i="1"/>
  <c r="U11" i="1"/>
  <c r="R11" i="1"/>
  <c r="X10" i="1"/>
  <c r="U10" i="1"/>
  <c r="R10" i="1"/>
  <c r="X9" i="1"/>
  <c r="U9" i="1"/>
  <c r="R9" i="1"/>
  <c r="X8" i="1"/>
  <c r="U8" i="1"/>
  <c r="R8" i="1"/>
  <c r="X7" i="1"/>
  <c r="U7" i="1"/>
  <c r="R7" i="1"/>
  <c r="X6" i="1"/>
  <c r="U6" i="1"/>
  <c r="R6" i="1"/>
  <c r="O7" i="1"/>
  <c r="O8" i="1"/>
  <c r="O9" i="1"/>
  <c r="O10" i="1"/>
  <c r="O11" i="1"/>
  <c r="O12" i="1"/>
  <c r="O13" i="1"/>
  <c r="O14" i="1"/>
  <c r="O15" i="1"/>
  <c r="O16" i="1"/>
  <c r="O6" i="1"/>
</calcChain>
</file>

<file path=xl/sharedStrings.xml><?xml version="1.0" encoding="utf-8"?>
<sst xmlns="http://schemas.openxmlformats.org/spreadsheetml/2006/main" count="338" uniqueCount="252">
  <si>
    <t>每辆车的碳排放减少量</t>
    <phoneticPr fontId="1" type="noConversion"/>
  </si>
  <si>
    <t>2020年我国乘用车全产业链碳排放总量</t>
  </si>
  <si>
    <t>约6.7亿吨二氧化碳</t>
  </si>
  <si>
    <t>汽车使用环节碳排放占比</t>
  </si>
  <si>
    <t>上游产业链制造环节碳排放占比</t>
  </si>
  <si>
    <t>可减少的碳排放量</t>
  </si>
  <si>
    <t>约4.86亿吨</t>
  </si>
  <si>
    <t>现有新能源乘用车每年在使用环节减少的碳排放量</t>
  </si>
  <si>
    <t>约1500万吨</t>
  </si>
  <si>
    <t xml:space="preserve">按国别的汽车出口量 </t>
    <phoneticPr fontId="1" type="noConversion"/>
  </si>
  <si>
    <t>日本汽车出口量</t>
  </si>
  <si>
    <t>德国汽车出口量</t>
  </si>
  <si>
    <t>中国汽车出口量</t>
  </si>
  <si>
    <t>2018年</t>
  </si>
  <si>
    <t>2019年</t>
  </si>
  <si>
    <t>2020年</t>
  </si>
  <si>
    <t>2021年</t>
  </si>
  <si>
    <t>2022年</t>
  </si>
  <si>
    <t>来源：Marklines</t>
  </si>
  <si>
    <t>快速充电桩占比</t>
  </si>
  <si>
    <t>公共可访问的充电桩总数（2020）</t>
  </si>
  <si>
    <t>公共可访问的快速充电桩总数（2020）</t>
  </si>
  <si>
    <t>中国公共可访问的慢速充电桩数量（2020）</t>
  </si>
  <si>
    <t>中国公共可访问的快速充电桩数量（2020）</t>
  </si>
  <si>
    <t>欧洲公共可访问的慢速充电桩数量（2020）</t>
  </si>
  <si>
    <t>荷兰公共可访问的慢速充电桩数量（2020）</t>
  </si>
  <si>
    <t>美国公共可访问的慢速充电桩数量（2020）</t>
  </si>
  <si>
    <t>韩国公共可访问的慢速充电桩数量（2020）</t>
  </si>
  <si>
    <t>欧洲公共可访问的快速充电桩数量（2020）</t>
  </si>
  <si>
    <t>德国公共可访问的快速充电桩数量（2020）</t>
  </si>
  <si>
    <t>英国公共可访问的快速充电桩数量（2020）</t>
  </si>
  <si>
    <t>法国公共可访问的快速充电桩数量（2020）</t>
  </si>
  <si>
    <t>荷兰公共可访问的快速充电桩数量（2020）</t>
  </si>
  <si>
    <t>美国公共可访问的快速充电桩数量（2020）</t>
  </si>
  <si>
    <t>特斯拉超级充电站占美国公共快速充电桩比例</t>
  </si>
  <si>
    <t>韩国公共可访问的快速充电桩数量（2020）</t>
  </si>
  <si>
    <t>来源：国际能源署</t>
    <phoneticPr fontId="1" type="noConversion"/>
  </si>
  <si>
    <t>2020年充电桩数量</t>
    <phoneticPr fontId="1" type="noConversion"/>
  </si>
  <si>
    <t>Source: IEA. Licence: CC BY 4.0</t>
  </si>
  <si>
    <t>This data is subject to the IEA's terms and conditions: https://www.iea.org/t_c/termsandconditions/</t>
  </si>
  <si>
    <t>单位：百万</t>
    <phoneticPr fontId="1" type="noConversion"/>
  </si>
  <si>
    <t>BEV=纯电动</t>
    <phoneticPr fontId="1" type="noConversion"/>
  </si>
  <si>
    <t>PHEV=混动</t>
    <phoneticPr fontId="1" type="noConversion"/>
  </si>
  <si>
    <t>中国纯电动</t>
    <phoneticPr fontId="1" type="noConversion"/>
  </si>
  <si>
    <t>中国混动</t>
    <phoneticPr fontId="1" type="noConversion"/>
  </si>
  <si>
    <t>欧洲纯电动</t>
    <phoneticPr fontId="1" type="noConversion"/>
  </si>
  <si>
    <t>欧洲混动</t>
    <phoneticPr fontId="1" type="noConversion"/>
  </si>
  <si>
    <t>美国纯电动</t>
    <phoneticPr fontId="1" type="noConversion"/>
  </si>
  <si>
    <t>美国混动</t>
    <phoneticPr fontId="1" type="noConversion"/>
  </si>
  <si>
    <t>其他纯电动</t>
    <phoneticPr fontId="1" type="noConversion"/>
  </si>
  <si>
    <t>其他混动</t>
    <phoneticPr fontId="1" type="noConversion"/>
  </si>
  <si>
    <t>中国总数</t>
    <phoneticPr fontId="1" type="noConversion"/>
  </si>
  <si>
    <t>欧洲总数</t>
    <phoneticPr fontId="1" type="noConversion"/>
  </si>
  <si>
    <t>美国总数</t>
    <phoneticPr fontId="1" type="noConversion"/>
  </si>
  <si>
    <t>其他总数</t>
    <phoneticPr fontId="1" type="noConversion"/>
  </si>
  <si>
    <t>指的是其他地区</t>
    <phoneticPr fontId="1" type="noConversion"/>
  </si>
  <si>
    <t xml:space="preserve">按国别的电动客车生产量 </t>
    <phoneticPr fontId="1" type="noConversion"/>
  </si>
  <si>
    <t>来源：IEA（国际能源署）</t>
    <phoneticPr fontId="1" type="noConversion"/>
  </si>
  <si>
    <t>中国</t>
  </si>
  <si>
    <t>中国</t>
    <phoneticPr fontId="1" type="noConversion"/>
  </si>
  <si>
    <t>欧洲</t>
    <phoneticPr fontId="1" type="noConversion"/>
  </si>
  <si>
    <t>美国</t>
  </si>
  <si>
    <t>美国</t>
    <phoneticPr fontId="1" type="noConversion"/>
  </si>
  <si>
    <t>韩国</t>
  </si>
  <si>
    <t>韩国</t>
    <phoneticPr fontId="1" type="noConversion"/>
  </si>
  <si>
    <t>荷兰</t>
  </si>
  <si>
    <t>荷兰</t>
    <phoneticPr fontId="1" type="noConversion"/>
  </si>
  <si>
    <t>国家</t>
  </si>
  <si>
    <t>领土面积（平方公里）</t>
  </si>
  <si>
    <t>欧盟</t>
  </si>
  <si>
    <t>日本</t>
  </si>
  <si>
    <t>德国</t>
  </si>
  <si>
    <t>英国</t>
  </si>
  <si>
    <t>法国</t>
  </si>
  <si>
    <t>国土面积</t>
    <phoneticPr fontId="1" type="noConversion"/>
  </si>
  <si>
    <t>领土面积</t>
    <phoneticPr fontId="1" type="noConversion"/>
  </si>
  <si>
    <t>总数</t>
    <phoneticPr fontId="1" type="noConversion"/>
  </si>
  <si>
    <t>数量/面积（单位：个/平方公里）</t>
    <phoneticPr fontId="1" type="noConversion"/>
  </si>
  <si>
    <t>德国</t>
    <phoneticPr fontId="1" type="noConversion"/>
  </si>
  <si>
    <t>英国</t>
    <phoneticPr fontId="1" type="noConversion"/>
  </si>
  <si>
    <t>法国</t>
    <phoneticPr fontId="1" type="noConversion"/>
  </si>
  <si>
    <t>人口总数（万人）</t>
  </si>
  <si>
    <t>家庭数（万个）</t>
  </si>
  <si>
    <t>数据来源</t>
  </si>
  <si>
    <t>国家统计局</t>
  </si>
  <si>
    <t>欧洲统计局</t>
  </si>
  <si>
    <t>美国人口普查局</t>
  </si>
  <si>
    <t>日本内阁府统计局</t>
  </si>
  <si>
    <t>韩国国家统计局</t>
  </si>
  <si>
    <t>德国联邦统计局</t>
  </si>
  <si>
    <t>荷兰统计局</t>
  </si>
  <si>
    <t>英国国家统计局</t>
  </si>
  <si>
    <t>法国国家统计局</t>
  </si>
  <si>
    <t>2016至2023新能源汽车销量</t>
    <phoneticPr fontId="1" type="noConversion"/>
  </si>
  <si>
    <t>注意：2023销量是由第一季度的销量经过推测得到的</t>
    <phoneticPr fontId="1" type="noConversion"/>
  </si>
  <si>
    <t>其他地区</t>
    <phoneticPr fontId="1" type="noConversion"/>
  </si>
  <si>
    <t>Process1</t>
    <phoneticPr fontId="1" type="noConversion"/>
  </si>
  <si>
    <t>销量(m)</t>
    <phoneticPr fontId="1" type="noConversion"/>
  </si>
  <si>
    <t>家庭数(10k)</t>
    <phoneticPr fontId="1" type="noConversion"/>
  </si>
  <si>
    <t xml:space="preserve">每家庭拥有的新能源汽车数量 </t>
    <phoneticPr fontId="1" type="noConversion"/>
  </si>
  <si>
    <t xml:space="preserve">中国 </t>
    <phoneticPr fontId="1" type="noConversion"/>
  </si>
  <si>
    <t>各国新能源汽车用电总需求量（单位：GWh）</t>
    <phoneticPr fontId="1" type="noConversion"/>
  </si>
  <si>
    <t>印度</t>
    <phoneticPr fontId="1" type="noConversion"/>
  </si>
  <si>
    <t>各国新能源汽车等效石油消耗量（单位：百万桶/日）</t>
    <phoneticPr fontId="1" type="noConversion"/>
  </si>
  <si>
    <t>各国新能源汽车等效石油消耗量（单位：百万吨/年）</t>
    <phoneticPr fontId="1" type="noConversion"/>
  </si>
  <si>
    <t>雷达图指数</t>
    <phoneticPr fontId="1" type="noConversion"/>
  </si>
  <si>
    <t>世界其他地区</t>
    <phoneticPr fontId="1" type="noConversion"/>
  </si>
  <si>
    <t xml:space="preserve">新能源汽车等效石油消耗量 </t>
    <phoneticPr fontId="1" type="noConversion"/>
  </si>
  <si>
    <t>归一化后数据</t>
    <phoneticPr fontId="1" type="noConversion"/>
  </si>
  <si>
    <t xml:space="preserve">平均单位领土面积的充电桩数量 </t>
    <phoneticPr fontId="1" type="noConversion"/>
  </si>
  <si>
    <t>每年新能源汽车销量</t>
    <phoneticPr fontId="1" type="noConversion"/>
  </si>
  <si>
    <t xml:space="preserve">每年新能源汽车生产量 </t>
    <phoneticPr fontId="1" type="noConversion"/>
  </si>
  <si>
    <t>每万个家庭拥有的新能源汽车数量（辆/万户）</t>
    <phoneticPr fontId="1" type="noConversion"/>
  </si>
  <si>
    <t>按国别划分的石油消耗碳排放总量</t>
    <phoneticPr fontId="1" type="noConversion"/>
  </si>
  <si>
    <t>来源：Statistica.com</t>
    <phoneticPr fontId="1" type="noConversion"/>
  </si>
  <si>
    <t>单位：百万吨</t>
    <phoneticPr fontId="1" type="noConversion"/>
  </si>
  <si>
    <t>加拿大</t>
    <phoneticPr fontId="1" type="noConversion"/>
  </si>
  <si>
    <t>巴西</t>
    <phoneticPr fontId="1" type="noConversion"/>
  </si>
  <si>
    <t>伊朗</t>
    <phoneticPr fontId="1" type="noConversion"/>
  </si>
  <si>
    <t>日本</t>
    <phoneticPr fontId="1" type="noConversion"/>
  </si>
  <si>
    <t>俄罗斯</t>
    <phoneticPr fontId="1" type="noConversion"/>
  </si>
  <si>
    <t>沙特阿拉伯</t>
    <phoneticPr fontId="1" type="noConversion"/>
  </si>
  <si>
    <t>2019，美国能源信息署</t>
    <phoneticPr fontId="1" type="noConversion"/>
  </si>
  <si>
    <t>新能源全产业产值占全国GDP占比（2022）</t>
    <phoneticPr fontId="1" type="noConversion"/>
  </si>
  <si>
    <t>2018，欧盟统计局（Eurostat）</t>
    <phoneticPr fontId="1" type="noConversion"/>
  </si>
  <si>
    <t>2019,德国联邦环境局（UBA）的数据</t>
    <phoneticPr fontId="1" type="noConversion"/>
  </si>
  <si>
    <t>2019,英国政府商务、能源和工业战略部(BEIS)</t>
    <phoneticPr fontId="1" type="noConversion"/>
  </si>
  <si>
    <t>2019,国际再生可能能源机构（IRENA）</t>
    <phoneticPr fontId="1" type="noConversion"/>
  </si>
  <si>
    <t>各国居民交通出行占总支出的比例</t>
    <phoneticPr fontId="1" type="noConversion"/>
  </si>
  <si>
    <t>2019年中国城镇居民家庭人均交通和通信支出</t>
  </si>
  <si>
    <t>中国国家统计局</t>
  </si>
  <si>
    <t>美国劳工统计局（Bureau of Labor Statistics）发布的数据</t>
  </si>
  <si>
    <t>2019，仅考虑汽车相关的支出</t>
    <phoneticPr fontId="1" type="noConversion"/>
  </si>
  <si>
    <t>欧盟统计局（EuroStat）</t>
    <phoneticPr fontId="1" type="noConversion"/>
  </si>
  <si>
    <t>2019, 英国政府</t>
    <phoneticPr fontId="1" type="noConversion"/>
  </si>
  <si>
    <t>2019，日本政府</t>
    <phoneticPr fontId="1" type="noConversion"/>
  </si>
  <si>
    <t>国内2019年新能源汽车按品牌占国内市场份额</t>
    <phoneticPr fontId="1" type="noConversion"/>
  </si>
  <si>
    <t>企业名称</t>
    <phoneticPr fontId="1" type="noConversion"/>
  </si>
  <si>
    <t>销量</t>
    <phoneticPr fontId="1" type="noConversion"/>
  </si>
  <si>
    <t>市场占比</t>
    <phoneticPr fontId="1" type="noConversion"/>
  </si>
  <si>
    <t>同比增长率</t>
    <phoneticPr fontId="1" type="noConversion"/>
  </si>
  <si>
    <t>比亚迪</t>
    <phoneticPr fontId="1" type="noConversion"/>
  </si>
  <si>
    <t>北汽新能源</t>
    <phoneticPr fontId="1" type="noConversion"/>
  </si>
  <si>
    <t>上汽集团</t>
    <phoneticPr fontId="1" type="noConversion"/>
  </si>
  <si>
    <t>吉利集团</t>
    <phoneticPr fontId="1" type="noConversion"/>
  </si>
  <si>
    <t>上通五菱</t>
    <phoneticPr fontId="1" type="noConversion"/>
  </si>
  <si>
    <t>江淮汽车</t>
    <phoneticPr fontId="1" type="noConversion"/>
  </si>
  <si>
    <t xml:space="preserve">广汽乘用车 </t>
    <phoneticPr fontId="1" type="noConversion"/>
  </si>
  <si>
    <t>长城汽车</t>
    <phoneticPr fontId="1" type="noConversion"/>
  </si>
  <si>
    <t xml:space="preserve">上汽大众 </t>
    <phoneticPr fontId="1" type="noConversion"/>
  </si>
  <si>
    <t>合计</t>
    <phoneticPr fontId="1" type="noConversion"/>
  </si>
  <si>
    <t>单位：万辆，%</t>
    <phoneticPr fontId="1" type="noConversion"/>
  </si>
  <si>
    <t>奇瑞汽车</t>
    <phoneticPr fontId="1" type="noConversion"/>
  </si>
  <si>
    <t xml:space="preserve">美国2018年新能源汽车品牌市场份额 </t>
    <phoneticPr fontId="1" type="noConversion"/>
  </si>
  <si>
    <t>Ford</t>
  </si>
  <si>
    <t>Toyota</t>
  </si>
  <si>
    <t>Chevrolet</t>
  </si>
  <si>
    <t>Honda</t>
  </si>
  <si>
    <t>Nissan</t>
  </si>
  <si>
    <t>Jeep</t>
  </si>
  <si>
    <t>Subaru</t>
  </si>
  <si>
    <t>Hyundai</t>
  </si>
  <si>
    <t>Ram</t>
  </si>
  <si>
    <t>Kia</t>
  </si>
  <si>
    <t>GMC</t>
  </si>
  <si>
    <t>Dodge</t>
  </si>
  <si>
    <t>Volkswagen</t>
  </si>
  <si>
    <t>Mercedes-Benz</t>
  </si>
  <si>
    <t>BMW</t>
  </si>
  <si>
    <t>Mazda</t>
  </si>
  <si>
    <t>Lexus</t>
  </si>
  <si>
    <t>Audi</t>
  </si>
  <si>
    <t>Buick</t>
  </si>
  <si>
    <t>Tesla</t>
  </si>
  <si>
    <t>Chrysler</t>
  </si>
  <si>
    <t>Acura</t>
  </si>
  <si>
    <t>Cadillac</t>
  </si>
  <si>
    <t>Infiniti</t>
  </si>
  <si>
    <t>Mitsubishi</t>
  </si>
  <si>
    <t>Lincoln</t>
  </si>
  <si>
    <t>Volvo</t>
  </si>
  <si>
    <t>Land Rover</t>
  </si>
  <si>
    <t>Porsche</t>
  </si>
  <si>
    <t>Mini</t>
  </si>
  <si>
    <t>Jaguar</t>
  </si>
  <si>
    <t>Alfa Romeo</t>
  </si>
  <si>
    <t>Fiat</t>
  </si>
  <si>
    <t>Genesis</t>
  </si>
  <si>
    <t>Smart</t>
  </si>
  <si>
    <t>世界2022新能源汽车产量</t>
    <phoneticPr fontId="1" type="noConversion"/>
  </si>
  <si>
    <t>特斯拉</t>
    <phoneticPr fontId="1" type="noConversion"/>
  </si>
  <si>
    <t>吉利集团（沃尔沃）</t>
    <phoneticPr fontId="1" type="noConversion"/>
  </si>
  <si>
    <t>大众集团</t>
    <phoneticPr fontId="1" type="noConversion"/>
  </si>
  <si>
    <t>来源：insideEVS.com</t>
    <phoneticPr fontId="1" type="noConversion"/>
  </si>
  <si>
    <t>总产量</t>
    <phoneticPr fontId="1" type="noConversion"/>
  </si>
  <si>
    <t>市占率</t>
    <phoneticPr fontId="1" type="noConversion"/>
  </si>
  <si>
    <t xml:space="preserve">来源：《中国新能源汽车产业发展报告2020》社会科学文献出版社 </t>
    <phoneticPr fontId="1" type="noConversion"/>
  </si>
  <si>
    <t>世界2021新能源汽车市占率</t>
    <phoneticPr fontId="1" type="noConversion"/>
  </si>
  <si>
    <t>Brands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</si>
  <si>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</si>
  <si>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</si>
  <si>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</si>
  <si>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</si>
  <si>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</si>
  <si>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</si>
  <si>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</si>
  <si>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</si>
  <si>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BYD Auto</t>
  </si>
  <si>
    <t>Wuling</t>
  </si>
  <si>
    <t>Others</t>
  </si>
  <si>
    <t>来源：Counterpoint Passenger Electric Vehicle Sales Tracker</t>
    <phoneticPr fontId="1" type="noConversion"/>
  </si>
  <si>
    <t>Q4 2022</t>
    <phoneticPr fontId="1" type="noConversion"/>
  </si>
  <si>
    <t>来源：CleanTechnica</t>
    <phoneticPr fontId="1" type="noConversion"/>
  </si>
  <si>
    <t>来源：国际市场研究公司IDC发布的2020年、2019全球新能源汽车市场报告。</t>
    <phoneticPr fontId="1" type="noConversion"/>
  </si>
  <si>
    <t>五菱</t>
    <phoneticPr fontId="1" type="noConversion"/>
  </si>
  <si>
    <t>宝马</t>
    <phoneticPr fontId="1" type="noConversion"/>
  </si>
  <si>
    <t>其他品牌</t>
    <phoneticPr fontId="1" type="noConversion"/>
  </si>
  <si>
    <t>Source: Global Electric Vehicle Model Sales Tracker: Q1 2018 – Q4 2022</t>
  </si>
  <si>
    <t>https://www.counterpointresearch.com/global-electric-vehicle-market-share/</t>
  </si>
  <si>
    <t>年份</t>
  </si>
  <si>
    <t>人口数量（单位：亿）</t>
  </si>
  <si>
    <t>家庭数量（单位：万）</t>
  </si>
  <si>
    <t>平均每户：3.93人</t>
    <phoneticPr fontId="1" type="noConversion"/>
  </si>
  <si>
    <t>来源：中国汽车工业协会</t>
    <phoneticPr fontId="1" type="noConversion"/>
  </si>
  <si>
    <t>国内新能源汽车销量（百万辆）</t>
    <phoneticPr fontId="1" type="noConversion"/>
  </si>
  <si>
    <t>I</t>
  </si>
  <si>
    <t>S</t>
  </si>
  <si>
    <t>alpha</t>
  </si>
  <si>
    <t>epsilon</t>
  </si>
  <si>
    <t>beta</t>
  </si>
  <si>
    <t>D</t>
  </si>
  <si>
    <t>gamma</t>
  </si>
  <si>
    <r>
      <rPr>
        <b/>
        <sz val="8"/>
        <color rgb="FF616161"/>
        <rFont val="等线"/>
        <family val="2"/>
        <charset val="134"/>
      </rPr>
      <t>家庭数量</t>
    </r>
    <phoneticPr fontId="1" type="noConversion"/>
  </si>
  <si>
    <t>国内新能源汽车销量（辆）</t>
    <phoneticPr fontId="1" type="noConversion"/>
  </si>
  <si>
    <t>输出</t>
    <phoneticPr fontId="1" type="noConversion"/>
  </si>
  <si>
    <t>输入</t>
    <phoneticPr fontId="1" type="noConversion"/>
  </si>
  <si>
    <t>数据来源：国家统计局、中国汽车工业协会</t>
    <phoneticPr fontId="1" type="noConversion"/>
  </si>
  <si>
    <t>N</t>
    <phoneticPr fontId="1" type="noConversion"/>
  </si>
  <si>
    <t>SIRD模型检验</t>
    <phoneticPr fontId="1" type="noConversion"/>
  </si>
  <si>
    <t>年份</t>
    <phoneticPr fontId="1" type="noConversion"/>
  </si>
  <si>
    <t>总家庭数M</t>
    <phoneticPr fontId="1" type="noConversion"/>
  </si>
  <si>
    <t>N（比例）</t>
    <phoneticPr fontId="1" type="noConversion"/>
  </si>
  <si>
    <t>N（家庭数）</t>
    <phoneticPr fontId="1" type="noConversion"/>
  </si>
  <si>
    <t>模型输出</t>
    <phoneticPr fontId="1" type="noConversion"/>
  </si>
  <si>
    <t>M^</t>
    <phoneticPr fontId="1" type="noConversion"/>
  </si>
  <si>
    <t>D^</t>
    <phoneticPr fontId="1" type="noConversion"/>
  </si>
  <si>
    <t>S^</t>
    <phoneticPr fontId="1" type="noConversion"/>
  </si>
  <si>
    <t>R</t>
    <phoneticPr fontId="1" type="noConversion"/>
  </si>
  <si>
    <t>RIDS模型输出</t>
    <phoneticPr fontId="1" type="noConversion"/>
  </si>
  <si>
    <t>直线拟合输出</t>
    <phoneticPr fontId="1" type="noConversion"/>
  </si>
  <si>
    <t>差值</t>
    <phoneticPr fontId="1" type="noConversion"/>
  </si>
  <si>
    <t>检验 M^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</si>
</sst>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_ "/>
  </numFmts>
  <fonts count="2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616161"/>
      <name val="微软雅黑"/>
      <family val="2"/>
      <charset val="134"/>
    </font>
    <font>
      <b/>
      <sz val="11"/>
      <color theme="2" tint="-0.249977111117893"/>
      <name val="等线"/>
      <family val="3"/>
      <charset val="134"/>
      <scheme val="minor"/>
    </font>
    <font>
      <sz val="11"/>
      <color theme="2" tint="-0.249977111117893"/>
      <name val="等线"/>
      <family val="3"/>
      <charset val="134"/>
      <scheme val="minor"/>
    </font>
    <font>
      <sz val="8"/>
      <color rgb="FF616161"/>
      <name val="Segoe UI"/>
      <family val="2"/>
      <charset val="134"/>
    </font>
    <font>
      <sz val="11"/>
      <color theme="2" tint="-0.249977111117893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rgb="FF616161"/>
      <name val="宋体"/>
      <family val="2"/>
      <charset val="134"/>
    </font>
    <font>
      <sz val="11"/>
      <color rgb="FFFF0000"/>
      <name val="等线"/>
      <family val="2"/>
      <charset val="134"/>
      <scheme val="minor"/>
    </font>
    <font>
      <b/>
      <sz val="8"/>
      <color rgb="FF616161"/>
      <name val="Segoe UI"/>
      <family val="2"/>
    </font>
    <font>
      <sz val="8"/>
      <color rgb="FF616161"/>
      <name val="Segoe UI"/>
      <family val="2"/>
    </font>
    <font>
      <b/>
      <sz val="8"/>
      <color rgb="FF616161"/>
      <name val="等线"/>
      <family val="2"/>
      <charset val="134"/>
    </font>
    <font>
      <sz val="12"/>
      <name val="等线"/>
      <family val="2"/>
      <charset val="134"/>
      <scheme val="minor"/>
    </font>
    <font>
      <sz val="12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E5E7EB"/>
      </left>
      <right/>
      <top style="medium">
        <color rgb="FFE5E7EB"/>
      </top>
      <bottom style="medium">
        <color rgb="FFE5E7EB"/>
      </bottom>
      <diagonal/>
    </border>
    <border>
      <left style="medium">
        <color rgb="FFE5E7EB"/>
      </left>
      <right style="medium">
        <color rgb="FFE5E7EB"/>
      </right>
      <top style="medium">
        <color rgb="FFE5E7EB"/>
      </top>
      <bottom style="medium">
        <color rgb="FFE5E7EB"/>
      </bottom>
      <diagonal/>
    </border>
    <border>
      <left style="medium">
        <color rgb="FFE5E7EB"/>
      </left>
      <right/>
      <top/>
      <bottom style="medium">
        <color rgb="FFE5E7EB"/>
      </bottom>
      <diagonal/>
    </border>
    <border>
      <left style="medium">
        <color rgb="FFE5E7EB"/>
      </left>
      <right style="medium">
        <color rgb="FFE5E7EB"/>
      </right>
      <top/>
      <bottom style="medium">
        <color rgb="FFE5E7EB"/>
      </bottom>
      <diagonal/>
    </border>
    <border>
      <left style="medium">
        <color rgb="FFE5E7EB"/>
      </left>
      <right style="medium">
        <color rgb="FFE5E7EB"/>
      </right>
      <top/>
      <bottom/>
      <diagonal/>
    </border>
    <border>
      <left style="medium">
        <color rgb="FFE5E7EB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3" fontId="0" fillId="0" borderId="0" xfId="0" applyNumberFormat="1">
      <alignment vertical="center"/>
    </xf>
    <xf numFmtId="0" fontId="4" fillId="0" borderId="0" xfId="1">
      <alignment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3" fontId="7" fillId="0" borderId="0" xfId="0" applyNumberFormat="1" applyFont="1">
      <alignment vertical="center"/>
    </xf>
    <xf numFmtId="10" fontId="7" fillId="0" borderId="0" xfId="0" applyNumberFormat="1" applyFont="1">
      <alignment vertical="center"/>
    </xf>
    <xf numFmtId="0" fontId="8" fillId="0" borderId="0" xfId="0" applyFont="1">
      <alignment vertical="center"/>
    </xf>
    <xf numFmtId="10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0" fontId="0" fillId="2" borderId="0" xfId="0" applyNumberFormat="1" applyFill="1">
      <alignment vertical="center"/>
    </xf>
    <xf numFmtId="10" fontId="10" fillId="2" borderId="0" xfId="0" applyNumberFormat="1" applyFont="1" applyFill="1">
      <alignment vertical="center"/>
    </xf>
    <xf numFmtId="0" fontId="11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3" borderId="5" xfId="0" applyFont="1" applyFill="1" applyBorder="1" applyAlignment="1">
      <alignment horizontal="center" vertical="center" wrapText="1"/>
    </xf>
    <xf numFmtId="0" fontId="14" fillId="3" borderId="3" xfId="0" applyNumberFormat="1" applyFont="1" applyFill="1" applyBorder="1" applyAlignment="1">
      <alignment vertical="center" wrapText="1"/>
    </xf>
    <xf numFmtId="0" fontId="14" fillId="3" borderId="4" xfId="0" applyNumberFormat="1" applyFont="1" applyFill="1" applyBorder="1" applyAlignment="1">
      <alignment vertical="center" wrapText="1"/>
    </xf>
    <xf numFmtId="181" fontId="0" fillId="0" borderId="0" xfId="0" applyNumberFormat="1">
      <alignment vertical="center"/>
    </xf>
    <xf numFmtId="0" fontId="14" fillId="3" borderId="0" xfId="0" applyNumberFormat="1" applyFont="1" applyFill="1" applyBorder="1" applyAlignment="1">
      <alignment vertical="center" wrapText="1"/>
    </xf>
    <xf numFmtId="3" fontId="14" fillId="3" borderId="3" xfId="0" applyNumberFormat="1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14" fillId="3" borderId="0" xfId="0" applyFont="1" applyFill="1" applyBorder="1" applyAlignment="1">
      <alignment vertical="center" wrapText="1"/>
    </xf>
    <xf numFmtId="3" fontId="14" fillId="3" borderId="0" xfId="0" applyNumberFormat="1" applyFont="1" applyFill="1" applyBorder="1" applyAlignment="1">
      <alignment vertical="center" wrapText="1"/>
    </xf>
    <xf numFmtId="181" fontId="14" fillId="3" borderId="4" xfId="0" applyNumberFormat="1" applyFont="1" applyFill="1" applyBorder="1" applyAlignment="1">
      <alignment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6" fillId="2" borderId="0" xfId="0" applyFont="1" applyFill="1">
      <alignment vertical="center"/>
    </xf>
    <xf numFmtId="0" fontId="17" fillId="2" borderId="3" xfId="0" applyFont="1" applyFill="1" applyBorder="1" applyAlignment="1">
      <alignment vertical="center" wrapText="1"/>
    </xf>
    <xf numFmtId="181" fontId="18" fillId="2" borderId="0" xfId="0" applyNumberFormat="1" applyFont="1" applyFill="1" applyBorder="1" applyAlignment="1">
      <alignment horizontal="center" vertical="center" wrapText="1"/>
    </xf>
    <xf numFmtId="181" fontId="16" fillId="2" borderId="0" xfId="0" applyNumberFormat="1" applyFont="1" applyFill="1">
      <alignment vertical="center"/>
    </xf>
    <xf numFmtId="181" fontId="16" fillId="2" borderId="2" xfId="0" applyNumberFormat="1" applyFont="1" applyFill="1" applyBorder="1">
      <alignment vertical="center"/>
    </xf>
    <xf numFmtId="0" fontId="17" fillId="2" borderId="0" xfId="0" applyFont="1" applyFill="1" applyBorder="1" applyAlignment="1">
      <alignment vertical="center" wrapText="1"/>
    </xf>
    <xf numFmtId="0" fontId="19" fillId="0" borderId="0" xfId="0" applyFont="1">
      <alignment vertical="center"/>
    </xf>
    <xf numFmtId="0" fontId="14" fillId="3" borderId="6" xfId="0" applyNumberFormat="1" applyFont="1" applyFill="1" applyBorder="1" applyAlignment="1">
      <alignment vertical="center" wrapText="1"/>
    </xf>
    <xf numFmtId="0" fontId="14" fillId="3" borderId="5" xfId="0" applyNumberFormat="1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按国别的新能源客车生产量</a:t>
            </a:r>
          </a:p>
        </c:rich>
      </c:tx>
      <c:layout>
        <c:manualLayout>
          <c:xMode val="edge"/>
          <c:yMode val="edge"/>
          <c:x val="0.32768427733520095"/>
          <c:y val="5.555567780640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中国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表格1!$L$6:$L$16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表格1!$O$6:$O$16</c:f>
              <c:numCache>
                <c:formatCode>General</c:formatCode>
                <c:ptCount val="11"/>
                <c:pt idx="0">
                  <c:v>1.91E-3</c:v>
                </c:pt>
                <c:pt idx="1">
                  <c:v>6.9800000000000001E-3</c:v>
                </c:pt>
                <c:pt idx="2">
                  <c:v>1.6879999999999999E-2</c:v>
                </c:pt>
                <c:pt idx="3">
                  <c:v>3.2219999999999999E-2</c:v>
                </c:pt>
                <c:pt idx="4">
                  <c:v>8.5320000000000007E-2</c:v>
                </c:pt>
                <c:pt idx="5">
                  <c:v>0.29270000000000002</c:v>
                </c:pt>
                <c:pt idx="6">
                  <c:v>0.62870000000000004</c:v>
                </c:pt>
                <c:pt idx="7">
                  <c:v>1.2077</c:v>
                </c:pt>
                <c:pt idx="8">
                  <c:v>2.2887900000000001</c:v>
                </c:pt>
                <c:pt idx="9">
                  <c:v>3.3490899999999999</c:v>
                </c:pt>
                <c:pt idx="10">
                  <c:v>4.5086700000000004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E-49B1-A814-E9C66863DB3C}"/>
            </c:ext>
          </c:extLst>
        </c:ser>
        <c:ser>
          <c:idx val="1"/>
          <c:order val="1"/>
          <c:tx>
            <c:v>欧洲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表格1!$L$6:$L$16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表格1!$R$6:$R$16</c:f>
              <c:numCache>
                <c:formatCode>General</c:formatCode>
                <c:ptCount val="11"/>
                <c:pt idx="0">
                  <c:v>7.1200000000000005E-3</c:v>
                </c:pt>
                <c:pt idx="1">
                  <c:v>1.7760000000000001E-2</c:v>
                </c:pt>
                <c:pt idx="2">
                  <c:v>4.5499999999999999E-2</c:v>
                </c:pt>
                <c:pt idx="3">
                  <c:v>0.10303999999999999</c:v>
                </c:pt>
                <c:pt idx="4">
                  <c:v>0.19656999999999999</c:v>
                </c:pt>
                <c:pt idx="5">
                  <c:v>0.37973999999999997</c:v>
                </c:pt>
                <c:pt idx="6">
                  <c:v>0.59011000000000002</c:v>
                </c:pt>
                <c:pt idx="7">
                  <c:v>0.86058999999999997</c:v>
                </c:pt>
                <c:pt idx="8">
                  <c:v>1.2387100000000002</c:v>
                </c:pt>
                <c:pt idx="9">
                  <c:v>1.7378800000000001</c:v>
                </c:pt>
                <c:pt idx="10">
                  <c:v>3.1598100000000002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E-49B1-A814-E9C66863DB3C}"/>
            </c:ext>
          </c:extLst>
        </c:ser>
        <c:ser>
          <c:idx val="2"/>
          <c:order val="2"/>
          <c:tx>
            <c:v>美国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表格1!$L$6:$L$16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表格1!$U$6:$U$16</c:f>
              <c:numCache>
                <c:formatCode>General</c:formatCode>
                <c:ptCount val="11"/>
                <c:pt idx="0">
                  <c:v>3.7699999999999999E-3</c:v>
                </c:pt>
                <c:pt idx="1">
                  <c:v>2.1499999999999998E-2</c:v>
                </c:pt>
                <c:pt idx="2">
                  <c:v>7.4740000000000001E-2</c:v>
                </c:pt>
                <c:pt idx="3">
                  <c:v>0.17143999999999998</c:v>
                </c:pt>
                <c:pt idx="4">
                  <c:v>0.29021999999999998</c:v>
                </c:pt>
                <c:pt idx="5">
                  <c:v>0.40410000000000001</c:v>
                </c:pt>
                <c:pt idx="6">
                  <c:v>0.56370999999999993</c:v>
                </c:pt>
                <c:pt idx="7">
                  <c:v>0.76205999999999996</c:v>
                </c:pt>
                <c:pt idx="8">
                  <c:v>1.12337</c:v>
                </c:pt>
                <c:pt idx="9">
                  <c:v>1.4500199999999999</c:v>
                </c:pt>
                <c:pt idx="10">
                  <c:v>1.7780800000000001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E-49B1-A814-E9C66863DB3C}"/>
            </c:ext>
          </c:extLst>
        </c:ser>
        <c:ser>
          <c:idx val="3"/>
          <c:order val="3"/>
          <c:tx>
            <c:v>世界其他地区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表格1!$L$6:$L$16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表格1!$X$6:$X$16</c:f>
              <c:numCache>
                <c:formatCode>General</c:formatCode>
                <c:ptCount val="11"/>
                <c:pt idx="0">
                  <c:v>4.4799999999999996E-3</c:v>
                </c:pt>
                <c:pt idx="1">
                  <c:v>1.8430000000000002E-2</c:v>
                </c:pt>
                <c:pt idx="2">
                  <c:v>4.7229999999999994E-2</c:v>
                </c:pt>
                <c:pt idx="3">
                  <c:v>8.0389999999999989E-2</c:v>
                </c:pt>
                <c:pt idx="4">
                  <c:v>0.13100999999999999</c:v>
                </c:pt>
                <c:pt idx="5">
                  <c:v>0.16842000000000001</c:v>
                </c:pt>
                <c:pt idx="6">
                  <c:v>0.20992</c:v>
                </c:pt>
                <c:pt idx="7">
                  <c:v>0.30741000000000002</c:v>
                </c:pt>
                <c:pt idx="8">
                  <c:v>0.44286999999999999</c:v>
                </c:pt>
                <c:pt idx="9">
                  <c:v>0.58584999999999998</c:v>
                </c:pt>
                <c:pt idx="10">
                  <c:v>0.74917999999999996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E-49B1-A814-E9C66863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84911"/>
        <c:axId val="440857071"/>
      </c:barChart>
      <c:catAx>
        <c:axId val="4408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57071"/>
        <c:crosses val="autoZero"/>
        <c:auto val="1"/>
        <c:lblAlgn val="ctr"/>
        <c:lblOffset val="100"/>
        <c:noMultiLvlLbl val="0"/>
      </c:catAx>
      <c:valAx>
        <c:axId val="440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新能源全产业产值占各国</a:t>
            </a:r>
            <a:r>
              <a:rPr lang="en-US" altLang="zh-CN" sz="1100"/>
              <a:t>GDP</a:t>
            </a:r>
            <a:r>
              <a:rPr lang="zh-CN" altLang="en-US" sz="1100"/>
              <a:t>占比（</a:t>
            </a:r>
            <a:r>
              <a:rPr lang="en-US" altLang="zh-CN" sz="1100"/>
              <a:t>2019</a:t>
            </a:r>
            <a:r>
              <a:rPr lang="zh-CN" altLang="en-US" sz="1100"/>
              <a:t>）</a:t>
            </a:r>
            <a:endParaRPr lang="en-US" altLang="zh-C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表格3!$A$46:$A$52</c:f>
              <c:strCache>
                <c:ptCount val="7"/>
                <c:pt idx="0">
                  <c:v>中国</c:v>
                </c:pt>
                <c:pt idx="1">
                  <c:v>美国</c:v>
                </c:pt>
                <c:pt idx="2">
                  <c:v>欧洲</c:v>
                </c:pt>
                <c:pt idx="3">
                  <c:v>德国</c:v>
                </c:pt>
                <c:pt idx="4">
                  <c:v>英国</c:v>
                </c:pt>
                <c:pt idx="5">
                  <c:v>日本</c:v>
                </c:pt>
                <c:pt idx="6">
                  <c:v>世界其他地区</c:v>
                </c:pt>
              </c:strCache>
            </c:strRef>
          </c:cat>
          <c:val>
            <c:numRef>
              <c:f>表格3!$B$46:$B$52</c:f>
              <c:numCache>
                <c:formatCode>0.00%</c:formatCode>
                <c:ptCount val="7"/>
                <c:pt idx="0">
                  <c:v>1.6E-2</c:v>
                </c:pt>
                <c:pt idx="1">
                  <c:v>1.6E-2</c:v>
                </c:pt>
                <c:pt idx="2">
                  <c:v>2.1999999999999999E-2</c:v>
                </c:pt>
                <c:pt idx="3">
                  <c:v>2.4E-2</c:v>
                </c:pt>
                <c:pt idx="4">
                  <c:v>2.5000000000000001E-2</c:v>
                </c:pt>
                <c:pt idx="5">
                  <c:v>1.6E-2</c:v>
                </c:pt>
                <c:pt idx="6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3-43FF-A0D3-1D3724BDF8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9295024"/>
        <c:axId val="869284464"/>
      </c:barChart>
      <c:catAx>
        <c:axId val="8692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284464"/>
        <c:crosses val="autoZero"/>
        <c:auto val="1"/>
        <c:lblAlgn val="ctr"/>
        <c:lblOffset val="100"/>
        <c:noMultiLvlLbl val="0"/>
      </c:catAx>
      <c:valAx>
        <c:axId val="8692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2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各国居民交通出行占总支出的比例</a:t>
            </a:r>
            <a:endParaRPr lang="en-US" altLang="zh-C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表格3!$A$55:$A$60</c:f>
              <c:strCache>
                <c:ptCount val="6"/>
                <c:pt idx="0">
                  <c:v>中国</c:v>
                </c:pt>
                <c:pt idx="1">
                  <c:v>美国</c:v>
                </c:pt>
                <c:pt idx="2">
                  <c:v>欧洲</c:v>
                </c:pt>
                <c:pt idx="3">
                  <c:v>德国</c:v>
                </c:pt>
                <c:pt idx="4">
                  <c:v>英国</c:v>
                </c:pt>
                <c:pt idx="5">
                  <c:v>日本</c:v>
                </c:pt>
              </c:strCache>
            </c:strRef>
          </c:cat>
          <c:val>
            <c:numRef>
              <c:f>表格3!$B$55:$B$60</c:f>
              <c:numCache>
                <c:formatCode>0.00%</c:formatCode>
                <c:ptCount val="6"/>
                <c:pt idx="0">
                  <c:v>9.7000000000000003E-2</c:v>
                </c:pt>
                <c:pt idx="1">
                  <c:v>0.16</c:v>
                </c:pt>
                <c:pt idx="2">
                  <c:v>0.1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6-4693-8264-899DCF7C47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9295024"/>
        <c:axId val="869284464"/>
      </c:barChart>
      <c:catAx>
        <c:axId val="8692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284464"/>
        <c:crosses val="autoZero"/>
        <c:auto val="1"/>
        <c:lblAlgn val="ctr"/>
        <c:lblOffset val="100"/>
        <c:noMultiLvlLbl val="0"/>
      </c:catAx>
      <c:valAx>
        <c:axId val="8692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2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2022</a:t>
            </a:r>
            <a:r>
              <a:rPr lang="zh-CN" altLang="en-US" sz="1100"/>
              <a:t>国内外品牌全球新能源汽车市占率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A6-4F06-8272-4768C378E7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A6-4F06-8272-4768C378E7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A6-4F06-8272-4768C378E7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7A6-4F06-8272-4768C378E7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7A6-4F06-8272-4768C378E7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表格3!$I$91:$I$95</c:f>
              <c:strCache>
                <c:ptCount val="5"/>
                <c:pt idx="0">
                  <c:v>特斯拉</c:v>
                </c:pt>
                <c:pt idx="1">
                  <c:v>比亚迪</c:v>
                </c:pt>
                <c:pt idx="2">
                  <c:v>上汽集团</c:v>
                </c:pt>
                <c:pt idx="3">
                  <c:v>大众集团</c:v>
                </c:pt>
                <c:pt idx="4">
                  <c:v>吉利集团（沃尔沃）</c:v>
                </c:pt>
              </c:strCache>
            </c:strRef>
          </c:cat>
          <c:val>
            <c:numRef>
              <c:f>表格3!$L$91:$L$95</c:f>
              <c:numCache>
                <c:formatCode>0.00%</c:formatCode>
                <c:ptCount val="5"/>
                <c:pt idx="0">
                  <c:v>0.182</c:v>
                </c:pt>
                <c:pt idx="1">
                  <c:v>0.1264335927811128</c:v>
                </c:pt>
                <c:pt idx="2">
                  <c:v>9.3016175541911092E-2</c:v>
                </c:pt>
                <c:pt idx="3">
                  <c:v>7.9077700425311759E-2</c:v>
                </c:pt>
                <c:pt idx="4">
                  <c:v>5.3164998135932375E-2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F-48DF-8505-8BF83CDC00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国内外品牌全球市场新能源汽车市占率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表格3!$I$118</c:f>
              <c:strCache>
                <c:ptCount val="1"/>
                <c:pt idx="0">
                  <c:v>比亚迪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表格3!$J$117:$M$117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表格3!$J$118:$M$118</c:f>
              <c:numCache>
                <c:formatCode>0.00%</c:formatCode>
                <c:ptCount val="4"/>
                <c:pt idx="0">
                  <c:v>0.12720000000000001</c:v>
                </c:pt>
                <c:pt idx="1">
                  <c:v>0.1051</c:v>
                </c:pt>
                <c:pt idx="2">
                  <c:v>9.0999999999999998E-2</c:v>
                </c:pt>
                <c:pt idx="3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3AB-B883-664DD4A103A4}"/>
            </c:ext>
          </c:extLst>
        </c:ser>
        <c:ser>
          <c:idx val="1"/>
          <c:order val="1"/>
          <c:tx>
            <c:strRef>
              <c:f>表格3!$I$119</c:f>
              <c:strCache>
                <c:ptCount val="1"/>
                <c:pt idx="0">
                  <c:v>特斯拉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表格3!$J$117:$M$117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表格3!$J$119:$M$119</c:f>
              <c:numCache>
                <c:formatCode>0.00%</c:formatCode>
                <c:ptCount val="4"/>
                <c:pt idx="0">
                  <c:v>0.17</c:v>
                </c:pt>
                <c:pt idx="1">
                  <c:v>0.16</c:v>
                </c:pt>
                <c:pt idx="2">
                  <c:v>0.14399999999999999</c:v>
                </c:pt>
                <c:pt idx="3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2-43AB-B883-664DD4A103A4}"/>
            </c:ext>
          </c:extLst>
        </c:ser>
        <c:ser>
          <c:idx val="2"/>
          <c:order val="2"/>
          <c:tx>
            <c:strRef>
              <c:f>表格3!$I$120</c:f>
              <c:strCache>
                <c:ptCount val="1"/>
                <c:pt idx="0">
                  <c:v>大众集团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表格3!$J$117:$M$117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表格3!$J$120:$M$120</c:f>
              <c:numCache>
                <c:formatCode>0.00%</c:formatCode>
                <c:ptCount val="4"/>
                <c:pt idx="0">
                  <c:v>0.1087</c:v>
                </c:pt>
                <c:pt idx="1">
                  <c:v>0.13</c:v>
                </c:pt>
                <c:pt idx="2">
                  <c:v>0.11700000000000001</c:v>
                </c:pt>
                <c:pt idx="3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2-43AB-B883-664DD4A103A4}"/>
            </c:ext>
          </c:extLst>
        </c:ser>
        <c:ser>
          <c:idx val="3"/>
          <c:order val="3"/>
          <c:tx>
            <c:strRef>
              <c:f>表格3!$I$121</c:f>
              <c:strCache>
                <c:ptCount val="1"/>
                <c:pt idx="0">
                  <c:v>五菱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表格3!$J$117:$M$117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表格3!$J$121:$M$121</c:f>
              <c:numCache>
                <c:formatCode>0.00%</c:formatCode>
                <c:ptCount val="4"/>
                <c:pt idx="0">
                  <c:v>8.6400000000000005E-2</c:v>
                </c:pt>
                <c:pt idx="1">
                  <c:v>8.6400000000000005E-2</c:v>
                </c:pt>
                <c:pt idx="2">
                  <c:v>0.05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2-43AB-B883-664DD4A103A4}"/>
            </c:ext>
          </c:extLst>
        </c:ser>
        <c:ser>
          <c:idx val="4"/>
          <c:order val="4"/>
          <c:tx>
            <c:strRef>
              <c:f>表格3!$I$122</c:f>
              <c:strCache>
                <c:ptCount val="1"/>
                <c:pt idx="0">
                  <c:v>宝马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表格3!$J$117:$M$117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表格3!$J$122:$M$122</c:f>
              <c:numCache>
                <c:formatCode>0.00%</c:formatCode>
                <c:ptCount val="4"/>
                <c:pt idx="0">
                  <c:v>6.6799999999999998E-2</c:v>
                </c:pt>
                <c:pt idx="1">
                  <c:v>6.8699999999999997E-2</c:v>
                </c:pt>
                <c:pt idx="2">
                  <c:v>4.1000000000000002E-2</c:v>
                </c:pt>
                <c:pt idx="3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2-43AB-B883-664DD4A103A4}"/>
            </c:ext>
          </c:extLst>
        </c:ser>
        <c:ser>
          <c:idx val="5"/>
          <c:order val="5"/>
          <c:tx>
            <c:strRef>
              <c:f>表格3!$I$123</c:f>
              <c:strCache>
                <c:ptCount val="1"/>
                <c:pt idx="0">
                  <c:v>上汽集团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表格3!$J$117:$M$117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表格3!$J$123:$M$123</c:f>
              <c:numCache>
                <c:formatCode>0.00%</c:formatCode>
                <c:ptCount val="4"/>
                <c:pt idx="0">
                  <c:v>6.3100000000000003E-2</c:v>
                </c:pt>
                <c:pt idx="1">
                  <c:v>0.11</c:v>
                </c:pt>
                <c:pt idx="2">
                  <c:v>0.105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2-43AB-B883-664DD4A103A4}"/>
            </c:ext>
          </c:extLst>
        </c:ser>
        <c:ser>
          <c:idx val="6"/>
          <c:order val="6"/>
          <c:tx>
            <c:strRef>
              <c:f>表格3!$I$124</c:f>
              <c:strCache>
                <c:ptCount val="1"/>
                <c:pt idx="0">
                  <c:v>其他品牌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表格3!$J$117:$M$117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表格3!$J$124:$M$124</c:f>
              <c:numCache>
                <c:formatCode>0.00%</c:formatCode>
                <c:ptCount val="4"/>
                <c:pt idx="0">
                  <c:v>0.37779999999999991</c:v>
                </c:pt>
                <c:pt idx="1">
                  <c:v>0.33979999999999999</c:v>
                </c:pt>
                <c:pt idx="2">
                  <c:v>0.45200000000000007</c:v>
                </c:pt>
                <c:pt idx="3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E2-43AB-B883-664DD4A103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745104"/>
        <c:axId val="358735024"/>
      </c:barChart>
      <c:catAx>
        <c:axId val="3587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735024"/>
        <c:crosses val="autoZero"/>
        <c:auto val="1"/>
        <c:lblAlgn val="ctr"/>
        <c:lblOffset val="100"/>
        <c:noMultiLvlLbl val="0"/>
      </c:catAx>
      <c:valAx>
        <c:axId val="3587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7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雷达图!$B$1</c:f>
              <c:strCache>
                <c:ptCount val="1"/>
                <c:pt idx="0">
                  <c:v>中国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雷达图!$A$2:$A$6</c:f>
              <c:strCache>
                <c:ptCount val="5"/>
                <c:pt idx="0">
                  <c:v>每万个家庭拥有的新能源汽车数量（辆/万户）</c:v>
                </c:pt>
                <c:pt idx="1">
                  <c:v>新能源汽车等效石油消耗量 </c:v>
                </c:pt>
                <c:pt idx="2">
                  <c:v>平均单位领土面积的充电桩数量 </c:v>
                </c:pt>
                <c:pt idx="3">
                  <c:v>每年新能源汽车生产量 </c:v>
                </c:pt>
                <c:pt idx="4">
                  <c:v>每年新能源汽车销量</c:v>
                </c:pt>
              </c:strCache>
            </c:strRef>
          </c:cat>
          <c:val>
            <c:numRef>
              <c:f>雷达图!$B$2:$B$6</c:f>
              <c:numCache>
                <c:formatCode>General</c:formatCode>
                <c:ptCount val="5"/>
                <c:pt idx="0">
                  <c:v>0.95208587990461602</c:v>
                </c:pt>
                <c:pt idx="1">
                  <c:v>2.4435883358583799</c:v>
                </c:pt>
                <c:pt idx="2">
                  <c:v>2.3308731893080599</c:v>
                </c:pt>
                <c:pt idx="3">
                  <c:v>2.4058999409959401</c:v>
                </c:pt>
                <c:pt idx="4">
                  <c:v>2.6255231193019202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C-48CB-8B09-9D5325A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5679"/>
        <c:axId val="609547119"/>
      </c:radarChart>
      <c:catAx>
        <c:axId val="6095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47119"/>
        <c:crosses val="autoZero"/>
        <c:auto val="1"/>
        <c:lblAlgn val="ctr"/>
        <c:lblOffset val="100"/>
        <c:noMultiLvlLbl val="0"/>
      </c:catAx>
      <c:valAx>
        <c:axId val="6095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4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欧洲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雷达图!$A$2:$A$6</c:f>
              <c:strCache>
                <c:ptCount val="5"/>
                <c:pt idx="0">
                  <c:v>每万个家庭拥有的新能源汽车数量（辆/万户）</c:v>
                </c:pt>
                <c:pt idx="1">
                  <c:v>新能源汽车等效石油消耗量 </c:v>
                </c:pt>
                <c:pt idx="2">
                  <c:v>平均单位领土面积的充电桩数量 </c:v>
                </c:pt>
                <c:pt idx="3">
                  <c:v>每年新能源汽车生产量 </c:v>
                </c:pt>
                <c:pt idx="4">
                  <c:v>每年新能源汽车销量</c:v>
                </c:pt>
              </c:strCache>
            </c:strRef>
          </c:cat>
          <c:val>
            <c:numRef>
              <c:f>雷达图!$C$2:$C$6</c:f>
              <c:numCache>
                <c:formatCode>General</c:formatCode>
                <c:ptCount val="5"/>
                <c:pt idx="0">
                  <c:v>2.67257276658344</c:v>
                </c:pt>
                <c:pt idx="1">
                  <c:v>1.27997484259248</c:v>
                </c:pt>
                <c:pt idx="2">
                  <c:v>1.7689410498671001</c:v>
                </c:pt>
                <c:pt idx="3">
                  <c:v>1.58231433458551</c:v>
                </c:pt>
                <c:pt idx="4">
                  <c:v>1.1858540146648699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A-4818-9D2E-34CBE3B2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5679"/>
        <c:axId val="609547119"/>
      </c:radarChart>
      <c:catAx>
        <c:axId val="6095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47119"/>
        <c:crosses val="autoZero"/>
        <c:auto val="1"/>
        <c:lblAlgn val="ctr"/>
        <c:lblOffset val="100"/>
        <c:noMultiLvlLbl val="0"/>
      </c:catAx>
      <c:valAx>
        <c:axId val="6095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4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697051756467326"/>
          <c:y val="0.27653087443016994"/>
          <c:w val="0.47651912147056308"/>
          <c:h val="0.525793825113966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雷达图!$A$2:$A$6</c:f>
              <c:strCache>
                <c:ptCount val="5"/>
                <c:pt idx="0">
                  <c:v>每万个家庭拥有的新能源汽车数量（辆/万户）</c:v>
                </c:pt>
                <c:pt idx="1">
                  <c:v>新能源汽车等效石油消耗量 </c:v>
                </c:pt>
                <c:pt idx="2">
                  <c:v>平均单位领土面积的充电桩数量 </c:v>
                </c:pt>
                <c:pt idx="3">
                  <c:v>每年新能源汽车生产量 </c:v>
                </c:pt>
                <c:pt idx="4">
                  <c:v>每年新能源汽车销量</c:v>
                </c:pt>
              </c:strCache>
            </c:strRef>
          </c:cat>
          <c:val>
            <c:numRef>
              <c:f>雷达图!$D$2:$D$6</c:f>
              <c:numCache>
                <c:formatCode>General</c:formatCode>
                <c:ptCount val="5"/>
                <c:pt idx="0">
                  <c:v>0.78731428908812695</c:v>
                </c:pt>
                <c:pt idx="1">
                  <c:v>1.1137443435545</c:v>
                </c:pt>
                <c:pt idx="2">
                  <c:v>0.279820880348567</c:v>
                </c:pt>
                <c:pt idx="3">
                  <c:v>0.73865899604371299</c:v>
                </c:pt>
                <c:pt idx="4">
                  <c:v>0.62250523458949703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8B9-B690-532A6425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5679"/>
        <c:axId val="609547119"/>
      </c:radarChart>
      <c:catAx>
        <c:axId val="6095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47119"/>
        <c:crosses val="autoZero"/>
        <c:auto val="1"/>
        <c:lblAlgn val="ctr"/>
        <c:lblOffset val="100"/>
        <c:noMultiLvlLbl val="0"/>
      </c:catAx>
      <c:valAx>
        <c:axId val="6095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4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世界其他地区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雷达图!$A$2:$A$6</c:f>
              <c:strCache>
                <c:ptCount val="5"/>
                <c:pt idx="0">
                  <c:v>每万个家庭拥有的新能源汽车数量（辆/万户）</c:v>
                </c:pt>
                <c:pt idx="1">
                  <c:v>新能源汽车等效石油消耗量 </c:v>
                </c:pt>
                <c:pt idx="2">
                  <c:v>平均单位领土面积的充电桩数量 </c:v>
                </c:pt>
                <c:pt idx="3">
                  <c:v>每年新能源汽车生产量 </c:v>
                </c:pt>
                <c:pt idx="4">
                  <c:v>每年新能源汽车销量</c:v>
                </c:pt>
              </c:strCache>
            </c:strRef>
          </c:cat>
          <c:val>
            <c:numRef>
              <c:f>雷达图!$E$2:$E$6</c:f>
              <c:numCache>
                <c:formatCode>General</c:formatCode>
                <c:ptCount val="5"/>
                <c:pt idx="0">
                  <c:v>0.42533458642918198</c:v>
                </c:pt>
                <c:pt idx="1">
                  <c:v>0</c:v>
                </c:pt>
                <c:pt idx="2">
                  <c:v>0.45767240248162999</c:v>
                </c:pt>
                <c:pt idx="3">
                  <c:v>0.110434250380194</c:v>
                </c:pt>
                <c:pt idx="4">
                  <c:v>0.40342515344907498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F-4873-8313-393A328D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5679"/>
        <c:axId val="609547119"/>
      </c:radarChart>
      <c:catAx>
        <c:axId val="6095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47119"/>
        <c:crosses val="autoZero"/>
        <c:auto val="1"/>
        <c:lblAlgn val="ctr"/>
        <c:lblOffset val="100"/>
        <c:noMultiLvlLbl val="0"/>
      </c:catAx>
      <c:valAx>
        <c:axId val="6095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4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2020</a:t>
            </a:r>
            <a:r>
              <a:rPr lang="zh-CN" altLang="en-US" sz="1100"/>
              <a:t>年按国别的公共充电桩数量</a:t>
            </a:r>
            <a:endParaRPr lang="en-US" altLang="zh-CN" sz="1100"/>
          </a:p>
        </c:rich>
      </c:tx>
      <c:layout>
        <c:manualLayout>
          <c:xMode val="edge"/>
          <c:yMode val="edge"/>
          <c:x val="0.2884722222222221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慢速充电桩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表格1!$E$21:$E$25</c:f>
              <c:strCache>
                <c:ptCount val="5"/>
                <c:pt idx="0">
                  <c:v>中国</c:v>
                </c:pt>
                <c:pt idx="1">
                  <c:v>欧洲</c:v>
                </c:pt>
                <c:pt idx="2">
                  <c:v>荷兰</c:v>
                </c:pt>
                <c:pt idx="3">
                  <c:v>美国</c:v>
                </c:pt>
                <c:pt idx="4">
                  <c:v>韩国</c:v>
                </c:pt>
              </c:strCache>
            </c:strRef>
          </c:cat>
          <c:val>
            <c:numRef>
              <c:f>(表格1!$B$21,表格1!$B$22,表格1!$B$23,表格1!$B$24,表格1!$B$25)</c:f>
              <c:numCache>
                <c:formatCode>General</c:formatCode>
                <c:ptCount val="5"/>
                <c:pt idx="0">
                  <c:v>500000</c:v>
                </c:pt>
                <c:pt idx="1">
                  <c:v>250000</c:v>
                </c:pt>
                <c:pt idx="2">
                  <c:v>63000</c:v>
                </c:pt>
                <c:pt idx="3">
                  <c:v>82000</c:v>
                </c:pt>
                <c:pt idx="4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FEB-86A7-97AFB01381A4}"/>
            </c:ext>
          </c:extLst>
        </c:ser>
        <c:ser>
          <c:idx val="1"/>
          <c:order val="1"/>
          <c:tx>
            <c:v>快速充电桩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表格1!$E$21:$E$25</c:f>
              <c:strCache>
                <c:ptCount val="5"/>
                <c:pt idx="0">
                  <c:v>中国</c:v>
                </c:pt>
                <c:pt idx="1">
                  <c:v>欧洲</c:v>
                </c:pt>
                <c:pt idx="2">
                  <c:v>荷兰</c:v>
                </c:pt>
                <c:pt idx="3">
                  <c:v>美国</c:v>
                </c:pt>
                <c:pt idx="4">
                  <c:v>韩国</c:v>
                </c:pt>
              </c:strCache>
            </c:strRef>
          </c:cat>
          <c:val>
            <c:numRef>
              <c:f>(表格1!$D$21,表格1!$D$22,表格1!$D$23,表格1!$D$24,表格1!$D$25)</c:f>
              <c:numCache>
                <c:formatCode>General</c:formatCode>
                <c:ptCount val="5"/>
                <c:pt idx="0">
                  <c:v>310000</c:v>
                </c:pt>
                <c:pt idx="1">
                  <c:v>38000</c:v>
                </c:pt>
                <c:pt idx="2">
                  <c:v>2000</c:v>
                </c:pt>
                <c:pt idx="3">
                  <c:v>17000</c:v>
                </c:pt>
                <c:pt idx="4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8-4FEB-86A7-97AFB0138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872431"/>
        <c:axId val="440872911"/>
      </c:barChart>
      <c:catAx>
        <c:axId val="44087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72911"/>
        <c:crosses val="autoZero"/>
        <c:auto val="1"/>
        <c:lblAlgn val="ctr"/>
        <c:lblOffset val="100"/>
        <c:noMultiLvlLbl val="0"/>
      </c:catAx>
      <c:valAx>
        <c:axId val="440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各主要国家和地区国土面积大小</a:t>
            </a:r>
          </a:p>
        </c:rich>
      </c:tx>
      <c:layout>
        <c:manualLayout>
          <c:xMode val="edge"/>
          <c:yMode val="edge"/>
          <c:x val="0.291666666666666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表格1!$D$32:$D$40</c:f>
              <c:strCache>
                <c:ptCount val="9"/>
                <c:pt idx="0">
                  <c:v>中国</c:v>
                </c:pt>
                <c:pt idx="1">
                  <c:v>欧盟</c:v>
                </c:pt>
                <c:pt idx="2">
                  <c:v>美国</c:v>
                </c:pt>
                <c:pt idx="3">
                  <c:v>日本</c:v>
                </c:pt>
                <c:pt idx="4">
                  <c:v>韩国</c:v>
                </c:pt>
                <c:pt idx="5">
                  <c:v>德国</c:v>
                </c:pt>
                <c:pt idx="6">
                  <c:v>荷兰</c:v>
                </c:pt>
                <c:pt idx="7">
                  <c:v>英国</c:v>
                </c:pt>
                <c:pt idx="8">
                  <c:v>法国</c:v>
                </c:pt>
              </c:strCache>
            </c:strRef>
          </c:cat>
          <c:val>
            <c:numRef>
              <c:f>表格1!$E$32:$E$40</c:f>
              <c:numCache>
                <c:formatCode>#,##0</c:formatCode>
                <c:ptCount val="9"/>
                <c:pt idx="0">
                  <c:v>9634057</c:v>
                </c:pt>
                <c:pt idx="1">
                  <c:v>4476000</c:v>
                </c:pt>
                <c:pt idx="2">
                  <c:v>9370000</c:v>
                </c:pt>
                <c:pt idx="3">
                  <c:v>377972</c:v>
                </c:pt>
                <c:pt idx="4">
                  <c:v>100363</c:v>
                </c:pt>
                <c:pt idx="5">
                  <c:v>357114</c:v>
                </c:pt>
                <c:pt idx="6">
                  <c:v>41543</c:v>
                </c:pt>
                <c:pt idx="7">
                  <c:v>243610</c:v>
                </c:pt>
                <c:pt idx="8">
                  <c:v>643801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D-42D2-9611-92D7BF4A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875791"/>
        <c:axId val="440876751"/>
      </c:barChart>
      <c:catAx>
        <c:axId val="4408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76751"/>
        <c:crosses val="autoZero"/>
        <c:auto val="1"/>
        <c:lblAlgn val="ctr"/>
        <c:lblOffset val="100"/>
        <c:noMultiLvlLbl val="0"/>
      </c:catAx>
      <c:valAx>
        <c:axId val="4408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7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平均单位领土面积的充电桩数量（个</a:t>
            </a:r>
            <a:r>
              <a:rPr lang="en-US" altLang="zh-CN" sz="1100"/>
              <a:t>/km²</a:t>
            </a:r>
            <a:r>
              <a:rPr lang="zh-CN" altLang="en-US" sz="1100"/>
              <a:t>）</a:t>
            </a:r>
          </a:p>
        </c:rich>
      </c:tx>
      <c:layout>
        <c:manualLayout>
          <c:xMode val="edge"/>
          <c:yMode val="edge"/>
          <c:x val="0.21159675805557723"/>
          <c:y val="5.0969930773908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表格1!$E$21:$E$28</c:f>
              <c:strCache>
                <c:ptCount val="8"/>
                <c:pt idx="0">
                  <c:v>中国</c:v>
                </c:pt>
                <c:pt idx="1">
                  <c:v>欧洲</c:v>
                </c:pt>
                <c:pt idx="2">
                  <c:v>荷兰</c:v>
                </c:pt>
                <c:pt idx="3">
                  <c:v>美国</c:v>
                </c:pt>
                <c:pt idx="4">
                  <c:v>韩国</c:v>
                </c:pt>
                <c:pt idx="5">
                  <c:v>德国</c:v>
                </c:pt>
                <c:pt idx="6">
                  <c:v>英国</c:v>
                </c:pt>
                <c:pt idx="7">
                  <c:v>法国</c:v>
                </c:pt>
              </c:strCache>
            </c:strRef>
          </c:cat>
          <c:val>
            <c:numRef>
              <c:f>表格1!$H$21:$H$28</c:f>
              <c:numCache>
                <c:formatCode>General</c:formatCode>
                <c:ptCount val="8"/>
                <c:pt idx="0">
                  <c:v>8.407672904571771E-2</c:v>
                </c:pt>
                <c:pt idx="1">
                  <c:v>6.4343163538873996E-2</c:v>
                </c:pt>
                <c:pt idx="2">
                  <c:v>1.5646438629853405</c:v>
                </c:pt>
                <c:pt idx="3">
                  <c:v>1.056563500533618E-2</c:v>
                </c:pt>
                <c:pt idx="4">
                  <c:v>0.63569243645566598</c:v>
                </c:pt>
                <c:pt idx="5">
                  <c:v>2.100169693711252E-2</c:v>
                </c:pt>
                <c:pt idx="6">
                  <c:v>2.5450515167686056E-2</c:v>
                </c:pt>
                <c:pt idx="7">
                  <c:v>6.2131000107175979E-3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8-49AF-B065-929D4CFF2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869551"/>
        <c:axId val="440873391"/>
      </c:barChart>
      <c:catAx>
        <c:axId val="4408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73391"/>
        <c:crosses val="autoZero"/>
        <c:auto val="1"/>
        <c:lblAlgn val="ctr"/>
        <c:lblOffset val="100"/>
        <c:noMultiLvlLbl val="0"/>
      </c:catAx>
      <c:valAx>
        <c:axId val="4408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新能源汽车按地区销量（单位：百万辆）</a:t>
            </a:r>
            <a:endParaRPr lang="en-US" altLang="zh-CN" sz="1100"/>
          </a:p>
        </c:rich>
      </c:tx>
      <c:layout>
        <c:manualLayout>
          <c:xMode val="edge"/>
          <c:yMode val="edge"/>
          <c:x val="0.28505229271817162"/>
          <c:y val="3.608225620141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表格1!$O$35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表格1!$N$36:$N$43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表格1!$O$36:$O$43</c:f>
              <c:numCache>
                <c:formatCode>General</c:formatCode>
                <c:ptCount val="8"/>
                <c:pt idx="0">
                  <c:v>0.50700000000000001</c:v>
                </c:pt>
                <c:pt idx="1">
                  <c:v>0.6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3.3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B-4C0D-B0F8-83CF1A01CB3F}"/>
            </c:ext>
          </c:extLst>
        </c:ser>
        <c:ser>
          <c:idx val="1"/>
          <c:order val="1"/>
          <c:tx>
            <c:strRef>
              <c:f>表格1!$P$35</c:f>
              <c:strCache>
                <c:ptCount val="1"/>
                <c:pt idx="0">
                  <c:v>欧洲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表格1!$N$36:$N$43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表格1!$P$36:$P$43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1.4</c:v>
                </c:pt>
                <c:pt idx="5">
                  <c:v>2.2999999999999998</c:v>
                </c:pt>
                <c:pt idx="6">
                  <c:v>2.7</c:v>
                </c:pt>
                <c:pt idx="7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B-4C0D-B0F8-83CF1A01CB3F}"/>
            </c:ext>
          </c:extLst>
        </c:ser>
        <c:ser>
          <c:idx val="2"/>
          <c:order val="2"/>
          <c:tx>
            <c:strRef>
              <c:f>表格1!$Q$35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表格1!$N$36:$N$43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表格1!$Q$36:$Q$43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0.6</c:v>
                </c:pt>
                <c:pt idx="6">
                  <c:v>1</c:v>
                </c:pt>
                <c:pt idx="7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B-4C0D-B0F8-83CF1A01CB3F}"/>
            </c:ext>
          </c:extLst>
        </c:ser>
        <c:ser>
          <c:idx val="3"/>
          <c:order val="3"/>
          <c:tx>
            <c:strRef>
              <c:f>表格1!$R$35</c:f>
              <c:strCache>
                <c:ptCount val="1"/>
                <c:pt idx="0">
                  <c:v>其他地区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表格1!$N$36:$N$43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表格1!$R$36:$R$43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0.6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B-4C0D-B0F8-83CF1A01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986799"/>
        <c:axId val="310987279"/>
      </c:barChart>
      <c:catAx>
        <c:axId val="3109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987279"/>
        <c:crosses val="autoZero"/>
        <c:auto val="1"/>
        <c:lblAlgn val="ctr"/>
        <c:lblOffset val="100"/>
        <c:noMultiLvlLbl val="0"/>
      </c:catAx>
      <c:valAx>
        <c:axId val="3109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9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每家庭拥有的新能源汽车数量（单位：辆</a:t>
            </a:r>
            <a:r>
              <a:rPr lang="en-US" altLang="zh-CN" sz="1100"/>
              <a:t>/</a:t>
            </a:r>
            <a:r>
              <a:rPr lang="zh-CN" altLang="en-US" sz="1100"/>
              <a:t>万户）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表格1!$V$36:$V$39</c:f>
              <c:strCache>
                <c:ptCount val="4"/>
                <c:pt idx="0">
                  <c:v>中国 </c:v>
                </c:pt>
                <c:pt idx="1">
                  <c:v>欧洲</c:v>
                </c:pt>
                <c:pt idx="2">
                  <c:v>美国</c:v>
                </c:pt>
                <c:pt idx="3">
                  <c:v>其他地区</c:v>
                </c:pt>
              </c:strCache>
            </c:strRef>
          </c:cat>
          <c:val>
            <c:numRef>
              <c:f>(表格1!$W$36,表格1!$W$37,表格1!$W$38,表格1!$W$39)</c:f>
              <c:numCache>
                <c:formatCode>General</c:formatCode>
                <c:ptCount val="4"/>
                <c:pt idx="0">
                  <c:v>2.75</c:v>
                </c:pt>
                <c:pt idx="1">
                  <c:v>7.3684210526315788</c:v>
                </c:pt>
                <c:pt idx="2">
                  <c:v>2.3076923076923075</c:v>
                </c:pt>
                <c:pt idx="3">
                  <c:v>1.3360053440213762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4-4EA8-9C8F-0D916D74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63311"/>
        <c:axId val="440858991"/>
      </c:barChart>
      <c:catAx>
        <c:axId val="44086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58991"/>
        <c:crosses val="autoZero"/>
        <c:auto val="1"/>
        <c:lblAlgn val="ctr"/>
        <c:lblOffset val="100"/>
        <c:noMultiLvlLbl val="0"/>
      </c:catAx>
      <c:valAx>
        <c:axId val="4408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6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各国新能源汽车用电总需求量（单位：</a:t>
            </a:r>
            <a:r>
              <a:rPr lang="en-US" altLang="zh-CN" sz="1100"/>
              <a:t>GWh</a:t>
            </a:r>
            <a:r>
              <a:rPr lang="zh-CN" altLang="en-US" sz="1100"/>
              <a:t>）</a:t>
            </a:r>
          </a:p>
        </c:rich>
      </c:tx>
      <c:layout>
        <c:manualLayout>
          <c:xMode val="edge"/>
          <c:yMode val="edge"/>
          <c:x val="0.28232163456425718"/>
          <c:y val="5.5555689559417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表格2!$B$2</c:f>
              <c:strCache>
                <c:ptCount val="1"/>
                <c:pt idx="0">
                  <c:v>中国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表格2!$A$3:$A$15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表格2!$B$3:$B$15</c:f>
              <c:numCache>
                <c:formatCode>General</c:formatCode>
                <c:ptCount val="13"/>
                <c:pt idx="0">
                  <c:v>660</c:v>
                </c:pt>
                <c:pt idx="1">
                  <c:v>1200</c:v>
                </c:pt>
                <c:pt idx="2">
                  <c:v>1600</c:v>
                </c:pt>
                <c:pt idx="3">
                  <c:v>890</c:v>
                </c:pt>
                <c:pt idx="4">
                  <c:v>3100</c:v>
                </c:pt>
                <c:pt idx="5">
                  <c:v>1700</c:v>
                </c:pt>
                <c:pt idx="6">
                  <c:v>5300</c:v>
                </c:pt>
                <c:pt idx="7">
                  <c:v>4000</c:v>
                </c:pt>
                <c:pt idx="8">
                  <c:v>13000</c:v>
                </c:pt>
                <c:pt idx="9">
                  <c:v>10000</c:v>
                </c:pt>
                <c:pt idx="10">
                  <c:v>13000</c:v>
                </c:pt>
                <c:pt idx="11">
                  <c:v>22000</c:v>
                </c:pt>
                <c:pt idx="12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C-4BBA-A02F-72252B9CBB9A}"/>
            </c:ext>
          </c:extLst>
        </c:ser>
        <c:ser>
          <c:idx val="1"/>
          <c:order val="1"/>
          <c:tx>
            <c:strRef>
              <c:f>表格2!$C$2</c:f>
              <c:strCache>
                <c:ptCount val="1"/>
                <c:pt idx="0">
                  <c:v>美国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表格2!$A$3:$A$15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表格2!$C$3:$C$15</c:f>
              <c:numCache>
                <c:formatCode>General</c:formatCode>
                <c:ptCount val="13"/>
                <c:pt idx="0">
                  <c:v>96</c:v>
                </c:pt>
                <c:pt idx="1">
                  <c:v>260</c:v>
                </c:pt>
                <c:pt idx="2">
                  <c:v>300</c:v>
                </c:pt>
                <c:pt idx="3">
                  <c:v>1100</c:v>
                </c:pt>
                <c:pt idx="4">
                  <c:v>820</c:v>
                </c:pt>
                <c:pt idx="5">
                  <c:v>3800</c:v>
                </c:pt>
                <c:pt idx="6">
                  <c:v>3500</c:v>
                </c:pt>
                <c:pt idx="7">
                  <c:v>7500</c:v>
                </c:pt>
                <c:pt idx="8">
                  <c:v>5000</c:v>
                </c:pt>
                <c:pt idx="9">
                  <c:v>13000</c:v>
                </c:pt>
                <c:pt idx="10">
                  <c:v>5400</c:v>
                </c:pt>
                <c:pt idx="11">
                  <c:v>6500</c:v>
                </c:pt>
                <c:pt idx="12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C-4BBA-A02F-72252B9CBB9A}"/>
            </c:ext>
          </c:extLst>
        </c:ser>
        <c:ser>
          <c:idx val="2"/>
          <c:order val="2"/>
          <c:tx>
            <c:strRef>
              <c:f>表格2!$D$2</c:f>
              <c:strCache>
                <c:ptCount val="1"/>
                <c:pt idx="0">
                  <c:v>欧洲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表格2!$A$3:$A$15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表格2!$D$3:$D$15</c:f>
              <c:numCache>
                <c:formatCode>General</c:formatCode>
                <c:ptCount val="13"/>
                <c:pt idx="0">
                  <c:v>210</c:v>
                </c:pt>
                <c:pt idx="1">
                  <c:v>160</c:v>
                </c:pt>
                <c:pt idx="2">
                  <c:v>480</c:v>
                </c:pt>
                <c:pt idx="3">
                  <c:v>420</c:v>
                </c:pt>
                <c:pt idx="4">
                  <c:v>1100</c:v>
                </c:pt>
                <c:pt idx="5">
                  <c:v>830</c:v>
                </c:pt>
                <c:pt idx="6">
                  <c:v>2100</c:v>
                </c:pt>
                <c:pt idx="7">
                  <c:v>1300</c:v>
                </c:pt>
                <c:pt idx="8">
                  <c:v>3700</c:v>
                </c:pt>
                <c:pt idx="9">
                  <c:v>2700</c:v>
                </c:pt>
                <c:pt idx="10">
                  <c:v>3900</c:v>
                </c:pt>
                <c:pt idx="11">
                  <c:v>4000</c:v>
                </c:pt>
                <c:pt idx="12">
                  <c:v>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C-4BBA-A02F-72252B9CBB9A}"/>
            </c:ext>
          </c:extLst>
        </c:ser>
        <c:ser>
          <c:idx val="3"/>
          <c:order val="3"/>
          <c:tx>
            <c:strRef>
              <c:f>表格2!$E$2</c:f>
              <c:strCache>
                <c:ptCount val="1"/>
                <c:pt idx="0">
                  <c:v>其他地区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表格2!$A$3:$A$15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表格2!$E$3:$E$15</c:f>
              <c:numCache>
                <c:formatCode>General</c:formatCode>
                <c:ptCount val="13"/>
                <c:pt idx="0">
                  <c:v>0</c:v>
                </c:pt>
                <c:pt idx="1">
                  <c:v>1500</c:v>
                </c:pt>
                <c:pt idx="2">
                  <c:v>900</c:v>
                </c:pt>
                <c:pt idx="3">
                  <c:v>2100</c:v>
                </c:pt>
                <c:pt idx="4">
                  <c:v>1600</c:v>
                </c:pt>
                <c:pt idx="5">
                  <c:v>3600</c:v>
                </c:pt>
                <c:pt idx="6">
                  <c:v>1700</c:v>
                </c:pt>
                <c:pt idx="7">
                  <c:v>3100</c:v>
                </c:pt>
                <c:pt idx="8">
                  <c:v>1500</c:v>
                </c:pt>
                <c:pt idx="9">
                  <c:v>3700</c:v>
                </c:pt>
                <c:pt idx="10">
                  <c:v>1800</c:v>
                </c:pt>
                <c:pt idx="11">
                  <c:v>1900</c:v>
                </c:pt>
                <c:pt idx="12">
                  <c:v>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C-4BBA-A02F-72252B9C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856591"/>
        <c:axId val="440879631"/>
      </c:lineChart>
      <c:catAx>
        <c:axId val="44085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79631"/>
        <c:crosses val="autoZero"/>
        <c:auto val="1"/>
        <c:lblAlgn val="ctr"/>
        <c:lblOffset val="100"/>
        <c:noMultiLvlLbl val="0"/>
      </c:catAx>
      <c:valAx>
        <c:axId val="4408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各国新能源汽车等效石油消耗量（单位：百万吨</a:t>
            </a:r>
            <a:r>
              <a:rPr lang="en-US" altLang="zh-CN" sz="1100"/>
              <a:t>/</a:t>
            </a:r>
            <a:r>
              <a:rPr lang="zh-CN" altLang="en-US" sz="1100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表格2!$I$42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表格2!$H$43:$H$55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表格2!$I$43:$I$55</c:f>
              <c:numCache>
                <c:formatCode>General</c:formatCode>
                <c:ptCount val="13"/>
                <c:pt idx="0">
                  <c:v>2.5888719999999999E-3</c:v>
                </c:pt>
                <c:pt idx="1">
                  <c:v>4.8292420000000001E-3</c:v>
                </c:pt>
                <c:pt idx="2">
                  <c:v>2.389728E-2</c:v>
                </c:pt>
                <c:pt idx="3">
                  <c:v>2.389728E-2</c:v>
                </c:pt>
                <c:pt idx="4">
                  <c:v>0.11948640000000001</c:v>
                </c:pt>
                <c:pt idx="5">
                  <c:v>0.18918679999999999</c:v>
                </c:pt>
                <c:pt idx="6">
                  <c:v>0.74678999999999995</c:v>
                </c:pt>
                <c:pt idx="7">
                  <c:v>0.69700399999999996</c:v>
                </c:pt>
                <c:pt idx="8">
                  <c:v>2.7382300000000002</c:v>
                </c:pt>
                <c:pt idx="9">
                  <c:v>1.941654049786</c:v>
                </c:pt>
                <c:pt idx="10">
                  <c:v>2.2901560000000001</c:v>
                </c:pt>
                <c:pt idx="11">
                  <c:v>4.4309540995720003</c:v>
                </c:pt>
                <c:pt idx="12">
                  <c:v>8.9614803485020005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6-4C3C-BD96-30E13D819135}"/>
            </c:ext>
          </c:extLst>
        </c:ser>
        <c:ser>
          <c:idx val="1"/>
          <c:order val="1"/>
          <c:tx>
            <c:strRef>
              <c:f>表格2!$J$42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表格2!$H$43:$H$55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表格2!$J$43:$J$55</c:f>
              <c:numCache>
                <c:formatCode>General</c:formatCode>
                <c:ptCount val="13"/>
                <c:pt idx="0">
                  <c:v>1.5931520000000001E-2</c:v>
                </c:pt>
                <c:pt idx="1">
                  <c:v>3.1863040000000002E-2</c:v>
                </c:pt>
                <c:pt idx="2">
                  <c:v>0.15931519999999999</c:v>
                </c:pt>
                <c:pt idx="3">
                  <c:v>0.22403699999999999</c:v>
                </c:pt>
                <c:pt idx="4">
                  <c:v>0.84636204978600005</c:v>
                </c:pt>
                <c:pt idx="5">
                  <c:v>0.54764599999999997</c:v>
                </c:pt>
                <c:pt idx="6">
                  <c:v>1.443793950214</c:v>
                </c:pt>
                <c:pt idx="7">
                  <c:v>0.94593395021399995</c:v>
                </c:pt>
                <c:pt idx="8">
                  <c:v>2.8875879004280001</c:v>
                </c:pt>
                <c:pt idx="9">
                  <c:v>1.941654049786</c:v>
                </c:pt>
                <c:pt idx="10">
                  <c:v>2.140798049786</c:v>
                </c:pt>
                <c:pt idx="11">
                  <c:v>3.4352339004279999</c:v>
                </c:pt>
                <c:pt idx="12">
                  <c:v>5.4764599502140001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6-4C3C-BD96-30E13D819135}"/>
            </c:ext>
          </c:extLst>
        </c:ser>
        <c:ser>
          <c:idx val="2"/>
          <c:order val="2"/>
          <c:tx>
            <c:strRef>
              <c:f>表格2!$K$42</c:f>
              <c:strCache>
                <c:ptCount val="1"/>
                <c:pt idx="0">
                  <c:v>欧洲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表格2!$H$43:$H$55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表格2!$K$43:$K$55</c:f>
              <c:numCache>
                <c:formatCode>General</c:formatCode>
                <c:ptCount val="13"/>
                <c:pt idx="0">
                  <c:v>7.4679000000000004E-3</c:v>
                </c:pt>
                <c:pt idx="1">
                  <c:v>1.2446499999999999E-2</c:v>
                </c:pt>
                <c:pt idx="2">
                  <c:v>5.4764599999999997E-2</c:v>
                </c:pt>
                <c:pt idx="3">
                  <c:v>5.9743200000000003E-2</c:v>
                </c:pt>
                <c:pt idx="4">
                  <c:v>0.23897280000000001</c:v>
                </c:pt>
                <c:pt idx="5">
                  <c:v>0.21905839999999999</c:v>
                </c:pt>
                <c:pt idx="6">
                  <c:v>0.64721799999999996</c:v>
                </c:pt>
                <c:pt idx="7">
                  <c:v>0.47296700000000003</c:v>
                </c:pt>
                <c:pt idx="8">
                  <c:v>1.2944360497859999</c:v>
                </c:pt>
                <c:pt idx="9">
                  <c:v>0.99572000000000005</c:v>
                </c:pt>
                <c:pt idx="10">
                  <c:v>1.543365950214</c:v>
                </c:pt>
                <c:pt idx="11">
                  <c:v>3.584591850642</c:v>
                </c:pt>
                <c:pt idx="12">
                  <c:v>4.9786000497860003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6-4C3C-BD96-30E13D819135}"/>
            </c:ext>
          </c:extLst>
        </c:ser>
        <c:ser>
          <c:idx val="3"/>
          <c:order val="3"/>
          <c:tx>
            <c:strRef>
              <c:f>表格2!$L$42</c:f>
              <c:strCache>
                <c:ptCount val="1"/>
                <c:pt idx="0">
                  <c:v>印度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表格2!$H$43:$H$55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表格2!$L$43:$L$55</c:f>
              <c:numCache>
                <c:formatCode>General</c:formatCode>
                <c:ptCount val="13"/>
                <c:pt idx="0">
                  <c:v>1.593152E-3</c:v>
                </c:pt>
                <c:pt idx="1">
                  <c:v>1.543366E-3</c:v>
                </c:pt>
                <c:pt idx="2">
                  <c:v>3.2360900000000001E-3</c:v>
                </c:pt>
                <c:pt idx="3">
                  <c:v>1.8420820000000001E-3</c:v>
                </c:pt>
                <c:pt idx="4">
                  <c:v>4.9785999999999997E-3</c:v>
                </c:pt>
                <c:pt idx="5">
                  <c:v>2.937374E-3</c:v>
                </c:pt>
                <c:pt idx="6">
                  <c:v>6.9700400000000003E-3</c:v>
                </c:pt>
                <c:pt idx="7">
                  <c:v>4.0824520000000003E-3</c:v>
                </c:pt>
                <c:pt idx="8">
                  <c:v>9.4593400000000001E-3</c:v>
                </c:pt>
                <c:pt idx="9">
                  <c:v>4.9785999999999997E-3</c:v>
                </c:pt>
                <c:pt idx="10">
                  <c:v>6.4721800000000001E-3</c:v>
                </c:pt>
                <c:pt idx="11">
                  <c:v>1.5931520000000001E-2</c:v>
                </c:pt>
                <c:pt idx="12">
                  <c:v>4.9785999999999997E-2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6-4C3C-BD96-30E13D819135}"/>
            </c:ext>
          </c:extLst>
        </c:ser>
        <c:ser>
          <c:idx val="4"/>
          <c:order val="4"/>
          <c:tx>
            <c:strRef>
              <c:f>表格2!$M$42</c:f>
              <c:strCache>
                <c:ptCount val="1"/>
                <c:pt idx="0">
                  <c:v>其他地区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表格2!$H$43:$H$55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表格2!$M$43:$M$55</c:f>
              <c:numCache>
                <c:formatCode>General</c:formatCode>
                <c:ptCount val="13"/>
                <c:pt idx="0">
                  <c:v>6.4721800000000001E-3</c:v>
                </c:pt>
                <c:pt idx="1">
                  <c:v>1.4935800000000001E-2</c:v>
                </c:pt>
                <c:pt idx="2">
                  <c:v>5.4764599999999997E-2</c:v>
                </c:pt>
                <c:pt idx="3">
                  <c:v>4.4309540000000001E-2</c:v>
                </c:pt>
                <c:pt idx="4">
                  <c:v>0.12446500000000001</c:v>
                </c:pt>
                <c:pt idx="5">
                  <c:v>8.9614799999999994E-2</c:v>
                </c:pt>
                <c:pt idx="6">
                  <c:v>0.23897280000000001</c:v>
                </c:pt>
                <c:pt idx="7">
                  <c:v>0.17425099999999999</c:v>
                </c:pt>
                <c:pt idx="8">
                  <c:v>0.59743199999999996</c:v>
                </c:pt>
                <c:pt idx="9">
                  <c:v>0.41322379999999997</c:v>
                </c:pt>
                <c:pt idx="10">
                  <c:v>0.54764599999999997</c:v>
                </c:pt>
                <c:pt idx="11">
                  <c:v>0.89614795021399996</c:v>
                </c:pt>
                <c:pt idx="12">
                  <c:v>1.642938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6-4C3C-BD96-30E13D81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864271"/>
        <c:axId val="440877231"/>
      </c:barChart>
      <c:catAx>
        <c:axId val="44086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77231"/>
        <c:crosses val="autoZero"/>
        <c:auto val="1"/>
        <c:lblAlgn val="ctr"/>
        <c:lblOffset val="100"/>
        <c:noMultiLvlLbl val="0"/>
      </c:catAx>
      <c:valAx>
        <c:axId val="4408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各国石油消耗碳排放总量（单位：百万吨）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表格3!$A$3</c:f>
              <c:strCache>
                <c:ptCount val="1"/>
                <c:pt idx="0">
                  <c:v>巴西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表格3!$B$3:$O$3</c:f>
              <c:numCache>
                <c:formatCode>General</c:formatCode>
                <c:ptCount val="14"/>
                <c:pt idx="0">
                  <c:v>29</c:v>
                </c:pt>
                <c:pt idx="1">
                  <c:v>46</c:v>
                </c:pt>
                <c:pt idx="2">
                  <c:v>78</c:v>
                </c:pt>
                <c:pt idx="3">
                  <c:v>130</c:v>
                </c:pt>
                <c:pt idx="4">
                  <c:v>150</c:v>
                </c:pt>
                <c:pt idx="5">
                  <c:v>128</c:v>
                </c:pt>
                <c:pt idx="6">
                  <c:v>152</c:v>
                </c:pt>
                <c:pt idx="7">
                  <c:v>190</c:v>
                </c:pt>
                <c:pt idx="8">
                  <c:v>239</c:v>
                </c:pt>
                <c:pt idx="9">
                  <c:v>240</c:v>
                </c:pt>
                <c:pt idx="10">
                  <c:v>286</c:v>
                </c:pt>
                <c:pt idx="11">
                  <c:v>330</c:v>
                </c:pt>
                <c:pt idx="12">
                  <c:v>281</c:v>
                </c:pt>
                <c:pt idx="13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C-4670-8688-E7F53574DF81}"/>
            </c:ext>
          </c:extLst>
        </c:ser>
        <c:ser>
          <c:idx val="1"/>
          <c:order val="1"/>
          <c:tx>
            <c:strRef>
              <c:f>表格3!$A$4</c:f>
              <c:strCache>
                <c:ptCount val="1"/>
                <c:pt idx="0">
                  <c:v>加拿大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表格3!$B$4:$O$4</c:f>
              <c:numCache>
                <c:formatCode>General</c:formatCode>
                <c:ptCount val="14"/>
                <c:pt idx="0">
                  <c:v>116</c:v>
                </c:pt>
                <c:pt idx="1">
                  <c:v>152</c:v>
                </c:pt>
                <c:pt idx="2">
                  <c:v>211</c:v>
                </c:pt>
                <c:pt idx="3">
                  <c:v>242</c:v>
                </c:pt>
                <c:pt idx="4">
                  <c:v>241</c:v>
                </c:pt>
                <c:pt idx="5">
                  <c:v>187</c:v>
                </c:pt>
                <c:pt idx="6">
                  <c:v>213</c:v>
                </c:pt>
                <c:pt idx="7">
                  <c:v>215</c:v>
                </c:pt>
                <c:pt idx="8">
                  <c:v>238</c:v>
                </c:pt>
                <c:pt idx="9">
                  <c:v>261</c:v>
                </c:pt>
                <c:pt idx="10">
                  <c:v>260</c:v>
                </c:pt>
                <c:pt idx="11">
                  <c:v>258</c:v>
                </c:pt>
                <c:pt idx="12">
                  <c:v>238</c:v>
                </c:pt>
                <c:pt idx="13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C-4670-8688-E7F53574DF81}"/>
            </c:ext>
          </c:extLst>
        </c:ser>
        <c:ser>
          <c:idx val="2"/>
          <c:order val="2"/>
          <c:tx>
            <c:strRef>
              <c:f>表格3!$A$5</c:f>
              <c:strCache>
                <c:ptCount val="1"/>
                <c:pt idx="0">
                  <c:v>中国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表格3!$B$5:$O$5</c:f>
              <c:numCache>
                <c:formatCode>General</c:formatCode>
                <c:ptCount val="14"/>
                <c:pt idx="0">
                  <c:v>23</c:v>
                </c:pt>
                <c:pt idx="1">
                  <c:v>35</c:v>
                </c:pt>
                <c:pt idx="2">
                  <c:v>95</c:v>
                </c:pt>
                <c:pt idx="3">
                  <c:v>204</c:v>
                </c:pt>
                <c:pt idx="4">
                  <c:v>273</c:v>
                </c:pt>
                <c:pt idx="5">
                  <c:v>285</c:v>
                </c:pt>
                <c:pt idx="6">
                  <c:v>330</c:v>
                </c:pt>
                <c:pt idx="7">
                  <c:v>468</c:v>
                </c:pt>
                <c:pt idx="8">
                  <c:v>649</c:v>
                </c:pt>
                <c:pt idx="9">
                  <c:v>850</c:v>
                </c:pt>
                <c:pt idx="10">
                  <c:v>1093</c:v>
                </c:pt>
                <c:pt idx="11">
                  <c:v>1329</c:v>
                </c:pt>
                <c:pt idx="12">
                  <c:v>1628</c:v>
                </c:pt>
                <c:pt idx="13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C-4670-8688-E7F53574DF81}"/>
            </c:ext>
          </c:extLst>
        </c:ser>
        <c:ser>
          <c:idx val="3"/>
          <c:order val="3"/>
          <c:tx>
            <c:strRef>
              <c:f>表格3!$A$6</c:f>
              <c:strCache>
                <c:ptCount val="1"/>
                <c:pt idx="0">
                  <c:v>德国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表格3!$B$6:$O$6</c:f>
              <c:numCache>
                <c:formatCode>General</c:formatCode>
                <c:ptCount val="14"/>
                <c:pt idx="0">
                  <c:v>91</c:v>
                </c:pt>
                <c:pt idx="1">
                  <c:v>218</c:v>
                </c:pt>
                <c:pt idx="2">
                  <c:v>370</c:v>
                </c:pt>
                <c:pt idx="3">
                  <c:v>377</c:v>
                </c:pt>
                <c:pt idx="4">
                  <c:v>412</c:v>
                </c:pt>
                <c:pt idx="5">
                  <c:v>340</c:v>
                </c:pt>
                <c:pt idx="6">
                  <c:v>330</c:v>
                </c:pt>
                <c:pt idx="7">
                  <c:v>350</c:v>
                </c:pt>
                <c:pt idx="8">
                  <c:v>331</c:v>
                </c:pt>
                <c:pt idx="9">
                  <c:v>305</c:v>
                </c:pt>
                <c:pt idx="10">
                  <c:v>282</c:v>
                </c:pt>
                <c:pt idx="11">
                  <c:v>273</c:v>
                </c:pt>
                <c:pt idx="12">
                  <c:v>251</c:v>
                </c:pt>
                <c:pt idx="13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C-4670-8688-E7F53574DF81}"/>
            </c:ext>
          </c:extLst>
        </c:ser>
        <c:ser>
          <c:idx val="4"/>
          <c:order val="4"/>
          <c:tx>
            <c:strRef>
              <c:f>表格3!$A$7</c:f>
              <c:strCache>
                <c:ptCount val="1"/>
                <c:pt idx="0">
                  <c:v>印度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表格3!$B$7:$O$7</c:f>
              <c:numCache>
                <c:formatCode>General</c:formatCode>
                <c:ptCount val="14"/>
                <c:pt idx="0">
                  <c:v>19</c:v>
                </c:pt>
                <c:pt idx="1">
                  <c:v>31</c:v>
                </c:pt>
                <c:pt idx="2">
                  <c:v>49</c:v>
                </c:pt>
                <c:pt idx="3">
                  <c:v>62</c:v>
                </c:pt>
                <c:pt idx="4">
                  <c:v>83</c:v>
                </c:pt>
                <c:pt idx="5">
                  <c:v>117</c:v>
                </c:pt>
                <c:pt idx="6">
                  <c:v>158</c:v>
                </c:pt>
                <c:pt idx="7">
                  <c:v>216</c:v>
                </c:pt>
                <c:pt idx="8">
                  <c:v>312</c:v>
                </c:pt>
                <c:pt idx="9">
                  <c:v>352</c:v>
                </c:pt>
                <c:pt idx="10">
                  <c:v>438</c:v>
                </c:pt>
                <c:pt idx="11">
                  <c:v>555</c:v>
                </c:pt>
                <c:pt idx="12">
                  <c:v>604</c:v>
                </c:pt>
                <c:pt idx="13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C-4670-8688-E7F53574DF81}"/>
            </c:ext>
          </c:extLst>
        </c:ser>
        <c:ser>
          <c:idx val="5"/>
          <c:order val="5"/>
          <c:tx>
            <c:strRef>
              <c:f>表格3!$A$8</c:f>
              <c:strCache>
                <c:ptCount val="1"/>
                <c:pt idx="0">
                  <c:v>伊朗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表格3!$B$8:$O$8</c:f>
              <c:numCache>
                <c:formatCode>General</c:formatCode>
                <c:ptCount val="14"/>
                <c:pt idx="0">
                  <c:v>22</c:v>
                </c:pt>
                <c:pt idx="1">
                  <c:v>25</c:v>
                </c:pt>
                <c:pt idx="2">
                  <c:v>33</c:v>
                </c:pt>
                <c:pt idx="3">
                  <c:v>65</c:v>
                </c:pt>
                <c:pt idx="4">
                  <c:v>83</c:v>
                </c:pt>
                <c:pt idx="5">
                  <c:v>113</c:v>
                </c:pt>
                <c:pt idx="6">
                  <c:v>139</c:v>
                </c:pt>
                <c:pt idx="7">
                  <c:v>157</c:v>
                </c:pt>
                <c:pt idx="8">
                  <c:v>210</c:v>
                </c:pt>
                <c:pt idx="9">
                  <c:v>222</c:v>
                </c:pt>
                <c:pt idx="10">
                  <c:v>228</c:v>
                </c:pt>
                <c:pt idx="11">
                  <c:v>227</c:v>
                </c:pt>
                <c:pt idx="12">
                  <c:v>224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C-4670-8688-E7F53574DF81}"/>
            </c:ext>
          </c:extLst>
        </c:ser>
        <c:ser>
          <c:idx val="6"/>
          <c:order val="6"/>
          <c:tx>
            <c:strRef>
              <c:f>表格3!$A$9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表格3!$B$9:$O$9</c:f>
              <c:numCache>
                <c:formatCode>General</c:formatCode>
                <c:ptCount val="14"/>
                <c:pt idx="0">
                  <c:v>81</c:v>
                </c:pt>
                <c:pt idx="1">
                  <c:v>201</c:v>
                </c:pt>
                <c:pt idx="2">
                  <c:v>503</c:v>
                </c:pt>
                <c:pt idx="3">
                  <c:v>606</c:v>
                </c:pt>
                <c:pt idx="4">
                  <c:v>631</c:v>
                </c:pt>
                <c:pt idx="5">
                  <c:v>529</c:v>
                </c:pt>
                <c:pt idx="6">
                  <c:v>671</c:v>
                </c:pt>
                <c:pt idx="7">
                  <c:v>709</c:v>
                </c:pt>
                <c:pt idx="8">
                  <c:v>676</c:v>
                </c:pt>
                <c:pt idx="9">
                  <c:v>642</c:v>
                </c:pt>
                <c:pt idx="10">
                  <c:v>522</c:v>
                </c:pt>
                <c:pt idx="11">
                  <c:v>476</c:v>
                </c:pt>
                <c:pt idx="12">
                  <c:v>388</c:v>
                </c:pt>
                <c:pt idx="13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C-4670-8688-E7F53574DF81}"/>
            </c:ext>
          </c:extLst>
        </c:ser>
        <c:ser>
          <c:idx val="7"/>
          <c:order val="7"/>
          <c:tx>
            <c:strRef>
              <c:f>表格3!$A$10</c:f>
              <c:strCache>
                <c:ptCount val="1"/>
                <c:pt idx="0">
                  <c:v>俄罗斯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表格3!$B$10:$O$10</c:f>
              <c:numCache>
                <c:formatCode>General</c:formatCode>
                <c:ptCount val="14"/>
                <c:pt idx="0">
                  <c:v>224</c:v>
                </c:pt>
                <c:pt idx="1">
                  <c:v>336</c:v>
                </c:pt>
                <c:pt idx="2">
                  <c:v>488</c:v>
                </c:pt>
                <c:pt idx="3">
                  <c:v>685</c:v>
                </c:pt>
                <c:pt idx="4">
                  <c:v>800</c:v>
                </c:pt>
                <c:pt idx="5">
                  <c:v>798</c:v>
                </c:pt>
                <c:pt idx="6">
                  <c:v>888</c:v>
                </c:pt>
                <c:pt idx="7">
                  <c:v>387</c:v>
                </c:pt>
                <c:pt idx="8">
                  <c:v>317</c:v>
                </c:pt>
                <c:pt idx="9">
                  <c:v>319</c:v>
                </c:pt>
                <c:pt idx="10">
                  <c:v>332</c:v>
                </c:pt>
                <c:pt idx="11">
                  <c:v>406</c:v>
                </c:pt>
                <c:pt idx="12">
                  <c:v>381</c:v>
                </c:pt>
                <c:pt idx="13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8C-4670-8688-E7F53574DF81}"/>
            </c:ext>
          </c:extLst>
        </c:ser>
        <c:ser>
          <c:idx val="8"/>
          <c:order val="8"/>
          <c:tx>
            <c:strRef>
              <c:f>表格3!$A$11</c:f>
              <c:strCache>
                <c:ptCount val="1"/>
                <c:pt idx="0">
                  <c:v>沙特阿拉伯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表格3!$B$11:$O$11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16</c:v>
                </c:pt>
                <c:pt idx="3">
                  <c:v>26</c:v>
                </c:pt>
                <c:pt idx="4">
                  <c:v>72</c:v>
                </c:pt>
                <c:pt idx="5">
                  <c:v>123</c:v>
                </c:pt>
                <c:pt idx="6">
                  <c:v>111</c:v>
                </c:pt>
                <c:pt idx="7">
                  <c:v>178</c:v>
                </c:pt>
                <c:pt idx="8">
                  <c:v>198</c:v>
                </c:pt>
                <c:pt idx="9">
                  <c:v>257</c:v>
                </c:pt>
                <c:pt idx="10">
                  <c:v>360</c:v>
                </c:pt>
                <c:pt idx="11">
                  <c:v>415</c:v>
                </c:pt>
                <c:pt idx="12">
                  <c:v>371</c:v>
                </c:pt>
                <c:pt idx="13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8C-4670-8688-E7F53574DF81}"/>
            </c:ext>
          </c:extLst>
        </c:ser>
        <c:ser>
          <c:idx val="9"/>
          <c:order val="9"/>
          <c:tx>
            <c:strRef>
              <c:f>表格3!$A$12</c:f>
              <c:strCache>
                <c:ptCount val="1"/>
                <c:pt idx="0">
                  <c:v>美国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表格3!$B$2:$O$2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表格3!$B$12:$O$12</c:f>
              <c:numCache>
                <c:formatCode>General</c:formatCode>
                <c:ptCount val="14"/>
                <c:pt idx="0">
                  <c:v>1282</c:v>
                </c:pt>
                <c:pt idx="1">
                  <c:v>1465</c:v>
                </c:pt>
                <c:pt idx="2">
                  <c:v>2038</c:v>
                </c:pt>
                <c:pt idx="3">
                  <c:v>2190</c:v>
                </c:pt>
                <c:pt idx="4">
                  <c:v>2244</c:v>
                </c:pt>
                <c:pt idx="5">
                  <c:v>2024</c:v>
                </c:pt>
                <c:pt idx="6">
                  <c:v>2179</c:v>
                </c:pt>
                <c:pt idx="7">
                  <c:v>2219</c:v>
                </c:pt>
                <c:pt idx="8">
                  <c:v>2490</c:v>
                </c:pt>
                <c:pt idx="9">
                  <c:v>2644</c:v>
                </c:pt>
                <c:pt idx="10">
                  <c:v>2300</c:v>
                </c:pt>
                <c:pt idx="11">
                  <c:v>2285</c:v>
                </c:pt>
                <c:pt idx="12">
                  <c:v>2049</c:v>
                </c:pt>
                <c:pt idx="13">
                  <c:v>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8C-4670-8688-E7F53574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68864"/>
        <c:axId val="194952064"/>
      </c:lineChart>
      <c:catAx>
        <c:axId val="1949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52064"/>
        <c:crosses val="autoZero"/>
        <c:auto val="1"/>
        <c:lblAlgn val="ctr"/>
        <c:lblOffset val="100"/>
        <c:noMultiLvlLbl val="0"/>
      </c:catAx>
      <c:valAx>
        <c:axId val="1949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.pn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149764</xdr:colOff>
      <xdr:row>16</xdr:row>
      <xdr:rowOff>52877</xdr:rowOff>
    </xdr:from>
    <xdr:to>
      <xdr:col>19</xdr:col>
      <xdr:colOff>27636</xdr:colOff>
      <xdr:row>31</xdr:row>
      <xdr:rowOff>124457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9EF46-A377-53AF-39D3-41B4665FC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270990</xdr:colOff>
      <xdr:row>35</xdr:row>
      <xdr:rowOff>126065</xdr:rowOff>
    </xdr:from>
    <xdr:to>
      <xdr:col>2</xdr:col>
      <xdr:colOff>868399</xdr:colOff>
      <xdr:row>51</xdr:row>
      <xdr:rowOff>42134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A0AAA9-93ED-2A2B-38F6-07CF9EB0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1426308</xdr:colOff>
      <xdr:row>40</xdr:row>
      <xdr:rowOff>86458</xdr:rowOff>
    </xdr:from>
    <xdr:to>
      <xdr:col>8</xdr:col>
      <xdr:colOff>346808</xdr:colOff>
      <xdr:row>56</xdr:row>
      <xdr:rowOff>16119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DC0782A-3E9F-8FBF-CEF5-3D354E6CA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212725</xdr:colOff>
      <xdr:row>1</xdr:row>
      <xdr:rowOff>0</xdr:rowOff>
    </xdr:from>
    <xdr:to>
      <xdr:col>10</xdr:col>
      <xdr:colOff>66675</xdr:colOff>
      <xdr:row>16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2757D8-4180-F4DD-78F3-8DCD8BB3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712305</xdr:colOff>
      <xdr:row>46</xdr:row>
      <xdr:rowOff>88348</xdr:rowOff>
    </xdr:from>
    <xdr:to>
      <xdr:col>15</xdr:col>
      <xdr:colOff>187739</xdr:colOff>
      <xdr:row>64</xdr:row>
      <xdr:rowOff>115957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FD5535D-3F93-56F8-CB4E-0A5140F83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250825</xdr:colOff>
      <xdr:row>39</xdr:row>
      <xdr:rowOff>165100</xdr:rowOff>
    </xdr:from>
    <xdr:to>
      <xdr:col>26</xdr:col>
      <xdr:colOff>200025</xdr:colOff>
      <xdr:row>55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476D379-B4B2-F1CB-6165-0910115DF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210343</xdr:colOff>
      <xdr:row>19</xdr:row>
      <xdr:rowOff>53732</xdr:rowOff>
    </xdr:from>
    <xdr:to>
      <xdr:col>9</xdr:col>
      <xdr:colOff>434730</xdr:colOff>
      <xdr:row>38</xdr:row>
      <xdr:rowOff>29309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81FAD4-4A16-F6FA-6123-7531B741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197825</xdr:colOff>
      <xdr:row>55</xdr:row>
      <xdr:rowOff>164611</xdr:rowOff>
    </xdr:from>
    <xdr:to>
      <xdr:col>9</xdr:col>
      <xdr:colOff>454268</xdr:colOff>
      <xdr:row>72</xdr:row>
      <xdr:rowOff>53730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2F7CF8-74B1-CC62-C34F-D820500C6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76200</xdr:rowOff>
    </xdr:from>
    <xdr:to>
      <xdr:col>16</xdr:col>
      <xdr:colOff>38100</xdr:colOff>
      <xdr:row>43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D07C63-BBDC-E7A8-EAF1-327F7F10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51</xdr:row>
      <xdr:rowOff>6350</xdr:rowOff>
    </xdr:from>
    <xdr:to>
      <xdr:col>16</xdr:col>
      <xdr:colOff>590550</xdr:colOff>
      <xdr:row>69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0D6257-8EEF-ED5D-C243-E6A9D603A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69</xdr:row>
      <xdr:rowOff>82550</xdr:rowOff>
    </xdr:from>
    <xdr:to>
      <xdr:col>9</xdr:col>
      <xdr:colOff>273050</xdr:colOff>
      <xdr:row>87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6FE30F-9B35-4990-980C-10EF674DC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222250</xdr:colOff>
      <xdr:row>98</xdr:row>
      <xdr:rowOff>44450</xdr:rowOff>
    </xdr:from>
    <xdr:to>
      <xdr:col>13</xdr:col>
      <xdr:colOff>171450</xdr:colOff>
      <xdr:row>113</xdr:row>
      <xdr:rowOff>120650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278748-9A79-EF7C-0372-D686F6557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94</xdr:row>
      <xdr:rowOff>31750</xdr:rowOff>
    </xdr:from>
    <xdr:to>
      <xdr:col>23</xdr:col>
      <xdr:colOff>171450</xdr:colOff>
      <xdr:row>114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D67756-C1A0-89E9-7301-17AC8B43D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1</xdr:colOff>
      <xdr:row>128</xdr:row>
      <xdr:rowOff>1</xdr:rowOff>
    </xdr:from>
    <xdr:to>
      <xdr:col>22</xdr:col>
      <xdr:colOff>355601</xdr:colOff>
      <xdr:row>152</xdr:row>
      <xdr:rowOff>134231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FFE8FC7-9AAA-B6C5-EEC2-FAD8CEEDE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17401" y="22758401"/>
          <a:ext cx="2997200" cy="44014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313048</xdr:colOff>
      <xdr:row>38</xdr:row>
      <xdr:rowOff>62648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2926C2-5471-ACEA-6E0E-22091B0B1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19048" cy="6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23091</xdr:colOff>
      <xdr:row>41</xdr:row>
      <xdr:rowOff>80816</xdr:rowOff>
    </xdr:from>
    <xdr:to>
      <xdr:col>12</xdr:col>
      <xdr:colOff>395518</xdr:colOff>
      <xdr:row>87</xdr:row>
      <xdr:rowOff>123166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554D1AB-8FDF-6441-E89E-3784DFCF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91" y="7181271"/>
          <a:ext cx="8269518" cy="80087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12</xdr:row>
      <xdr:rowOff>44450</xdr:rowOff>
    </xdr:from>
    <xdr:to>
      <xdr:col>3</xdr:col>
      <xdr:colOff>984250</xdr:colOff>
      <xdr:row>31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B94360-2924-C157-F839-8422F748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984250</xdr:colOff>
      <xdr:row>12</xdr:row>
      <xdr:rowOff>38100</xdr:rowOff>
    </xdr:from>
    <xdr:to>
      <xdr:col>10</xdr:col>
      <xdr:colOff>400050</xdr:colOff>
      <xdr:row>31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294DE4-96E7-4739-B13D-4CB31534E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670112</xdr:colOff>
      <xdr:row>31</xdr:row>
      <xdr:rowOff>37352</xdr:rowOff>
    </xdr:from>
    <xdr:to>
      <xdr:col>3</xdr:col>
      <xdr:colOff>974912</xdr:colOff>
      <xdr:row>50</xdr:row>
      <xdr:rowOff>37352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9B4FE4-094D-4543-A155-904FA0F79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969309</xdr:colOff>
      <xdr:row>31</xdr:row>
      <xdr:rowOff>38473</xdr:rowOff>
    </xdr:from>
    <xdr:to>
      <xdr:col>10</xdr:col>
      <xdr:colOff>400050</xdr:colOff>
      <xdr:row>50</xdr:row>
      <xdr:rowOff>38473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D12EEB2-0403-4633-9DA0-DCF17B823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nterpointresearch.com/global-electric-vehicle-market-share/" TargetMode="External"/><Relationship Id="rId2" Type="http://schemas.openxmlformats.org/officeDocument/2006/relationships/hyperlink" Target="https://insideevs.com/news/656927/global-electric-car-sales-2022-guide/" TargetMode="External"/><Relationship Id="rId1" Type="http://schemas.openxmlformats.org/officeDocument/2006/relationships/hyperlink" Target="https://www.statista.com/statistics/1198124/carbon-dioxide-emissions-from-oil-use-in-select-countries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963C-4BD2-4367-B2D9-6959713425BF}">
  <dimension ref="A1:AC117"/>
  <sheetViews>
    <sheetView tabSelected="1" topLeftCell="O72" zoomScaleNormal="100" workbookViewId="0">
      <selection activeCell="P78" sqref="P78"/>
    </sheetView>
  </sheetViews>
  <sheetFormatPr defaultRowHeight="14"/>
  <cols>
    <col min="1" max="1" width="35.75" customWidth="1"/>
    <col min="2" max="2" width="16.4140625" customWidth="1"/>
    <col min="3" max="3" width="18.75" customWidth="1"/>
    <col min="4" max="4" width="14.6640625" customWidth="1"/>
    <col min="5" max="5" width="9" bestFit="1" customWidth="1"/>
    <col min="6" max="18" width="10.58203125" customWidth="1"/>
    <col min="19" max="19" width="22.9140625" customWidth="1"/>
    <col min="20" max="20" width="10.1640625" bestFit="1" customWidth="1"/>
    <col min="21" max="21" width="12.33203125" bestFit="1" customWidth="1"/>
    <col min="25" max="25" width="15.5" customWidth="1"/>
    <col min="26" max="26" width="12.58203125" bestFit="1" customWidth="1"/>
    <col min="27" max="27" width="11.83203125" bestFit="1" customWidth="1"/>
    <col min="29" max="29" width="8.75" bestFit="1" customWidth="1"/>
  </cols>
  <sheetData>
    <row r="1" spans="1:24">
      <c r="A1" s="2" t="s">
        <v>0</v>
      </c>
      <c r="L1" s="2" t="s">
        <v>56</v>
      </c>
      <c r="M1" s="6"/>
      <c r="N1" s="6"/>
      <c r="O1" s="6"/>
      <c r="P1" s="3"/>
      <c r="Q1" s="3"/>
      <c r="R1" s="3"/>
      <c r="S1" s="3"/>
    </row>
    <row r="2" spans="1:24">
      <c r="A2" t="s">
        <v>1</v>
      </c>
      <c r="B2" t="s">
        <v>2</v>
      </c>
      <c r="L2" t="s">
        <v>38</v>
      </c>
    </row>
    <row r="3" spans="1:24">
      <c r="A3" t="s">
        <v>3</v>
      </c>
      <c r="B3">
        <v>0.74</v>
      </c>
      <c r="L3" t="s">
        <v>39</v>
      </c>
    </row>
    <row r="4" spans="1:24">
      <c r="A4" t="s">
        <v>4</v>
      </c>
      <c r="B4">
        <v>0.26</v>
      </c>
      <c r="L4" t="s">
        <v>40</v>
      </c>
      <c r="V4" s="1" t="s">
        <v>55</v>
      </c>
      <c r="W4" s="1"/>
      <c r="X4" s="1"/>
    </row>
    <row r="5" spans="1:24">
      <c r="A5" t="s">
        <v>5</v>
      </c>
      <c r="B5" t="s">
        <v>6</v>
      </c>
      <c r="M5" t="s">
        <v>43</v>
      </c>
      <c r="N5" t="s">
        <v>44</v>
      </c>
      <c r="O5" s="1" t="s">
        <v>51</v>
      </c>
      <c r="P5" t="s">
        <v>45</v>
      </c>
      <c r="Q5" t="s">
        <v>46</v>
      </c>
      <c r="R5" s="1" t="s">
        <v>52</v>
      </c>
      <c r="S5" t="s">
        <v>47</v>
      </c>
      <c r="T5" t="s">
        <v>48</v>
      </c>
      <c r="U5" s="1" t="s">
        <v>53</v>
      </c>
      <c r="V5" t="s">
        <v>49</v>
      </c>
      <c r="W5" t="s">
        <v>50</v>
      </c>
      <c r="X5" s="1" t="s">
        <v>54</v>
      </c>
    </row>
    <row r="6" spans="1:24">
      <c r="A6" t="s">
        <v>7</v>
      </c>
      <c r="B6" t="s">
        <v>8</v>
      </c>
      <c r="L6">
        <v>2010</v>
      </c>
      <c r="M6">
        <v>1.57E-3</v>
      </c>
      <c r="N6">
        <v>3.4000000000000002E-4</v>
      </c>
      <c r="O6" s="1">
        <f>M6+N6</f>
        <v>1.91E-3</v>
      </c>
      <c r="P6">
        <v>7.0600000000000003E-3</v>
      </c>
      <c r="Q6">
        <v>6.0000000000000002E-5</v>
      </c>
      <c r="R6" s="1">
        <f>P6+Q6</f>
        <v>7.1200000000000005E-3</v>
      </c>
      <c r="S6">
        <v>3.7699999999999999E-3</v>
      </c>
      <c r="T6">
        <v>0</v>
      </c>
      <c r="U6" s="1">
        <f>S6+T6</f>
        <v>3.7699999999999999E-3</v>
      </c>
      <c r="V6">
        <v>4.4799999999999996E-3</v>
      </c>
      <c r="W6">
        <v>0</v>
      </c>
      <c r="X6" s="1">
        <f>V6+W6</f>
        <v>4.4799999999999996E-3</v>
      </c>
    </row>
    <row r="7" spans="1:24">
      <c r="F7" s="5"/>
      <c r="K7" s="5"/>
      <c r="L7">
        <v>2011</v>
      </c>
      <c r="M7">
        <v>6.3200000000000001E-3</v>
      </c>
      <c r="N7">
        <v>6.6E-4</v>
      </c>
      <c r="O7" s="1">
        <f t="shared" ref="O7:O16" si="0">M7+N7</f>
        <v>6.9800000000000001E-3</v>
      </c>
      <c r="P7">
        <v>1.7260000000000001E-2</v>
      </c>
      <c r="Q7">
        <v>5.0000000000000001E-4</v>
      </c>
      <c r="R7" s="1">
        <f t="shared" ref="R7:R16" si="1">P7+Q7</f>
        <v>1.7760000000000001E-2</v>
      </c>
      <c r="S7">
        <v>1.3520000000000001E-2</v>
      </c>
      <c r="T7">
        <v>7.9799999999999992E-3</v>
      </c>
      <c r="U7" s="1">
        <f t="shared" ref="U7:U16" si="2">S7+T7</f>
        <v>2.1499999999999998E-2</v>
      </c>
      <c r="V7">
        <v>1.8110000000000001E-2</v>
      </c>
      <c r="W7">
        <v>3.2000000000000003E-4</v>
      </c>
      <c r="X7" s="1">
        <f t="shared" ref="X7:X16" si="3">V7+W7</f>
        <v>1.8430000000000002E-2</v>
      </c>
    </row>
    <row r="8" spans="1:24">
      <c r="A8" s="2" t="s">
        <v>9</v>
      </c>
      <c r="L8">
        <v>2012</v>
      </c>
      <c r="M8">
        <v>1.5959999999999998E-2</v>
      </c>
      <c r="N8">
        <v>9.2000000000000003E-4</v>
      </c>
      <c r="O8" s="1">
        <f t="shared" si="0"/>
        <v>1.6879999999999999E-2</v>
      </c>
      <c r="P8">
        <v>3.5709999999999999E-2</v>
      </c>
      <c r="Q8">
        <v>9.7900000000000001E-3</v>
      </c>
      <c r="R8" s="1">
        <f t="shared" si="1"/>
        <v>4.5499999999999999E-2</v>
      </c>
      <c r="S8">
        <v>2.8170000000000001E-2</v>
      </c>
      <c r="T8">
        <v>4.657E-2</v>
      </c>
      <c r="U8" s="1">
        <f t="shared" si="2"/>
        <v>7.4740000000000001E-2</v>
      </c>
      <c r="V8">
        <v>3.4459999999999998E-2</v>
      </c>
      <c r="W8">
        <v>1.277E-2</v>
      </c>
      <c r="X8" s="1">
        <f t="shared" si="3"/>
        <v>4.7229999999999994E-2</v>
      </c>
    </row>
    <row r="9" spans="1:24">
      <c r="B9" t="s">
        <v>10</v>
      </c>
      <c r="C9" t="s">
        <v>11</v>
      </c>
      <c r="D9" t="s">
        <v>12</v>
      </c>
      <c r="L9">
        <v>2013</v>
      </c>
      <c r="M9">
        <v>3.057E-2</v>
      </c>
      <c r="N9">
        <v>1.65E-3</v>
      </c>
      <c r="O9" s="1">
        <f t="shared" si="0"/>
        <v>3.2219999999999999E-2</v>
      </c>
      <c r="P9">
        <v>6.6989999999999994E-2</v>
      </c>
      <c r="Q9">
        <v>3.6049999999999999E-2</v>
      </c>
      <c r="R9" s="1">
        <f t="shared" si="1"/>
        <v>0.10303999999999999</v>
      </c>
      <c r="S9">
        <v>7.5859999999999997E-2</v>
      </c>
      <c r="T9">
        <v>9.5579999999999998E-2</v>
      </c>
      <c r="U9" s="1">
        <f t="shared" si="2"/>
        <v>0.17143999999999998</v>
      </c>
      <c r="V9">
        <v>5.1909999999999998E-2</v>
      </c>
      <c r="W9">
        <v>2.8479999999999998E-2</v>
      </c>
      <c r="X9" s="1">
        <f t="shared" si="3"/>
        <v>8.0389999999999989E-2</v>
      </c>
    </row>
    <row r="10" spans="1:24">
      <c r="A10" t="s">
        <v>13</v>
      </c>
      <c r="B10">
        <v>4817500</v>
      </c>
      <c r="C10">
        <v>2224000</v>
      </c>
      <c r="D10">
        <v>1171096</v>
      </c>
      <c r="L10">
        <v>2014</v>
      </c>
      <c r="M10">
        <v>5.9400000000000001E-2</v>
      </c>
      <c r="N10">
        <v>2.5919999999999999E-2</v>
      </c>
      <c r="O10" s="1">
        <f t="shared" si="0"/>
        <v>8.5320000000000007E-2</v>
      </c>
      <c r="P10">
        <v>0.12551999999999999</v>
      </c>
      <c r="Q10">
        <v>7.1050000000000002E-2</v>
      </c>
      <c r="R10" s="1">
        <f t="shared" si="1"/>
        <v>0.19656999999999999</v>
      </c>
      <c r="S10">
        <v>0.13927999999999999</v>
      </c>
      <c r="T10">
        <v>0.15093999999999999</v>
      </c>
      <c r="U10" s="1">
        <f t="shared" si="2"/>
        <v>0.29021999999999998</v>
      </c>
      <c r="V10">
        <v>8.2879999999999995E-2</v>
      </c>
      <c r="W10">
        <v>4.8129999999999999E-2</v>
      </c>
      <c r="X10" s="1">
        <f t="shared" si="3"/>
        <v>0.13100999999999999</v>
      </c>
    </row>
    <row r="11" spans="1:24">
      <c r="A11" t="s">
        <v>14</v>
      </c>
      <c r="B11">
        <v>4820000</v>
      </c>
      <c r="C11">
        <v>2261000</v>
      </c>
      <c r="D11">
        <v>1243822</v>
      </c>
      <c r="L11">
        <v>2015</v>
      </c>
      <c r="M11">
        <v>0.20612</v>
      </c>
      <c r="N11">
        <v>8.6580000000000004E-2</v>
      </c>
      <c r="O11" s="1">
        <f t="shared" si="0"/>
        <v>0.29270000000000002</v>
      </c>
      <c r="P11">
        <v>0.21018000000000001</v>
      </c>
      <c r="Q11">
        <v>0.16955999999999999</v>
      </c>
      <c r="R11" s="1">
        <f t="shared" si="1"/>
        <v>0.37973999999999997</v>
      </c>
      <c r="S11">
        <v>0.21032999999999999</v>
      </c>
      <c r="T11">
        <v>0.19377</v>
      </c>
      <c r="U11" s="1">
        <f t="shared" si="2"/>
        <v>0.40410000000000001</v>
      </c>
      <c r="V11">
        <v>0.10159</v>
      </c>
      <c r="W11">
        <v>6.6830000000000001E-2</v>
      </c>
      <c r="X11" s="1">
        <f t="shared" si="3"/>
        <v>0.16842000000000001</v>
      </c>
    </row>
    <row r="12" spans="1:24">
      <c r="A12" t="s">
        <v>15</v>
      </c>
      <c r="B12">
        <v>3740800</v>
      </c>
      <c r="C12">
        <v>2117000</v>
      </c>
      <c r="D12">
        <v>1084615</v>
      </c>
      <c r="L12">
        <v>2016</v>
      </c>
      <c r="M12">
        <v>0.46311999999999998</v>
      </c>
      <c r="N12">
        <v>0.16558</v>
      </c>
      <c r="O12" s="1">
        <f t="shared" si="0"/>
        <v>0.62870000000000004</v>
      </c>
      <c r="P12">
        <v>0.30120000000000002</v>
      </c>
      <c r="Q12">
        <v>0.28891</v>
      </c>
      <c r="R12" s="1">
        <f t="shared" si="1"/>
        <v>0.59011000000000002</v>
      </c>
      <c r="S12">
        <v>0.29705999999999999</v>
      </c>
      <c r="T12">
        <v>0.26665</v>
      </c>
      <c r="U12" s="1">
        <f t="shared" si="2"/>
        <v>0.56370999999999993</v>
      </c>
      <c r="V12">
        <v>0.12336</v>
      </c>
      <c r="W12">
        <v>8.6559999999999998E-2</v>
      </c>
      <c r="X12" s="1">
        <f t="shared" si="3"/>
        <v>0.20992</v>
      </c>
    </row>
    <row r="13" spans="1:24">
      <c r="A13" t="s">
        <v>16</v>
      </c>
      <c r="B13">
        <v>3820000</v>
      </c>
      <c r="C13">
        <v>1909100</v>
      </c>
      <c r="D13">
        <v>2186525</v>
      </c>
      <c r="L13">
        <v>2017</v>
      </c>
      <c r="M13">
        <v>0.93111999999999995</v>
      </c>
      <c r="N13">
        <v>0.27657999999999999</v>
      </c>
      <c r="O13" s="1">
        <f t="shared" si="0"/>
        <v>1.2077</v>
      </c>
      <c r="P13">
        <v>0.43089</v>
      </c>
      <c r="Q13">
        <v>0.42970000000000003</v>
      </c>
      <c r="R13" s="1">
        <f t="shared" si="1"/>
        <v>0.86058999999999997</v>
      </c>
      <c r="S13">
        <v>0.40155000000000002</v>
      </c>
      <c r="T13">
        <v>0.36051</v>
      </c>
      <c r="U13" s="1">
        <f t="shared" si="2"/>
        <v>0.76205999999999996</v>
      </c>
      <c r="V13">
        <v>0.16669</v>
      </c>
      <c r="W13">
        <v>0.14072000000000001</v>
      </c>
      <c r="X13" s="1">
        <f t="shared" si="3"/>
        <v>0.30741000000000002</v>
      </c>
    </row>
    <row r="14" spans="1:24">
      <c r="A14" t="s">
        <v>17</v>
      </c>
      <c r="B14">
        <v>3200000</v>
      </c>
      <c r="C14">
        <v>2610000</v>
      </c>
      <c r="D14">
        <v>2999984</v>
      </c>
      <c r="L14">
        <v>2018</v>
      </c>
      <c r="M14">
        <v>1.74699</v>
      </c>
      <c r="N14">
        <v>0.54179999999999995</v>
      </c>
      <c r="O14" s="1">
        <f t="shared" si="0"/>
        <v>2.2887900000000001</v>
      </c>
      <c r="P14">
        <v>0.63177000000000005</v>
      </c>
      <c r="Q14">
        <v>0.60694000000000004</v>
      </c>
      <c r="R14" s="1">
        <f t="shared" si="1"/>
        <v>1.2387100000000002</v>
      </c>
      <c r="S14">
        <v>0.64036999999999999</v>
      </c>
      <c r="T14">
        <v>0.48299999999999998</v>
      </c>
      <c r="U14" s="1">
        <f t="shared" si="2"/>
        <v>1.12337</v>
      </c>
      <c r="V14">
        <v>0.23885000000000001</v>
      </c>
      <c r="W14">
        <v>0.20402000000000001</v>
      </c>
      <c r="X14" s="1">
        <f t="shared" si="3"/>
        <v>0.44286999999999999</v>
      </c>
    </row>
    <row r="15" spans="1:24">
      <c r="A15" t="s">
        <v>18</v>
      </c>
      <c r="L15">
        <v>2019</v>
      </c>
      <c r="M15">
        <v>2.5811899999999999</v>
      </c>
      <c r="N15">
        <v>0.76790000000000003</v>
      </c>
      <c r="O15" s="1">
        <f t="shared" si="0"/>
        <v>3.3490899999999999</v>
      </c>
      <c r="P15">
        <v>0.96833999999999998</v>
      </c>
      <c r="Q15">
        <v>0.76954</v>
      </c>
      <c r="R15" s="1">
        <f t="shared" si="1"/>
        <v>1.7378800000000001</v>
      </c>
      <c r="S15">
        <v>0.88227999999999995</v>
      </c>
      <c r="T15">
        <v>0.56774000000000002</v>
      </c>
      <c r="U15" s="1">
        <f t="shared" si="2"/>
        <v>1.4500199999999999</v>
      </c>
      <c r="V15">
        <v>0.32916000000000001</v>
      </c>
      <c r="W15">
        <v>0.25668999999999997</v>
      </c>
      <c r="X15" s="1">
        <f t="shared" si="3"/>
        <v>0.58584999999999998</v>
      </c>
    </row>
    <row r="16" spans="1:24">
      <c r="L16">
        <v>2020</v>
      </c>
      <c r="M16">
        <v>3.51248</v>
      </c>
      <c r="N16">
        <v>0.99619000000000002</v>
      </c>
      <c r="O16" s="1">
        <f t="shared" si="0"/>
        <v>4.5086700000000004</v>
      </c>
      <c r="P16">
        <v>1.75939</v>
      </c>
      <c r="Q16">
        <v>1.40042</v>
      </c>
      <c r="R16" s="1">
        <f t="shared" si="1"/>
        <v>3.1598100000000002</v>
      </c>
      <c r="S16">
        <v>1.1386499999999999</v>
      </c>
      <c r="T16">
        <v>0.63943000000000005</v>
      </c>
      <c r="U16" s="1">
        <f t="shared" si="2"/>
        <v>1.7780800000000001</v>
      </c>
      <c r="V16">
        <v>0.43908999999999998</v>
      </c>
      <c r="W16">
        <v>0.31008999999999998</v>
      </c>
      <c r="X16" s="1">
        <f t="shared" si="3"/>
        <v>0.74917999999999996</v>
      </c>
    </row>
    <row r="17" spans="1:12">
      <c r="A17" s="2" t="s">
        <v>37</v>
      </c>
    </row>
    <row r="18" spans="1:12">
      <c r="A18" s="5" t="s">
        <v>20</v>
      </c>
      <c r="B18">
        <v>1300000</v>
      </c>
      <c r="L18" t="s">
        <v>41</v>
      </c>
    </row>
    <row r="19" spans="1:12">
      <c r="A19" s="5" t="s">
        <v>19</v>
      </c>
      <c r="B19" s="4">
        <v>0.3</v>
      </c>
      <c r="F19" t="s">
        <v>75</v>
      </c>
      <c r="G19" t="s">
        <v>76</v>
      </c>
      <c r="H19" t="s">
        <v>77</v>
      </c>
      <c r="L19" t="s">
        <v>42</v>
      </c>
    </row>
    <row r="20" spans="1:12">
      <c r="A20" s="5" t="s">
        <v>21</v>
      </c>
      <c r="B20">
        <v>310000</v>
      </c>
      <c r="L20" t="s">
        <v>57</v>
      </c>
    </row>
    <row r="21" spans="1:12">
      <c r="A21" s="5" t="s">
        <v>22</v>
      </c>
      <c r="B21">
        <v>500000</v>
      </c>
      <c r="C21" s="5" t="s">
        <v>23</v>
      </c>
      <c r="D21">
        <v>310000</v>
      </c>
      <c r="E21" t="s">
        <v>59</v>
      </c>
      <c r="F21" s="7">
        <v>9634057</v>
      </c>
      <c r="G21">
        <f>B21+D21</f>
        <v>810000</v>
      </c>
      <c r="H21">
        <f>G21/F21</f>
        <v>8.407672904571771E-2</v>
      </c>
    </row>
    <row r="22" spans="1:12">
      <c r="A22" s="5" t="s">
        <v>24</v>
      </c>
      <c r="B22">
        <v>250000</v>
      </c>
      <c r="C22" s="5" t="s">
        <v>28</v>
      </c>
      <c r="D22">
        <v>38000</v>
      </c>
      <c r="E22" t="s">
        <v>60</v>
      </c>
      <c r="F22" s="7">
        <v>4476000</v>
      </c>
      <c r="G22">
        <f t="shared" ref="G22:G28" si="4">B22+D22</f>
        <v>288000</v>
      </c>
      <c r="H22">
        <f t="shared" ref="H22:H28" si="5">G22/F22</f>
        <v>6.4343163538873996E-2</v>
      </c>
    </row>
    <row r="23" spans="1:12">
      <c r="A23" s="5" t="s">
        <v>25</v>
      </c>
      <c r="B23">
        <v>63000</v>
      </c>
      <c r="C23" s="5" t="s">
        <v>32</v>
      </c>
      <c r="D23">
        <v>2000</v>
      </c>
      <c r="E23" t="s">
        <v>66</v>
      </c>
      <c r="F23" s="7">
        <v>41543</v>
      </c>
      <c r="G23">
        <f t="shared" si="4"/>
        <v>65000</v>
      </c>
      <c r="H23">
        <f t="shared" si="5"/>
        <v>1.5646438629853405</v>
      </c>
    </row>
    <row r="24" spans="1:12">
      <c r="A24" s="5" t="s">
        <v>26</v>
      </c>
      <c r="B24">
        <v>82000</v>
      </c>
      <c r="C24" s="5" t="s">
        <v>33</v>
      </c>
      <c r="D24">
        <v>17000</v>
      </c>
      <c r="E24" t="s">
        <v>62</v>
      </c>
      <c r="F24" s="7">
        <v>9370000</v>
      </c>
      <c r="G24">
        <f t="shared" si="4"/>
        <v>99000</v>
      </c>
      <c r="H24">
        <f t="shared" si="5"/>
        <v>1.056563500533618E-2</v>
      </c>
    </row>
    <row r="25" spans="1:12">
      <c r="A25" s="5" t="s">
        <v>27</v>
      </c>
      <c r="B25">
        <v>54000</v>
      </c>
      <c r="C25" s="5" t="s">
        <v>35</v>
      </c>
      <c r="D25">
        <v>9800</v>
      </c>
      <c r="E25" t="s">
        <v>64</v>
      </c>
      <c r="F25" s="7">
        <v>100363</v>
      </c>
      <c r="G25">
        <f t="shared" si="4"/>
        <v>63800</v>
      </c>
      <c r="H25">
        <f t="shared" si="5"/>
        <v>0.63569243645566598</v>
      </c>
    </row>
    <row r="26" spans="1:12">
      <c r="C26" s="5" t="s">
        <v>29</v>
      </c>
      <c r="D26">
        <v>7500</v>
      </c>
      <c r="E26" t="s">
        <v>78</v>
      </c>
      <c r="F26" s="7">
        <v>357114</v>
      </c>
      <c r="G26">
        <f t="shared" si="4"/>
        <v>7500</v>
      </c>
      <c r="H26">
        <f t="shared" si="5"/>
        <v>2.100169693711252E-2</v>
      </c>
    </row>
    <row r="27" spans="1:12">
      <c r="C27" s="5" t="s">
        <v>30</v>
      </c>
      <c r="D27">
        <v>6200</v>
      </c>
      <c r="E27" t="s">
        <v>79</v>
      </c>
      <c r="F27" s="7">
        <v>243610</v>
      </c>
      <c r="G27">
        <f t="shared" si="4"/>
        <v>6200</v>
      </c>
      <c r="H27">
        <f t="shared" si="5"/>
        <v>2.5450515167686056E-2</v>
      </c>
    </row>
    <row r="28" spans="1:12">
      <c r="C28" s="5" t="s">
        <v>31</v>
      </c>
      <c r="D28">
        <v>4000</v>
      </c>
      <c r="E28" t="s">
        <v>80</v>
      </c>
      <c r="F28" s="7">
        <v>643801</v>
      </c>
      <c r="G28">
        <f t="shared" si="4"/>
        <v>4000</v>
      </c>
      <c r="H28">
        <f t="shared" si="5"/>
        <v>6.2131000107175979E-3</v>
      </c>
    </row>
    <row r="30" spans="1:12">
      <c r="D30" s="2" t="s">
        <v>74</v>
      </c>
    </row>
    <row r="31" spans="1:12">
      <c r="D31" t="s">
        <v>67</v>
      </c>
      <c r="E31" t="s">
        <v>68</v>
      </c>
      <c r="H31" t="s">
        <v>67</v>
      </c>
      <c r="I31" t="s">
        <v>81</v>
      </c>
      <c r="J31" t="s">
        <v>82</v>
      </c>
      <c r="K31" t="s">
        <v>83</v>
      </c>
    </row>
    <row r="32" spans="1:12">
      <c r="D32" t="s">
        <v>58</v>
      </c>
      <c r="E32" s="7">
        <v>9634057</v>
      </c>
      <c r="H32" t="s">
        <v>58</v>
      </c>
      <c r="I32">
        <v>1400000</v>
      </c>
      <c r="J32">
        <v>400000</v>
      </c>
      <c r="K32" t="s">
        <v>84</v>
      </c>
    </row>
    <row r="33" spans="1:23">
      <c r="A33" s="5" t="s">
        <v>34</v>
      </c>
      <c r="B33" s="4">
        <v>0.6</v>
      </c>
      <c r="D33" t="s">
        <v>69</v>
      </c>
      <c r="E33" s="7">
        <v>4476000</v>
      </c>
      <c r="H33" t="s">
        <v>69</v>
      </c>
      <c r="I33">
        <v>447000</v>
      </c>
      <c r="J33">
        <v>190000</v>
      </c>
      <c r="K33" t="s">
        <v>85</v>
      </c>
    </row>
    <row r="34" spans="1:23">
      <c r="D34" t="s">
        <v>61</v>
      </c>
      <c r="E34" s="7">
        <v>9370000</v>
      </c>
      <c r="H34" t="s">
        <v>61</v>
      </c>
      <c r="I34">
        <v>331000</v>
      </c>
      <c r="J34">
        <v>130000</v>
      </c>
      <c r="K34" t="s">
        <v>86</v>
      </c>
      <c r="N34" s="2" t="s">
        <v>93</v>
      </c>
      <c r="O34" s="3"/>
      <c r="P34" s="3"/>
      <c r="Q34" s="3"/>
      <c r="T34" t="s">
        <v>96</v>
      </c>
    </row>
    <row r="35" spans="1:23">
      <c r="A35" s="5" t="s">
        <v>36</v>
      </c>
      <c r="D35" t="s">
        <v>70</v>
      </c>
      <c r="E35" s="7">
        <v>377972</v>
      </c>
      <c r="H35" t="s">
        <v>70</v>
      </c>
      <c r="I35">
        <v>126000</v>
      </c>
      <c r="J35">
        <v>50000</v>
      </c>
      <c r="K35" t="s">
        <v>87</v>
      </c>
      <c r="N35" t="s">
        <v>40</v>
      </c>
      <c r="O35" t="s">
        <v>59</v>
      </c>
      <c r="P35" t="s">
        <v>60</v>
      </c>
      <c r="Q35" t="s">
        <v>62</v>
      </c>
      <c r="R35" t="s">
        <v>95</v>
      </c>
      <c r="T35" t="s">
        <v>97</v>
      </c>
      <c r="U35" t="s">
        <v>98</v>
      </c>
      <c r="W35" t="s">
        <v>99</v>
      </c>
    </row>
    <row r="36" spans="1:23">
      <c r="D36" t="s">
        <v>63</v>
      </c>
      <c r="E36" s="7">
        <v>100363</v>
      </c>
      <c r="H36" t="s">
        <v>63</v>
      </c>
      <c r="I36">
        <v>51700</v>
      </c>
      <c r="J36">
        <v>18000</v>
      </c>
      <c r="K36" t="s">
        <v>88</v>
      </c>
      <c r="N36">
        <v>2016</v>
      </c>
      <c r="O36" s="28">
        <v>0.50700000000000001</v>
      </c>
      <c r="P36">
        <v>0.2</v>
      </c>
      <c r="Q36">
        <v>0.2</v>
      </c>
      <c r="R36">
        <v>0</v>
      </c>
      <c r="T36">
        <v>1.1000000000000001</v>
      </c>
      <c r="U36">
        <v>400000</v>
      </c>
      <c r="V36" t="s">
        <v>100</v>
      </c>
      <c r="W36">
        <f>T36*1000000/(U36)</f>
        <v>2.75</v>
      </c>
    </row>
    <row r="37" spans="1:23">
      <c r="D37" t="s">
        <v>71</v>
      </c>
      <c r="E37" s="7">
        <v>357114</v>
      </c>
      <c r="H37" t="s">
        <v>71</v>
      </c>
      <c r="I37">
        <v>83000</v>
      </c>
      <c r="J37">
        <v>30000</v>
      </c>
      <c r="K37" t="s">
        <v>89</v>
      </c>
      <c r="N37">
        <v>2017</v>
      </c>
      <c r="O37">
        <v>0.6</v>
      </c>
      <c r="P37">
        <v>0.3</v>
      </c>
      <c r="Q37">
        <v>0.2</v>
      </c>
      <c r="R37">
        <v>0.1</v>
      </c>
      <c r="T37">
        <v>1.4</v>
      </c>
      <c r="U37">
        <v>190000</v>
      </c>
      <c r="V37" t="s">
        <v>60</v>
      </c>
      <c r="W37">
        <f t="shared" ref="W37:W39" si="6">T37*1000000/(U37)</f>
        <v>7.3684210526315788</v>
      </c>
    </row>
    <row r="38" spans="1:23">
      <c r="D38" t="s">
        <v>65</v>
      </c>
      <c r="E38" s="7">
        <v>41543</v>
      </c>
      <c r="H38" t="s">
        <v>65</v>
      </c>
      <c r="I38">
        <v>1730</v>
      </c>
      <c r="J38">
        <v>700</v>
      </c>
      <c r="K38" t="s">
        <v>90</v>
      </c>
      <c r="N38">
        <v>2018</v>
      </c>
      <c r="O38">
        <v>1.1000000000000001</v>
      </c>
      <c r="P38">
        <v>0.4</v>
      </c>
      <c r="Q38">
        <v>0.4</v>
      </c>
      <c r="R38">
        <v>0.2</v>
      </c>
      <c r="T38">
        <v>0.3</v>
      </c>
      <c r="U38">
        <v>130000</v>
      </c>
      <c r="V38" t="s">
        <v>62</v>
      </c>
      <c r="W38">
        <f t="shared" si="6"/>
        <v>2.3076923076923075</v>
      </c>
    </row>
    <row r="39" spans="1:23">
      <c r="D39" t="s">
        <v>72</v>
      </c>
      <c r="E39" s="7">
        <v>243610</v>
      </c>
      <c r="H39" t="s">
        <v>72</v>
      </c>
      <c r="I39">
        <v>67800</v>
      </c>
      <c r="J39">
        <v>25000</v>
      </c>
      <c r="K39" t="s">
        <v>91</v>
      </c>
      <c r="N39">
        <v>2019</v>
      </c>
      <c r="O39">
        <v>1.1000000000000001</v>
      </c>
      <c r="P39">
        <v>0.6</v>
      </c>
      <c r="Q39">
        <v>0.3</v>
      </c>
      <c r="R39">
        <v>0.2</v>
      </c>
      <c r="T39">
        <v>0.2</v>
      </c>
      <c r="U39">
        <f>J35+J36+J37+J38+J39+J40</f>
        <v>149700</v>
      </c>
      <c r="V39" t="s">
        <v>95</v>
      </c>
      <c r="W39">
        <f t="shared" si="6"/>
        <v>1.3360053440213762</v>
      </c>
    </row>
    <row r="40" spans="1:23">
      <c r="D40" t="s">
        <v>73</v>
      </c>
      <c r="E40" s="7">
        <v>643801</v>
      </c>
      <c r="H40" t="s">
        <v>73</v>
      </c>
      <c r="I40">
        <v>67000</v>
      </c>
      <c r="J40">
        <v>26000</v>
      </c>
      <c r="K40" t="s">
        <v>92</v>
      </c>
      <c r="N40">
        <v>2020</v>
      </c>
      <c r="O40">
        <v>1.1000000000000001</v>
      </c>
      <c r="P40">
        <v>1.4</v>
      </c>
      <c r="Q40">
        <v>0.3</v>
      </c>
      <c r="R40">
        <v>0.2</v>
      </c>
    </row>
    <row r="41" spans="1:23">
      <c r="N41">
        <v>2021</v>
      </c>
      <c r="O41">
        <v>3.3</v>
      </c>
      <c r="P41">
        <v>2.2999999999999998</v>
      </c>
      <c r="Q41">
        <v>0.6</v>
      </c>
      <c r="R41">
        <v>0.3</v>
      </c>
    </row>
    <row r="42" spans="1:23">
      <c r="N42">
        <v>2022</v>
      </c>
      <c r="O42">
        <v>6</v>
      </c>
      <c r="P42">
        <v>2.7</v>
      </c>
      <c r="Q42">
        <v>1</v>
      </c>
      <c r="R42">
        <v>0.6</v>
      </c>
    </row>
    <row r="43" spans="1:23">
      <c r="N43">
        <v>2023</v>
      </c>
      <c r="O43">
        <v>8</v>
      </c>
      <c r="P43">
        <v>3.4</v>
      </c>
      <c r="Q43">
        <v>1.6</v>
      </c>
      <c r="R43">
        <v>0.9</v>
      </c>
    </row>
    <row r="44" spans="1:23">
      <c r="N44" t="s">
        <v>57</v>
      </c>
      <c r="P44" t="s">
        <v>223</v>
      </c>
    </row>
    <row r="45" spans="1:23">
      <c r="N45" t="s">
        <v>94</v>
      </c>
    </row>
    <row r="61" spans="17:24">
      <c r="Q61" t="s">
        <v>219</v>
      </c>
      <c r="R61" t="s">
        <v>220</v>
      </c>
      <c r="S61" t="s">
        <v>221</v>
      </c>
      <c r="W61" t="s">
        <v>224</v>
      </c>
    </row>
    <row r="63" spans="17:24" ht="14.5" thickBot="1">
      <c r="Q63">
        <v>2022</v>
      </c>
      <c r="R63" s="26">
        <v>13.365500000000001</v>
      </c>
      <c r="U63">
        <f>R63*100000000/3.93</f>
        <v>340089058.52417302</v>
      </c>
      <c r="W63">
        <v>6</v>
      </c>
      <c r="X63">
        <f>W63*1000000</f>
        <v>6000000</v>
      </c>
    </row>
    <row r="64" spans="17:24" ht="14.5" thickBot="1">
      <c r="Q64">
        <v>2021</v>
      </c>
      <c r="R64" s="26">
        <v>13.41</v>
      </c>
      <c r="U64">
        <f t="shared" ref="U64:U73" si="7">R64*100000000/3.93</f>
        <v>341221374.04580152</v>
      </c>
      <c r="W64">
        <v>3.3</v>
      </c>
      <c r="X64">
        <f>W64*1000000</f>
        <v>3300000</v>
      </c>
    </row>
    <row r="65" spans="12:27" ht="14.5" thickBot="1">
      <c r="Q65">
        <v>2020</v>
      </c>
      <c r="R65" s="26">
        <v>13.4488</v>
      </c>
      <c r="U65">
        <f t="shared" si="7"/>
        <v>342208651.39949107</v>
      </c>
      <c r="W65">
        <v>1.1000000000000001</v>
      </c>
      <c r="X65">
        <f>W65*1000000</f>
        <v>1100000</v>
      </c>
    </row>
    <row r="66" spans="12:27" ht="14.5" thickBot="1">
      <c r="Q66">
        <v>2019</v>
      </c>
      <c r="R66" s="26">
        <v>13.4901</v>
      </c>
      <c r="U66">
        <f t="shared" si="7"/>
        <v>343259541.98473281</v>
      </c>
      <c r="W66">
        <v>1.1000000000000001</v>
      </c>
      <c r="X66">
        <f>W66*1000000</f>
        <v>1100000</v>
      </c>
    </row>
    <row r="67" spans="12:27" ht="14.5" thickBot="1">
      <c r="Q67">
        <v>2018</v>
      </c>
      <c r="R67" s="26">
        <v>13.5312</v>
      </c>
      <c r="U67">
        <f t="shared" si="7"/>
        <v>344305343.51145035</v>
      </c>
      <c r="W67">
        <v>1.1000000000000001</v>
      </c>
      <c r="X67">
        <f>W67*1000000</f>
        <v>1100000</v>
      </c>
    </row>
    <row r="68" spans="12:27" ht="14.5" thickBot="1">
      <c r="Q68">
        <v>2017</v>
      </c>
      <c r="R68" s="26">
        <v>13.570600000000001</v>
      </c>
      <c r="U68">
        <f t="shared" si="7"/>
        <v>345307888.04071248</v>
      </c>
      <c r="W68">
        <v>0.6</v>
      </c>
      <c r="X68">
        <f>W68*1000000</f>
        <v>600000</v>
      </c>
    </row>
    <row r="69" spans="12:27" ht="14.5" thickBot="1">
      <c r="Q69">
        <v>2016</v>
      </c>
      <c r="R69" s="26">
        <v>13.610200000000001</v>
      </c>
      <c r="U69">
        <f t="shared" si="7"/>
        <v>346315521.62849873</v>
      </c>
      <c r="W69">
        <v>0.50700000000000001</v>
      </c>
      <c r="X69">
        <f>W69*1000000</f>
        <v>507000</v>
      </c>
    </row>
    <row r="70" spans="12:27" ht="14.5" thickBot="1">
      <c r="Q70">
        <v>2015</v>
      </c>
      <c r="R70" s="26">
        <v>13.6495</v>
      </c>
      <c r="U70">
        <f t="shared" si="7"/>
        <v>347315521.62849873</v>
      </c>
      <c r="W70">
        <v>0.33100000000000002</v>
      </c>
      <c r="X70">
        <f>W70*1000000</f>
        <v>331000</v>
      </c>
    </row>
    <row r="71" spans="12:27" ht="14.5" thickBot="1">
      <c r="Q71">
        <v>2014</v>
      </c>
      <c r="R71" s="26">
        <v>13.687200000000001</v>
      </c>
      <c r="U71">
        <f t="shared" si="7"/>
        <v>348274809.16030532</v>
      </c>
      <c r="W71">
        <v>7.4700000000000003E-2</v>
      </c>
      <c r="X71">
        <f>W71*1000000</f>
        <v>74700</v>
      </c>
    </row>
    <row r="72" spans="12:27" ht="14.5" thickBot="1">
      <c r="Q72">
        <v>2013</v>
      </c>
      <c r="R72" s="26">
        <v>13.724</v>
      </c>
      <c r="U72">
        <f t="shared" si="7"/>
        <v>349211195.92875314</v>
      </c>
      <c r="W72">
        <v>1.7600000000000001E-2</v>
      </c>
      <c r="X72">
        <f>W72*1000000</f>
        <v>17600</v>
      </c>
    </row>
    <row r="73" spans="12:27" ht="14.5" thickBot="1">
      <c r="Q73">
        <v>2012</v>
      </c>
      <c r="R73" s="26">
        <v>13.76</v>
      </c>
      <c r="U73">
        <f t="shared" si="7"/>
        <v>350127226.46310431</v>
      </c>
      <c r="W73">
        <v>1.2E-2</v>
      </c>
      <c r="X73">
        <f>W73*1000000</f>
        <v>12000</v>
      </c>
    </row>
    <row r="75" spans="12:27">
      <c r="Q75" t="s">
        <v>222</v>
      </c>
    </row>
    <row r="76" spans="12:27">
      <c r="Q76" t="s">
        <v>236</v>
      </c>
    </row>
    <row r="77" spans="12:27" ht="14.5" thickBot="1">
      <c r="Q77" t="s">
        <v>235</v>
      </c>
      <c r="AA77" t="s">
        <v>234</v>
      </c>
    </row>
    <row r="78" spans="12:27" ht="14.5" thickBot="1">
      <c r="L78" s="26">
        <v>2012</v>
      </c>
      <c r="M78" s="26">
        <v>13.365500000000001</v>
      </c>
      <c r="N78" s="27" t="s">
        <v>84</v>
      </c>
      <c r="P78" s="24" t="s">
        <v>219</v>
      </c>
      <c r="Q78" s="24" t="s">
        <v>225</v>
      </c>
      <c r="R78" s="24" t="s">
        <v>226</v>
      </c>
      <c r="S78" s="24" t="s">
        <v>227</v>
      </c>
      <c r="T78" s="24" t="s">
        <v>228</v>
      </c>
      <c r="U78" s="24" t="s">
        <v>229</v>
      </c>
      <c r="V78" s="24" t="s">
        <v>230</v>
      </c>
      <c r="W78" s="25" t="s">
        <v>231</v>
      </c>
      <c r="X78" s="29" t="s">
        <v>237</v>
      </c>
      <c r="Y78" s="29" t="s">
        <v>232</v>
      </c>
      <c r="AA78" t="s">
        <v>233</v>
      </c>
    </row>
    <row r="79" spans="12:27" ht="14.5" thickBot="1">
      <c r="L79" s="26">
        <v>2013</v>
      </c>
      <c r="M79" s="26">
        <v>13.41</v>
      </c>
      <c r="N79" s="27" t="s">
        <v>84</v>
      </c>
      <c r="P79" s="26">
        <v>2022</v>
      </c>
      <c r="Q79" s="30">
        <v>6.1600000000000002E-2</v>
      </c>
      <c r="R79" s="30">
        <v>0.13400000000000001</v>
      </c>
      <c r="S79" s="30">
        <v>6.6000000000000003E-2</v>
      </c>
      <c r="T79" s="30">
        <v>7.0000000000000007E-2</v>
      </c>
      <c r="U79" s="30">
        <v>2.1659999999999999E-2</v>
      </c>
      <c r="V79" s="30">
        <v>0.10834000000000001</v>
      </c>
      <c r="W79" s="31">
        <v>0.1384</v>
      </c>
      <c r="X79">
        <v>7.9920000000000005E-2</v>
      </c>
      <c r="Y79" s="32">
        <v>350127226.46310431</v>
      </c>
      <c r="AA79">
        <v>6000000</v>
      </c>
    </row>
    <row r="80" spans="12:27" ht="14.5" thickBot="1">
      <c r="L80" s="26">
        <v>2014</v>
      </c>
      <c r="M80" s="26">
        <v>13.4488</v>
      </c>
      <c r="N80" s="27" t="s">
        <v>84</v>
      </c>
      <c r="P80" s="26">
        <v>2021</v>
      </c>
      <c r="Q80" s="30">
        <v>5.6599999999999998E-2</v>
      </c>
      <c r="R80" s="30">
        <v>0.1434</v>
      </c>
      <c r="S80" s="30">
        <v>6.2E-2</v>
      </c>
      <c r="T80" s="30">
        <v>7.5999999999999998E-2</v>
      </c>
      <c r="U80" s="30">
        <v>1.8679999999999999E-2</v>
      </c>
      <c r="V80" s="30">
        <v>0.10218000000000001</v>
      </c>
      <c r="W80" s="31">
        <v>0.1336</v>
      </c>
      <c r="X80">
        <v>7.8480000000000008E-2</v>
      </c>
      <c r="Y80" s="32">
        <v>349211195.92875314</v>
      </c>
      <c r="AA80">
        <v>3300000</v>
      </c>
    </row>
    <row r="81" spans="12:29" ht="14.5" thickBot="1">
      <c r="L81" s="26">
        <v>2015</v>
      </c>
      <c r="M81" s="26">
        <v>13.4901</v>
      </c>
      <c r="N81" s="27" t="s">
        <v>84</v>
      </c>
      <c r="P81" s="26">
        <v>2020</v>
      </c>
      <c r="Q81" s="30">
        <v>5.1999999999999998E-2</v>
      </c>
      <c r="R81" s="30">
        <v>0.14799999999999999</v>
      </c>
      <c r="S81" s="30">
        <v>5.8000000000000003E-2</v>
      </c>
      <c r="T81" s="30">
        <v>8.2000000000000003E-2</v>
      </c>
      <c r="U81" s="30">
        <v>1.6219999999999998E-2</v>
      </c>
      <c r="V81" s="30">
        <v>9.6280000000000004E-2</v>
      </c>
      <c r="W81" s="31">
        <v>0.1288</v>
      </c>
      <c r="X81">
        <v>7.6909999999999992E-2</v>
      </c>
      <c r="Y81" s="32">
        <v>348274809.16030532</v>
      </c>
      <c r="AA81">
        <v>1100000</v>
      </c>
    </row>
    <row r="82" spans="12:29" ht="14.5" thickBot="1">
      <c r="L82" s="26">
        <v>2016</v>
      </c>
      <c r="M82" s="26">
        <v>13.5312</v>
      </c>
      <c r="N82" s="27" t="s">
        <v>84</v>
      </c>
      <c r="P82" s="26">
        <v>2019</v>
      </c>
      <c r="Q82" s="30">
        <v>4.7800000000000002E-2</v>
      </c>
      <c r="R82" s="30">
        <v>0.1522</v>
      </c>
      <c r="S82" s="30">
        <v>5.3999999999999999E-2</v>
      </c>
      <c r="T82" s="30">
        <v>8.7999999999999995E-2</v>
      </c>
      <c r="U82" s="30">
        <v>1.3979999999999999E-2</v>
      </c>
      <c r="V82" s="30">
        <v>9.0639999999999998E-2</v>
      </c>
      <c r="W82" s="31">
        <v>0.12379999999999999</v>
      </c>
      <c r="X82">
        <v>7.5180000000000011E-2</v>
      </c>
      <c r="Y82" s="32">
        <v>347315521.62849873</v>
      </c>
      <c r="AA82">
        <v>1100000</v>
      </c>
    </row>
    <row r="83" spans="12:29" ht="14.5" thickBot="1">
      <c r="L83" s="26">
        <v>2017</v>
      </c>
      <c r="M83" s="26">
        <v>13.570600000000001</v>
      </c>
      <c r="N83" s="27" t="s">
        <v>84</v>
      </c>
      <c r="P83" s="26">
        <v>2018</v>
      </c>
      <c r="Q83" s="30">
        <v>4.3999999999999997E-2</v>
      </c>
      <c r="R83" s="30">
        <v>0.156</v>
      </c>
      <c r="S83" s="30">
        <v>0.05</v>
      </c>
      <c r="T83" s="30">
        <v>9.4E-2</v>
      </c>
      <c r="U83" s="30">
        <v>1.1939999999999999E-2</v>
      </c>
      <c r="V83" s="30">
        <v>8.5239999999999996E-2</v>
      </c>
      <c r="W83" s="31">
        <v>0.11840000000000001</v>
      </c>
      <c r="X83">
        <v>7.3400000000000007E-2</v>
      </c>
      <c r="Y83" s="32">
        <v>346315521.62849873</v>
      </c>
      <c r="AA83">
        <v>1100000</v>
      </c>
    </row>
    <row r="84" spans="12:29" ht="14.5" thickBot="1">
      <c r="L84" s="26">
        <v>2018</v>
      </c>
      <c r="M84" s="26">
        <v>13.610200000000001</v>
      </c>
      <c r="N84" s="27" t="s">
        <v>84</v>
      </c>
      <c r="P84" s="26">
        <v>2017</v>
      </c>
      <c r="Q84" s="30">
        <v>4.0599999999999997E-2</v>
      </c>
      <c r="R84" s="30">
        <v>0.15939999999999999</v>
      </c>
      <c r="S84" s="30">
        <v>4.5999999999999999E-2</v>
      </c>
      <c r="T84" s="30">
        <v>0.1</v>
      </c>
      <c r="U84" s="30">
        <v>1.0059999999999999E-2</v>
      </c>
      <c r="V84" s="30">
        <v>8.0079999999999998E-2</v>
      </c>
      <c r="W84" s="31">
        <v>0.1128</v>
      </c>
      <c r="X84">
        <v>7.1569999999999995E-2</v>
      </c>
      <c r="Y84" s="32">
        <v>345307888.04071248</v>
      </c>
      <c r="AA84">
        <v>600000</v>
      </c>
    </row>
    <row r="85" spans="12:29" ht="14.5" thickBot="1">
      <c r="L85" s="26">
        <v>2019</v>
      </c>
      <c r="M85" s="26">
        <v>13.6495</v>
      </c>
      <c r="N85" s="27" t="s">
        <v>84</v>
      </c>
      <c r="P85" s="26">
        <v>2016</v>
      </c>
      <c r="Q85" s="30">
        <v>3.7600000000000001E-2</v>
      </c>
      <c r="R85" s="30">
        <v>0.16239999999999999</v>
      </c>
      <c r="S85" s="30">
        <v>4.2000000000000003E-2</v>
      </c>
      <c r="T85" s="30">
        <v>0.106</v>
      </c>
      <c r="U85" s="30">
        <v>8.3199999999999993E-3</v>
      </c>
      <c r="V85" s="30">
        <v>7.5139999999999998E-2</v>
      </c>
      <c r="W85" s="31">
        <v>0.107</v>
      </c>
      <c r="X85">
        <v>6.9689999999999988E-2</v>
      </c>
      <c r="Y85" s="32">
        <v>344305343.51145035</v>
      </c>
      <c r="AA85">
        <v>507000</v>
      </c>
    </row>
    <row r="86" spans="12:29" ht="14.5" thickBot="1">
      <c r="L86" s="26">
        <v>2020</v>
      </c>
      <c r="M86" s="26">
        <v>13.687200000000001</v>
      </c>
      <c r="N86" s="27" t="s">
        <v>84</v>
      </c>
      <c r="P86" s="26">
        <v>2015</v>
      </c>
      <c r="Q86" s="30">
        <v>3.4799999999999998E-2</v>
      </c>
      <c r="R86" s="30">
        <v>0.16520000000000001</v>
      </c>
      <c r="S86" s="30">
        <v>3.7999999999999999E-2</v>
      </c>
      <c r="T86" s="30">
        <v>0.112</v>
      </c>
      <c r="U86" s="30">
        <v>6.7400000000000003E-3</v>
      </c>
      <c r="V86" s="30">
        <v>7.0400000000000004E-2</v>
      </c>
      <c r="W86" s="31">
        <v>0.10100000000000001</v>
      </c>
      <c r="X86">
        <v>6.7750000000000005E-2</v>
      </c>
      <c r="Y86" s="32">
        <v>343259541.98473281</v>
      </c>
      <c r="AA86">
        <v>331000</v>
      </c>
    </row>
    <row r="87" spans="12:29" ht="14.5" thickBot="1">
      <c r="L87" s="26">
        <v>2021</v>
      </c>
      <c r="M87" s="26">
        <v>13.724</v>
      </c>
      <c r="N87" s="27" t="s">
        <v>84</v>
      </c>
      <c r="P87" s="26">
        <v>2014</v>
      </c>
      <c r="Q87" s="30">
        <v>3.2399999999999998E-2</v>
      </c>
      <c r="R87" s="30">
        <v>0.1676</v>
      </c>
      <c r="S87" s="30">
        <v>3.4000000000000002E-2</v>
      </c>
      <c r="T87" s="30">
        <v>0.11799999999999999</v>
      </c>
      <c r="U87" s="30">
        <v>5.28E-3</v>
      </c>
      <c r="V87" s="30">
        <v>6.5860000000000002E-2</v>
      </c>
      <c r="W87" s="31">
        <v>9.5000000000000001E-2</v>
      </c>
      <c r="X87">
        <v>6.5849999999999992E-2</v>
      </c>
      <c r="Y87" s="32">
        <v>342208651.39949107</v>
      </c>
      <c r="AA87">
        <v>74700</v>
      </c>
    </row>
    <row r="88" spans="12:29" ht="14.5" thickBot="1">
      <c r="L88" s="26">
        <v>2022</v>
      </c>
      <c r="M88" s="26">
        <v>13.76</v>
      </c>
      <c r="N88" s="27" t="s">
        <v>84</v>
      </c>
      <c r="P88" s="26">
        <v>2013</v>
      </c>
      <c r="Q88" s="30">
        <v>0.03</v>
      </c>
      <c r="R88" s="30">
        <v>0.17</v>
      </c>
      <c r="S88" s="30">
        <v>0.03</v>
      </c>
      <c r="T88" s="30">
        <v>0.124</v>
      </c>
      <c r="U88" s="30">
        <v>3.9399999999999999E-3</v>
      </c>
      <c r="V88" s="30">
        <v>6.1519999999999998E-2</v>
      </c>
      <c r="W88" s="31">
        <v>8.8800000000000004E-2</v>
      </c>
      <c r="X88">
        <v>6.3990000000000005E-2</v>
      </c>
      <c r="Y88" s="32">
        <v>341221374.04580152</v>
      </c>
      <c r="AA88">
        <v>17600</v>
      </c>
    </row>
    <row r="89" spans="12:29" ht="14.5" thickBot="1">
      <c r="P89" s="26">
        <v>2012</v>
      </c>
      <c r="Q89" s="30">
        <v>2.8000000000000001E-2</v>
      </c>
      <c r="R89" s="30">
        <v>0.17199999999999999</v>
      </c>
      <c r="S89" s="30">
        <v>2.5999999999999999E-2</v>
      </c>
      <c r="T89" s="30">
        <v>0.13</v>
      </c>
      <c r="U89" s="30">
        <v>2.7200000000000002E-3</v>
      </c>
      <c r="V89" s="30">
        <v>5.7360000000000001E-2</v>
      </c>
      <c r="W89" s="31">
        <v>8.2600000000000007E-2</v>
      </c>
      <c r="X89">
        <v>5.5E-2</v>
      </c>
      <c r="Y89" s="32">
        <v>340089058.52417302</v>
      </c>
      <c r="AA89">
        <v>12000</v>
      </c>
    </row>
    <row r="90" spans="12:29">
      <c r="Q90" s="49">
        <v>0.308</v>
      </c>
      <c r="R90" s="49">
        <v>0.67</v>
      </c>
      <c r="S90" s="49">
        <v>0.33</v>
      </c>
      <c r="T90" s="49">
        <v>0.35</v>
      </c>
      <c r="U90" s="49">
        <v>0.10829999999999999</v>
      </c>
      <c r="V90" s="49">
        <v>0.54169999999999996</v>
      </c>
      <c r="W90" s="50">
        <v>0.69199999999999995</v>
      </c>
    </row>
    <row r="91" spans="12:29">
      <c r="O91" t="s">
        <v>238</v>
      </c>
    </row>
    <row r="92" spans="12:29" ht="15.5">
      <c r="O92" t="s">
        <v>235</v>
      </c>
      <c r="T92" t="s">
        <v>243</v>
      </c>
      <c r="V92" s="33"/>
      <c r="Y92" s="42"/>
      <c r="Z92" s="42" t="s">
        <v>251</v>
      </c>
      <c r="AA92" s="42"/>
      <c r="AB92" s="42"/>
      <c r="AC92" s="42"/>
    </row>
    <row r="93" spans="12:29" ht="15.5">
      <c r="O93" t="s">
        <v>239</v>
      </c>
      <c r="P93" t="s">
        <v>240</v>
      </c>
      <c r="Q93" t="s">
        <v>241</v>
      </c>
      <c r="R93" t="s">
        <v>242</v>
      </c>
      <c r="T93" t="s">
        <v>244</v>
      </c>
      <c r="U93" t="s">
        <v>245</v>
      </c>
      <c r="V93" s="33" t="s">
        <v>246</v>
      </c>
      <c r="W93" t="s">
        <v>247</v>
      </c>
      <c r="Y93" s="42" t="s">
        <v>239</v>
      </c>
      <c r="Z93" s="42" t="s">
        <v>248</v>
      </c>
      <c r="AA93" s="42" t="s">
        <v>249</v>
      </c>
      <c r="AB93" s="42"/>
      <c r="AC93" s="42" t="s">
        <v>250</v>
      </c>
    </row>
    <row r="94" spans="12:29" ht="18" thickBot="1">
      <c r="O94" s="26">
        <v>2012</v>
      </c>
      <c r="P94">
        <v>340089058.52417302</v>
      </c>
      <c r="Q94" s="39">
        <v>5.5E-2</v>
      </c>
      <c r="R94" s="32">
        <f>P94*Q94</f>
        <v>18704898.218829516</v>
      </c>
      <c r="S94" s="39"/>
      <c r="T94" s="39">
        <v>321400000</v>
      </c>
      <c r="U94">
        <v>19390000</v>
      </c>
      <c r="V94" s="33">
        <v>36790000</v>
      </c>
      <c r="W94">
        <v>52740</v>
      </c>
      <c r="Y94" s="43">
        <v>2012</v>
      </c>
      <c r="Z94" s="44">
        <v>321400000</v>
      </c>
      <c r="AA94" s="45">
        <v>321384160.5</v>
      </c>
      <c r="AB94" s="42"/>
      <c r="AC94" s="45">
        <f>Z94-AA94</f>
        <v>15839.5</v>
      </c>
    </row>
    <row r="95" spans="12:29" ht="18" thickBot="1">
      <c r="O95" s="26">
        <v>2013</v>
      </c>
      <c r="P95">
        <v>341221374.04580152</v>
      </c>
      <c r="Q95">
        <v>6.3990000000000005E-2</v>
      </c>
      <c r="R95" s="32">
        <f>P95*Q95</f>
        <v>21834755.725190841</v>
      </c>
      <c r="T95">
        <v>319400000</v>
      </c>
      <c r="U95">
        <v>26110000</v>
      </c>
      <c r="V95" s="33">
        <v>30910000</v>
      </c>
      <c r="W95">
        <v>102900</v>
      </c>
      <c r="Y95" s="43">
        <v>2013</v>
      </c>
      <c r="Z95" s="45">
        <v>319400000</v>
      </c>
      <c r="AA95" s="45">
        <v>319386618</v>
      </c>
      <c r="AB95" s="42"/>
      <c r="AC95" s="45">
        <f t="shared" ref="AC95:AC104" si="8">Z95-AA95</f>
        <v>13382</v>
      </c>
    </row>
    <row r="96" spans="12:29" ht="18" thickBot="1">
      <c r="O96" s="26">
        <v>2014</v>
      </c>
      <c r="P96">
        <v>342208651.39949107</v>
      </c>
      <c r="Q96">
        <v>6.5849999999999992E-2</v>
      </c>
      <c r="R96" s="32">
        <f>P96*Q96</f>
        <v>22534439.694656484</v>
      </c>
      <c r="T96">
        <v>319700000</v>
      </c>
      <c r="U96">
        <v>34020000</v>
      </c>
      <c r="V96" s="33">
        <v>25190000</v>
      </c>
      <c r="W96">
        <v>179600</v>
      </c>
      <c r="Y96" s="43">
        <v>2014</v>
      </c>
      <c r="Z96" s="45">
        <v>319700000</v>
      </c>
      <c r="AA96" s="45">
        <v>319674211.39999998</v>
      </c>
      <c r="AB96" s="42"/>
      <c r="AC96" s="45">
        <f t="shared" si="8"/>
        <v>25788.600000023842</v>
      </c>
    </row>
    <row r="97" spans="15:29" ht="18" thickBot="1">
      <c r="O97" s="26">
        <v>2015</v>
      </c>
      <c r="P97">
        <v>343259541.98473281</v>
      </c>
      <c r="Q97">
        <v>6.7750000000000005E-2</v>
      </c>
      <c r="R97" s="32">
        <f>P97*Q97</f>
        <v>23255833.969465651</v>
      </c>
      <c r="T97">
        <v>320000000</v>
      </c>
      <c r="U97">
        <v>42910000</v>
      </c>
      <c r="V97" s="33">
        <v>20010000</v>
      </c>
      <c r="W97">
        <v>289200</v>
      </c>
      <c r="Y97" s="43">
        <v>2015</v>
      </c>
      <c r="Z97" s="45">
        <v>320000000</v>
      </c>
      <c r="AA97" s="45">
        <v>320003708</v>
      </c>
      <c r="AB97" s="42"/>
      <c r="AC97" s="45">
        <f t="shared" si="8"/>
        <v>-3708</v>
      </c>
    </row>
    <row r="98" spans="15:29" ht="18" thickBot="1">
      <c r="O98" s="26">
        <v>2016</v>
      </c>
      <c r="P98">
        <v>344305343.51145035</v>
      </c>
      <c r="Q98">
        <v>6.9689999999999988E-2</v>
      </c>
      <c r="R98" s="32">
        <f>P98*Q98</f>
        <v>23994639.389312971</v>
      </c>
      <c r="T98">
        <v>320300000</v>
      </c>
      <c r="U98">
        <v>52910000</v>
      </c>
      <c r="V98" s="33">
        <v>15390000</v>
      </c>
      <c r="W98">
        <v>440200</v>
      </c>
      <c r="Y98" s="43">
        <v>2016</v>
      </c>
      <c r="Z98" s="45">
        <v>320300000</v>
      </c>
      <c r="AA98" s="45">
        <v>320310704.5</v>
      </c>
      <c r="AB98" s="42"/>
      <c r="AC98" s="45">
        <f t="shared" si="8"/>
        <v>-10704.5</v>
      </c>
    </row>
    <row r="99" spans="15:29" ht="18" thickBot="1">
      <c r="O99" s="26">
        <v>2017</v>
      </c>
      <c r="P99">
        <v>345307888.04071248</v>
      </c>
      <c r="Q99">
        <v>7.1569999999999995E-2</v>
      </c>
      <c r="R99" s="32">
        <f>P99*Q99</f>
        <v>24713685.547073789</v>
      </c>
      <c r="T99">
        <v>320600000</v>
      </c>
      <c r="U99">
        <v>63730000</v>
      </c>
      <c r="V99" s="33">
        <v>11550000</v>
      </c>
      <c r="W99">
        <v>641100</v>
      </c>
      <c r="Y99" s="43">
        <v>2017</v>
      </c>
      <c r="Z99" s="45">
        <v>320600000</v>
      </c>
      <c r="AA99" s="45">
        <v>320594202</v>
      </c>
      <c r="AB99" s="42"/>
      <c r="AC99" s="45">
        <f t="shared" si="8"/>
        <v>5798</v>
      </c>
    </row>
    <row r="100" spans="15:29" ht="18" thickBot="1">
      <c r="O100" s="26">
        <v>2018</v>
      </c>
      <c r="P100">
        <v>346315521.62849873</v>
      </c>
      <c r="Q100">
        <v>7.3400000000000007E-2</v>
      </c>
      <c r="R100" s="32">
        <f>P100*Q100</f>
        <v>25419559.287531808</v>
      </c>
      <c r="T100">
        <v>320900000</v>
      </c>
      <c r="U100">
        <v>75410000</v>
      </c>
      <c r="V100" s="33">
        <v>8470000</v>
      </c>
      <c r="W100">
        <v>900400</v>
      </c>
      <c r="Y100" s="43">
        <v>2018</v>
      </c>
      <c r="Z100" s="45">
        <v>320900000</v>
      </c>
      <c r="AA100" s="45">
        <v>320895962.60000002</v>
      </c>
      <c r="AB100" s="42"/>
      <c r="AC100" s="45">
        <f t="shared" si="8"/>
        <v>4037.3999999761581</v>
      </c>
    </row>
    <row r="101" spans="15:29" ht="18" thickBot="1">
      <c r="O101" s="26">
        <v>2019</v>
      </c>
      <c r="P101">
        <v>347315521.62849873</v>
      </c>
      <c r="Q101">
        <v>7.5180000000000011E-2</v>
      </c>
      <c r="R101" s="32">
        <f>P101*Q101</f>
        <v>26111180.916030537</v>
      </c>
      <c r="T101">
        <v>321200000</v>
      </c>
      <c r="U101">
        <v>88010000</v>
      </c>
      <c r="V101" s="33">
        <v>6086000</v>
      </c>
      <c r="W101">
        <v>1230000</v>
      </c>
      <c r="Y101" s="43">
        <v>2019</v>
      </c>
      <c r="Z101" s="45">
        <v>321200000</v>
      </c>
      <c r="AA101" s="45">
        <v>321204340.60000002</v>
      </c>
      <c r="AB101" s="42"/>
      <c r="AC101" s="45">
        <f t="shared" si="8"/>
        <v>-4340.6000000238419</v>
      </c>
    </row>
    <row r="102" spans="15:29" ht="18" thickBot="1">
      <c r="O102" s="26">
        <v>2020</v>
      </c>
      <c r="P102">
        <v>348274809.16030532</v>
      </c>
      <c r="Q102">
        <v>7.6909999999999992E-2</v>
      </c>
      <c r="R102" s="32">
        <f>P102*Q102</f>
        <v>26785815.572519079</v>
      </c>
      <c r="T102">
        <v>321500000</v>
      </c>
      <c r="U102">
        <v>101700000</v>
      </c>
      <c r="V102" s="33">
        <v>4284000</v>
      </c>
      <c r="W102">
        <v>1650000</v>
      </c>
      <c r="Y102" s="43">
        <v>2020</v>
      </c>
      <c r="Z102" s="45">
        <v>321500000</v>
      </c>
      <c r="AA102" s="45">
        <v>321488993.19999999</v>
      </c>
      <c r="AB102" s="42"/>
      <c r="AC102" s="45">
        <f t="shared" si="8"/>
        <v>11006.800000011921</v>
      </c>
    </row>
    <row r="103" spans="15:29" ht="18" thickBot="1">
      <c r="O103" s="26">
        <v>2021</v>
      </c>
      <c r="P103">
        <v>349211195.92875314</v>
      </c>
      <c r="Q103">
        <v>7.8480000000000008E-2</v>
      </c>
      <c r="R103" s="32">
        <f>P103*Q103</f>
        <v>27406094.656488549</v>
      </c>
      <c r="T103">
        <v>321800000</v>
      </c>
      <c r="U103">
        <v>116700000</v>
      </c>
      <c r="V103" s="33">
        <v>2983000</v>
      </c>
      <c r="W103">
        <v>2181000</v>
      </c>
      <c r="Y103" s="43">
        <v>2021</v>
      </c>
      <c r="Z103" s="45">
        <v>321800000</v>
      </c>
      <c r="AA103" s="45">
        <v>321805100.89999998</v>
      </c>
      <c r="AB103" s="42"/>
      <c r="AC103" s="45">
        <f t="shared" si="8"/>
        <v>-5100.8999999761581</v>
      </c>
    </row>
    <row r="104" spans="15:29" ht="18" thickBot="1">
      <c r="O104" s="26">
        <v>2022</v>
      </c>
      <c r="P104">
        <v>350127226.46310431</v>
      </c>
      <c r="Q104" s="40">
        <v>7.9920000000000005E-2</v>
      </c>
      <c r="R104" s="32">
        <f>P104*Q104</f>
        <v>27982167.938931298</v>
      </c>
      <c r="S104" s="40"/>
      <c r="T104" s="41">
        <v>322100000</v>
      </c>
      <c r="U104">
        <v>130600000</v>
      </c>
      <c r="V104" s="33">
        <v>2135000</v>
      </c>
      <c r="W104">
        <v>2828000</v>
      </c>
      <c r="Y104" s="43">
        <v>2022</v>
      </c>
      <c r="Z104" s="46">
        <v>322100000</v>
      </c>
      <c r="AA104" s="45">
        <v>322145058.5</v>
      </c>
      <c r="AB104" s="42"/>
      <c r="AC104" s="45">
        <f t="shared" si="8"/>
        <v>-45058.5</v>
      </c>
    </row>
    <row r="105" spans="15:29" ht="14.5" thickBot="1">
      <c r="Q105" s="26"/>
      <c r="R105" s="34"/>
      <c r="S105" s="34"/>
      <c r="T105" s="27"/>
    </row>
    <row r="106" spans="15:29" ht="18" thickBot="1">
      <c r="Q106" s="26"/>
      <c r="R106" s="34"/>
      <c r="S106" s="34"/>
      <c r="T106" s="27"/>
      <c r="Y106" s="47">
        <v>2030</v>
      </c>
      <c r="AA106" s="48">
        <v>358329000</v>
      </c>
    </row>
    <row r="107" spans="15:29" ht="14.5" thickBot="1">
      <c r="Q107" s="35"/>
      <c r="R107" s="35"/>
      <c r="S107" s="34"/>
      <c r="T107" s="38"/>
    </row>
    <row r="108" spans="15:29" ht="14.5" thickBot="1">
      <c r="Q108" s="35"/>
      <c r="R108" s="35"/>
      <c r="S108" s="34"/>
      <c r="T108" s="38"/>
    </row>
    <row r="109" spans="15:29" ht="14.5" thickBot="1">
      <c r="Q109" s="26"/>
      <c r="R109" s="34"/>
      <c r="S109" s="34"/>
      <c r="T109" s="38"/>
    </row>
    <row r="110" spans="15:29" ht="14.5" thickBot="1">
      <c r="Q110" s="26"/>
      <c r="R110" s="34"/>
      <c r="S110" s="34"/>
      <c r="T110" s="38"/>
    </row>
    <row r="111" spans="15:29" ht="14.5" thickBot="1">
      <c r="Q111" s="26"/>
      <c r="R111" s="34"/>
      <c r="S111" s="34"/>
      <c r="T111" s="38"/>
    </row>
    <row r="112" spans="15:29" ht="14.5" thickBot="1">
      <c r="Q112" s="26"/>
      <c r="R112" s="34"/>
      <c r="S112" s="34"/>
      <c r="T112" s="38"/>
    </row>
    <row r="113" spans="17:20" ht="14.5" thickBot="1">
      <c r="Q113" s="26"/>
      <c r="R113" s="34"/>
      <c r="S113" s="34"/>
      <c r="T113" s="38"/>
    </row>
    <row r="114" spans="17:20" ht="14.5" thickBot="1">
      <c r="Q114" s="26"/>
      <c r="R114" s="34"/>
      <c r="S114" s="34"/>
      <c r="T114" s="38"/>
    </row>
    <row r="115" spans="17:20" ht="14.5" thickBot="1">
      <c r="Q115" s="26"/>
      <c r="R115" s="34"/>
      <c r="S115" s="34"/>
      <c r="T115" s="38"/>
    </row>
    <row r="116" spans="17:20">
      <c r="Q116" s="36"/>
      <c r="R116" s="37"/>
      <c r="T116" s="32"/>
    </row>
    <row r="117" spans="17:20">
      <c r="Q117" s="36"/>
      <c r="R117" s="37"/>
      <c r="T117" s="32"/>
    </row>
  </sheetData>
  <sortState xmlns:xlrd2="http://schemas.microsoft.com/office/spreadsheetml/2017/richdata2" ref="O94:W104">
    <sortCondition ref="O94:O104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8226-AB9F-4606-B898-215C05BEE497}">
  <dimension ref="A1:M55"/>
  <sheetViews>
    <sheetView topLeftCell="A73" zoomScale="85" zoomScaleNormal="85" workbookViewId="0">
      <selection activeCell="H45" sqref="H45"/>
    </sheetView>
  </sheetViews>
  <sheetFormatPr defaultRowHeight="14"/>
  <sheetData>
    <row r="1" spans="1:5">
      <c r="A1" s="2" t="s">
        <v>101</v>
      </c>
      <c r="B1" s="2"/>
      <c r="C1" s="2"/>
      <c r="D1" s="2"/>
      <c r="E1" s="3"/>
    </row>
    <row r="2" spans="1:5">
      <c r="B2" s="1" t="s">
        <v>59</v>
      </c>
      <c r="C2" s="1" t="s">
        <v>62</v>
      </c>
      <c r="D2" s="1" t="s">
        <v>60</v>
      </c>
      <c r="E2" s="1" t="s">
        <v>95</v>
      </c>
    </row>
    <row r="3" spans="1:5">
      <c r="A3" s="1">
        <v>2010</v>
      </c>
      <c r="B3">
        <v>660</v>
      </c>
      <c r="C3">
        <v>96</v>
      </c>
      <c r="D3">
        <v>210</v>
      </c>
      <c r="E3">
        <v>0</v>
      </c>
    </row>
    <row r="4" spans="1:5">
      <c r="A4" s="1">
        <v>2011</v>
      </c>
      <c r="B4">
        <v>1200</v>
      </c>
      <c r="C4">
        <v>260</v>
      </c>
      <c r="D4">
        <v>160</v>
      </c>
      <c r="E4">
        <v>1500</v>
      </c>
    </row>
    <row r="5" spans="1:5">
      <c r="A5" s="1">
        <v>2012</v>
      </c>
      <c r="B5">
        <v>1600</v>
      </c>
      <c r="C5">
        <v>300</v>
      </c>
      <c r="D5">
        <v>480</v>
      </c>
      <c r="E5">
        <v>900</v>
      </c>
    </row>
    <row r="6" spans="1:5">
      <c r="A6" s="1">
        <v>2013</v>
      </c>
      <c r="B6">
        <v>890</v>
      </c>
      <c r="C6">
        <v>1100</v>
      </c>
      <c r="D6">
        <v>420</v>
      </c>
      <c r="E6">
        <v>2100</v>
      </c>
    </row>
    <row r="7" spans="1:5">
      <c r="A7" s="1">
        <v>2014</v>
      </c>
      <c r="B7">
        <v>3100</v>
      </c>
      <c r="C7">
        <v>820</v>
      </c>
      <c r="D7">
        <v>1100</v>
      </c>
      <c r="E7">
        <v>1600</v>
      </c>
    </row>
    <row r="8" spans="1:5">
      <c r="A8" s="1">
        <v>2015</v>
      </c>
      <c r="B8">
        <v>1700</v>
      </c>
      <c r="C8">
        <v>3800</v>
      </c>
      <c r="D8">
        <v>830</v>
      </c>
      <c r="E8">
        <v>3600</v>
      </c>
    </row>
    <row r="9" spans="1:5">
      <c r="A9" s="1">
        <v>2016</v>
      </c>
      <c r="B9">
        <v>5300</v>
      </c>
      <c r="C9">
        <v>3500</v>
      </c>
      <c r="D9">
        <v>2100</v>
      </c>
      <c r="E9">
        <v>1700</v>
      </c>
    </row>
    <row r="10" spans="1:5">
      <c r="A10" s="1">
        <v>2017</v>
      </c>
      <c r="B10">
        <v>4000</v>
      </c>
      <c r="C10">
        <v>7500</v>
      </c>
      <c r="D10">
        <v>1300</v>
      </c>
      <c r="E10">
        <v>3100</v>
      </c>
    </row>
    <row r="11" spans="1:5">
      <c r="A11" s="1">
        <v>2018</v>
      </c>
      <c r="B11">
        <v>13000</v>
      </c>
      <c r="C11">
        <v>5000</v>
      </c>
      <c r="D11">
        <v>3700</v>
      </c>
      <c r="E11">
        <v>1500</v>
      </c>
    </row>
    <row r="12" spans="1:5">
      <c r="A12" s="1">
        <v>2019</v>
      </c>
      <c r="B12">
        <v>10000</v>
      </c>
      <c r="C12">
        <v>13000</v>
      </c>
      <c r="D12">
        <v>2700</v>
      </c>
      <c r="E12">
        <v>3700</v>
      </c>
    </row>
    <row r="13" spans="1:5">
      <c r="A13" s="1">
        <v>2020</v>
      </c>
      <c r="B13">
        <v>13000</v>
      </c>
      <c r="C13">
        <v>5400</v>
      </c>
      <c r="D13">
        <v>3900</v>
      </c>
      <c r="E13">
        <v>1800</v>
      </c>
    </row>
    <row r="14" spans="1:5">
      <c r="A14" s="1">
        <v>2021</v>
      </c>
      <c r="B14">
        <v>22000</v>
      </c>
      <c r="C14">
        <v>6500</v>
      </c>
      <c r="D14">
        <v>4000</v>
      </c>
      <c r="E14">
        <v>1900</v>
      </c>
    </row>
    <row r="15" spans="1:5">
      <c r="A15" s="1">
        <v>2022</v>
      </c>
      <c r="B15">
        <v>25000</v>
      </c>
      <c r="C15">
        <v>15000</v>
      </c>
      <c r="D15">
        <v>19000</v>
      </c>
      <c r="E15">
        <v>4900</v>
      </c>
    </row>
    <row r="41" spans="1:13">
      <c r="A41" s="2" t="s">
        <v>103</v>
      </c>
      <c r="B41" s="3"/>
      <c r="C41" s="3"/>
      <c r="D41" s="3"/>
      <c r="E41" s="3"/>
      <c r="H41" s="2" t="s">
        <v>104</v>
      </c>
      <c r="I41" s="3"/>
      <c r="J41" s="3"/>
      <c r="K41" s="3"/>
      <c r="L41" s="3"/>
    </row>
    <row r="42" spans="1:13">
      <c r="B42" s="1" t="s">
        <v>59</v>
      </c>
      <c r="C42" s="1" t="s">
        <v>62</v>
      </c>
      <c r="D42" s="1" t="s">
        <v>60</v>
      </c>
      <c r="E42" s="1" t="s">
        <v>102</v>
      </c>
      <c r="F42" s="1" t="s">
        <v>95</v>
      </c>
      <c r="I42" s="1" t="s">
        <v>59</v>
      </c>
      <c r="J42" s="1" t="s">
        <v>62</v>
      </c>
      <c r="K42" s="1" t="s">
        <v>60</v>
      </c>
      <c r="L42" s="1" t="s">
        <v>102</v>
      </c>
      <c r="M42" s="1" t="s">
        <v>95</v>
      </c>
    </row>
    <row r="43" spans="1:13">
      <c r="A43" s="1">
        <v>2010</v>
      </c>
      <c r="B43">
        <v>5.1999999413965202E-5</v>
      </c>
      <c r="C43">
        <v>3.1999999191612E-4</v>
      </c>
      <c r="D43">
        <v>1.5000000712461699E-4</v>
      </c>
      <c r="E43">
        <v>3.1999999919207699E-5</v>
      </c>
      <c r="F43">
        <v>1.3000000035390201E-4</v>
      </c>
      <c r="H43" s="1">
        <v>2010</v>
      </c>
      <c r="I43">
        <v>2.5888719999999999E-3</v>
      </c>
      <c r="J43">
        <v>1.5931520000000001E-2</v>
      </c>
      <c r="K43">
        <v>7.4679000000000004E-3</v>
      </c>
      <c r="L43">
        <v>1.593152E-3</v>
      </c>
      <c r="M43">
        <v>6.4721800000000001E-3</v>
      </c>
    </row>
    <row r="44" spans="1:13">
      <c r="A44" s="1">
        <v>2011</v>
      </c>
      <c r="B44">
        <v>9.6999996458180195E-5</v>
      </c>
      <c r="C44">
        <v>6.3999998383224E-4</v>
      </c>
      <c r="D44">
        <v>2.5000001187436201E-4</v>
      </c>
      <c r="E44">
        <v>3.0999999580671997E-5</v>
      </c>
      <c r="F44">
        <v>3.0000001424923501E-4</v>
      </c>
      <c r="H44" s="1">
        <v>2011</v>
      </c>
      <c r="I44">
        <v>4.8292420000000001E-3</v>
      </c>
      <c r="J44">
        <v>3.1863040000000002E-2</v>
      </c>
      <c r="K44">
        <v>1.2446499999999999E-2</v>
      </c>
      <c r="L44">
        <v>1.543366E-3</v>
      </c>
      <c r="M44">
        <v>1.4935800000000001E-2</v>
      </c>
    </row>
    <row r="45" spans="1:13">
      <c r="A45" s="1">
        <v>2012</v>
      </c>
      <c r="B45">
        <v>4.7999998787418002E-4</v>
      </c>
      <c r="C45">
        <v>3.1999999191612001E-3</v>
      </c>
      <c r="D45">
        <v>1.0999999940395301E-3</v>
      </c>
      <c r="E45">
        <v>6.5000000176951194E-5</v>
      </c>
      <c r="F45">
        <v>1.0999999940395301E-3</v>
      </c>
      <c r="H45" s="1">
        <v>2012</v>
      </c>
      <c r="I45">
        <v>2.389728E-2</v>
      </c>
      <c r="J45">
        <v>0.15931519999999999</v>
      </c>
      <c r="K45">
        <v>5.4764599999999997E-2</v>
      </c>
      <c r="L45">
        <v>3.2360900000000001E-3</v>
      </c>
      <c r="M45">
        <v>5.4764599999999997E-2</v>
      </c>
    </row>
    <row r="46" spans="1:13">
      <c r="A46" s="1">
        <v>2013</v>
      </c>
      <c r="B46">
        <v>4.7999998787418002E-4</v>
      </c>
      <c r="C46">
        <v>4.4999998062849001E-3</v>
      </c>
      <c r="D46">
        <v>1.20000005699694E-3</v>
      </c>
      <c r="E46">
        <v>3.7000001611886499E-5</v>
      </c>
      <c r="F46">
        <v>8.9000002481043295E-4</v>
      </c>
      <c r="H46" s="1">
        <v>2013</v>
      </c>
      <c r="I46">
        <v>2.389728E-2</v>
      </c>
      <c r="J46">
        <v>0.22403699999999999</v>
      </c>
      <c r="K46">
        <v>5.9743200000000003E-2</v>
      </c>
      <c r="L46">
        <v>1.8420820000000001E-3</v>
      </c>
      <c r="M46">
        <v>4.4309540000000001E-2</v>
      </c>
    </row>
    <row r="47" spans="1:13">
      <c r="A47" s="1">
        <v>2014</v>
      </c>
      <c r="B47">
        <v>2.4000001139938801E-3</v>
      </c>
      <c r="C47">
        <v>1.70000009238719E-2</v>
      </c>
      <c r="D47">
        <v>4.8000002279877602E-3</v>
      </c>
      <c r="E47">
        <v>9.9999997473787503E-5</v>
      </c>
      <c r="F47">
        <v>2.4999999441206399E-3</v>
      </c>
      <c r="H47" s="1">
        <v>2014</v>
      </c>
      <c r="I47">
        <v>0.11948640000000001</v>
      </c>
      <c r="J47">
        <v>0.84636204978600005</v>
      </c>
      <c r="K47">
        <v>0.23897280000000001</v>
      </c>
      <c r="L47">
        <v>4.9785999999999997E-3</v>
      </c>
      <c r="M47">
        <v>0.12446500000000001</v>
      </c>
    </row>
    <row r="48" spans="1:13">
      <c r="A48" s="1">
        <v>2015</v>
      </c>
      <c r="B48">
        <v>3.8000000640749901E-3</v>
      </c>
      <c r="C48">
        <v>1.09999999403953E-2</v>
      </c>
      <c r="D48">
        <v>4.3999999761581404E-3</v>
      </c>
      <c r="E48">
        <v>5.90000017837155E-5</v>
      </c>
      <c r="F48">
        <v>1.7999999690800901E-3</v>
      </c>
      <c r="H48" s="1">
        <v>2015</v>
      </c>
      <c r="I48">
        <v>0.18918679999999999</v>
      </c>
      <c r="J48">
        <v>0.54764599999999997</v>
      </c>
      <c r="K48">
        <v>0.21905839999999999</v>
      </c>
      <c r="L48">
        <v>2.937374E-3</v>
      </c>
      <c r="M48">
        <v>8.9614799999999994E-2</v>
      </c>
    </row>
    <row r="49" spans="1:13">
      <c r="A49" s="1">
        <v>2016</v>
      </c>
      <c r="B49">
        <v>1.49999996647238E-2</v>
      </c>
      <c r="C49">
        <v>2.89999991655349E-2</v>
      </c>
      <c r="D49">
        <v>1.30000002682209E-2</v>
      </c>
      <c r="E49">
        <v>1.4000000373926E-4</v>
      </c>
      <c r="F49">
        <v>4.8000002279877602E-3</v>
      </c>
      <c r="H49" s="1">
        <v>2016</v>
      </c>
      <c r="I49">
        <v>0.74678999999999995</v>
      </c>
      <c r="J49">
        <v>1.443793950214</v>
      </c>
      <c r="K49">
        <v>0.64721799999999996</v>
      </c>
      <c r="L49">
        <v>6.9700400000000003E-3</v>
      </c>
      <c r="M49">
        <v>0.23897280000000001</v>
      </c>
    </row>
    <row r="50" spans="1:13">
      <c r="A50" s="1">
        <v>2017</v>
      </c>
      <c r="B50">
        <v>1.40000004321336E-2</v>
      </c>
      <c r="C50">
        <v>1.8999999389052301E-2</v>
      </c>
      <c r="D50">
        <v>9.4999996945261903E-3</v>
      </c>
      <c r="E50">
        <v>8.1999998656101498E-5</v>
      </c>
      <c r="F50">
        <v>3.50000010803341E-3</v>
      </c>
      <c r="H50" s="1">
        <v>2017</v>
      </c>
      <c r="I50">
        <v>0.69700399999999996</v>
      </c>
      <c r="J50">
        <v>0.94593395021399995</v>
      </c>
      <c r="K50">
        <v>0.47296700000000003</v>
      </c>
      <c r="L50">
        <v>4.0824520000000003E-3</v>
      </c>
      <c r="M50">
        <v>0.17425099999999999</v>
      </c>
    </row>
    <row r="51" spans="1:13">
      <c r="A51" s="1">
        <v>2018</v>
      </c>
      <c r="B51">
        <v>5.49999997019767E-2</v>
      </c>
      <c r="C51">
        <v>5.7999998331069898E-2</v>
      </c>
      <c r="D51">
        <v>2.60000005364418E-2</v>
      </c>
      <c r="E51">
        <v>1.90000006114132E-4</v>
      </c>
      <c r="F51">
        <v>1.2000000104308101E-2</v>
      </c>
      <c r="H51" s="1">
        <v>2018</v>
      </c>
      <c r="I51">
        <v>2.7382300000000002</v>
      </c>
      <c r="J51">
        <v>2.8875879004280001</v>
      </c>
      <c r="K51">
        <v>1.2944360497859999</v>
      </c>
      <c r="L51">
        <v>9.4593400000000001E-3</v>
      </c>
      <c r="M51">
        <v>0.59743199999999996</v>
      </c>
    </row>
    <row r="52" spans="1:13">
      <c r="A52" s="1">
        <v>2019</v>
      </c>
      <c r="B52">
        <v>3.9000000804662698E-2</v>
      </c>
      <c r="C52">
        <v>3.9000000804662698E-2</v>
      </c>
      <c r="D52">
        <v>1.9999999552965102E-2</v>
      </c>
      <c r="E52">
        <v>9.9999997473787503E-5</v>
      </c>
      <c r="F52">
        <v>8.2999998703598907E-3</v>
      </c>
      <c r="H52" s="1">
        <v>2019</v>
      </c>
      <c r="I52">
        <v>1.941654049786</v>
      </c>
      <c r="J52">
        <v>1.941654049786</v>
      </c>
      <c r="K52">
        <v>0.99572000000000005</v>
      </c>
      <c r="L52">
        <v>4.9785999999999997E-3</v>
      </c>
      <c r="M52">
        <v>0.41322379999999997</v>
      </c>
    </row>
    <row r="53" spans="1:13">
      <c r="A53" s="1">
        <v>2020</v>
      </c>
      <c r="B53">
        <v>4.6000000089406898E-2</v>
      </c>
      <c r="C53">
        <v>4.3000001460313797E-2</v>
      </c>
      <c r="D53">
        <v>3.0999999493360499E-2</v>
      </c>
      <c r="E53">
        <v>1.3000000035390201E-4</v>
      </c>
      <c r="F53">
        <v>1.09999999403953E-2</v>
      </c>
      <c r="H53" s="1">
        <v>2020</v>
      </c>
      <c r="I53">
        <v>2.2901560000000001</v>
      </c>
      <c r="J53">
        <v>2.140798049786</v>
      </c>
      <c r="K53">
        <v>1.543365950214</v>
      </c>
      <c r="L53">
        <v>6.4721800000000001E-3</v>
      </c>
      <c r="M53">
        <v>0.54764599999999997</v>
      </c>
    </row>
    <row r="54" spans="1:13">
      <c r="A54" s="1">
        <v>2021</v>
      </c>
      <c r="B54">
        <v>8.9000001549720695E-2</v>
      </c>
      <c r="C54">
        <v>6.8999998271465302E-2</v>
      </c>
      <c r="D54">
        <v>7.1999996900558402E-2</v>
      </c>
      <c r="E54">
        <v>3.1999999191612E-4</v>
      </c>
      <c r="F54">
        <v>1.7999999225139601E-2</v>
      </c>
      <c r="H54" s="1">
        <v>2021</v>
      </c>
      <c r="I54">
        <v>4.4309540995720003</v>
      </c>
      <c r="J54">
        <v>3.4352339004279999</v>
      </c>
      <c r="K54">
        <v>3.584591850642</v>
      </c>
      <c r="L54">
        <v>1.5931520000000001E-2</v>
      </c>
      <c r="M54">
        <v>0.89614795021399996</v>
      </c>
    </row>
    <row r="55" spans="1:13">
      <c r="A55" s="1">
        <v>2022</v>
      </c>
      <c r="B55">
        <v>0.18000000715255701</v>
      </c>
      <c r="C55">
        <v>0.109999999403953</v>
      </c>
      <c r="D55">
        <v>0.10000000149011599</v>
      </c>
      <c r="E55">
        <v>1.00000004749745E-3</v>
      </c>
      <c r="F55">
        <v>3.2999999821186003E-2</v>
      </c>
      <c r="H55" s="1">
        <v>2022</v>
      </c>
      <c r="I55">
        <v>8.9614803485020005</v>
      </c>
      <c r="J55">
        <v>5.4764599502140001</v>
      </c>
      <c r="K55">
        <v>4.9786000497860003</v>
      </c>
      <c r="L55">
        <v>4.9785999999999997E-2</v>
      </c>
      <c r="M55">
        <v>1.642938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E8A9-72E9-4A48-89FD-943B9E390511}">
  <dimension ref="A1:Z142"/>
  <sheetViews>
    <sheetView topLeftCell="A139" zoomScale="85" zoomScaleNormal="85" workbookViewId="0">
      <selection activeCell="K74" sqref="K74"/>
    </sheetView>
  </sheetViews>
  <sheetFormatPr defaultRowHeight="14"/>
  <cols>
    <col min="1" max="1" width="12.58203125" style="1" customWidth="1"/>
    <col min="2" max="2" width="9" bestFit="1" customWidth="1"/>
    <col min="3" max="6" width="8.75" bestFit="1" customWidth="1"/>
  </cols>
  <sheetData>
    <row r="1" spans="1:15">
      <c r="A1" s="2" t="s">
        <v>113</v>
      </c>
      <c r="B1" s="3"/>
      <c r="C1" s="3"/>
      <c r="D1" s="3"/>
      <c r="E1" s="8" t="s">
        <v>114</v>
      </c>
      <c r="G1" t="s">
        <v>115</v>
      </c>
    </row>
    <row r="2" spans="1:15" s="1" customFormat="1">
      <c r="B2" s="1">
        <v>1960</v>
      </c>
      <c r="C2" s="1">
        <v>1965</v>
      </c>
      <c r="D2" s="1">
        <v>1970</v>
      </c>
      <c r="E2" s="1">
        <v>1975</v>
      </c>
      <c r="F2" s="1">
        <v>1980</v>
      </c>
      <c r="G2" s="1">
        <v>1985</v>
      </c>
      <c r="H2" s="1">
        <v>1990</v>
      </c>
      <c r="I2" s="1">
        <v>1995</v>
      </c>
      <c r="J2" s="1">
        <v>2000</v>
      </c>
      <c r="K2" s="1">
        <v>2005</v>
      </c>
      <c r="L2" s="1">
        <v>2010</v>
      </c>
      <c r="M2" s="1">
        <v>2015</v>
      </c>
      <c r="N2" s="1">
        <v>2020</v>
      </c>
      <c r="O2" s="1">
        <v>2021</v>
      </c>
    </row>
    <row r="3" spans="1:15">
      <c r="A3" s="1" t="s">
        <v>117</v>
      </c>
      <c r="B3">
        <v>29</v>
      </c>
      <c r="C3">
        <v>46</v>
      </c>
      <c r="D3">
        <v>78</v>
      </c>
      <c r="E3">
        <v>130</v>
      </c>
      <c r="F3">
        <v>150</v>
      </c>
      <c r="G3">
        <v>128</v>
      </c>
      <c r="H3">
        <v>152</v>
      </c>
      <c r="I3">
        <v>190</v>
      </c>
      <c r="J3">
        <v>239</v>
      </c>
      <c r="K3">
        <v>240</v>
      </c>
      <c r="L3">
        <v>286</v>
      </c>
      <c r="M3">
        <v>330</v>
      </c>
      <c r="N3">
        <v>281</v>
      </c>
      <c r="O3">
        <v>297</v>
      </c>
    </row>
    <row r="4" spans="1:15">
      <c r="A4" s="1" t="s">
        <v>116</v>
      </c>
      <c r="B4">
        <v>116</v>
      </c>
      <c r="C4">
        <v>152</v>
      </c>
      <c r="D4">
        <v>211</v>
      </c>
      <c r="E4">
        <v>242</v>
      </c>
      <c r="F4">
        <v>241</v>
      </c>
      <c r="G4">
        <v>187</v>
      </c>
      <c r="H4">
        <v>213</v>
      </c>
      <c r="I4">
        <v>215</v>
      </c>
      <c r="J4">
        <v>238</v>
      </c>
      <c r="K4">
        <v>261</v>
      </c>
      <c r="L4">
        <v>260</v>
      </c>
      <c r="M4">
        <v>258</v>
      </c>
      <c r="N4">
        <v>238</v>
      </c>
      <c r="O4">
        <v>242</v>
      </c>
    </row>
    <row r="5" spans="1:15">
      <c r="A5" s="1" t="s">
        <v>59</v>
      </c>
      <c r="B5">
        <v>23</v>
      </c>
      <c r="C5">
        <v>35</v>
      </c>
      <c r="D5">
        <v>95</v>
      </c>
      <c r="E5">
        <v>204</v>
      </c>
      <c r="F5">
        <v>273</v>
      </c>
      <c r="G5">
        <v>285</v>
      </c>
      <c r="H5">
        <v>330</v>
      </c>
      <c r="I5">
        <v>468</v>
      </c>
      <c r="J5">
        <v>649</v>
      </c>
      <c r="K5">
        <v>850</v>
      </c>
      <c r="L5">
        <v>1093</v>
      </c>
      <c r="M5">
        <v>1329</v>
      </c>
      <c r="N5">
        <v>1628</v>
      </c>
      <c r="O5">
        <v>1713</v>
      </c>
    </row>
    <row r="6" spans="1:15">
      <c r="A6" s="1" t="s">
        <v>78</v>
      </c>
      <c r="B6">
        <v>91</v>
      </c>
      <c r="C6">
        <v>218</v>
      </c>
      <c r="D6">
        <v>370</v>
      </c>
      <c r="E6">
        <v>377</v>
      </c>
      <c r="F6">
        <v>412</v>
      </c>
      <c r="G6">
        <v>340</v>
      </c>
      <c r="H6">
        <v>330</v>
      </c>
      <c r="I6">
        <v>350</v>
      </c>
      <c r="J6">
        <v>331</v>
      </c>
      <c r="K6">
        <v>305</v>
      </c>
      <c r="L6">
        <v>282</v>
      </c>
      <c r="M6">
        <v>273</v>
      </c>
      <c r="N6">
        <v>251</v>
      </c>
      <c r="O6">
        <v>248</v>
      </c>
    </row>
    <row r="7" spans="1:15">
      <c r="A7" s="1" t="s">
        <v>102</v>
      </c>
      <c r="B7">
        <v>19</v>
      </c>
      <c r="C7">
        <v>31</v>
      </c>
      <c r="D7">
        <v>49</v>
      </c>
      <c r="E7">
        <v>62</v>
      </c>
      <c r="F7">
        <v>83</v>
      </c>
      <c r="G7">
        <v>117</v>
      </c>
      <c r="H7">
        <v>158</v>
      </c>
      <c r="I7">
        <v>216</v>
      </c>
      <c r="J7">
        <v>312</v>
      </c>
      <c r="K7">
        <v>352</v>
      </c>
      <c r="L7">
        <v>438</v>
      </c>
      <c r="M7">
        <v>555</v>
      </c>
      <c r="N7">
        <v>604</v>
      </c>
      <c r="O7">
        <v>622</v>
      </c>
    </row>
    <row r="8" spans="1:15">
      <c r="A8" s="1" t="s">
        <v>118</v>
      </c>
      <c r="B8">
        <v>22</v>
      </c>
      <c r="C8">
        <v>25</v>
      </c>
      <c r="D8">
        <v>33</v>
      </c>
      <c r="E8">
        <v>65</v>
      </c>
      <c r="F8">
        <v>83</v>
      </c>
      <c r="G8">
        <v>113</v>
      </c>
      <c r="H8">
        <v>139</v>
      </c>
      <c r="I8">
        <v>157</v>
      </c>
      <c r="J8">
        <v>210</v>
      </c>
      <c r="K8">
        <v>222</v>
      </c>
      <c r="L8">
        <v>228</v>
      </c>
      <c r="M8">
        <v>227</v>
      </c>
      <c r="N8">
        <v>224</v>
      </c>
      <c r="O8">
        <v>223</v>
      </c>
    </row>
    <row r="9" spans="1:15">
      <c r="A9" s="1" t="s">
        <v>119</v>
      </c>
      <c r="B9">
        <v>81</v>
      </c>
      <c r="C9">
        <v>201</v>
      </c>
      <c r="D9">
        <v>503</v>
      </c>
      <c r="E9">
        <v>606</v>
      </c>
      <c r="F9">
        <v>631</v>
      </c>
      <c r="G9">
        <v>529</v>
      </c>
      <c r="H9">
        <v>671</v>
      </c>
      <c r="I9">
        <v>709</v>
      </c>
      <c r="J9">
        <v>676</v>
      </c>
      <c r="K9">
        <v>642</v>
      </c>
      <c r="L9">
        <v>522</v>
      </c>
      <c r="M9">
        <v>476</v>
      </c>
      <c r="N9">
        <v>388</v>
      </c>
      <c r="O9">
        <v>395</v>
      </c>
    </row>
    <row r="10" spans="1:15">
      <c r="A10" s="1" t="s">
        <v>120</v>
      </c>
      <c r="B10">
        <v>224</v>
      </c>
      <c r="C10">
        <v>336</v>
      </c>
      <c r="D10">
        <v>488</v>
      </c>
      <c r="E10">
        <v>685</v>
      </c>
      <c r="F10">
        <v>800</v>
      </c>
      <c r="G10">
        <v>798</v>
      </c>
      <c r="H10">
        <v>888</v>
      </c>
      <c r="I10">
        <v>387</v>
      </c>
      <c r="J10">
        <v>317</v>
      </c>
      <c r="K10">
        <v>319</v>
      </c>
      <c r="L10">
        <v>332</v>
      </c>
      <c r="M10">
        <v>406</v>
      </c>
      <c r="N10">
        <v>381</v>
      </c>
      <c r="O10">
        <v>403</v>
      </c>
    </row>
    <row r="11" spans="1:15">
      <c r="A11" s="1" t="s">
        <v>121</v>
      </c>
      <c r="B11">
        <v>3</v>
      </c>
      <c r="C11">
        <v>2</v>
      </c>
      <c r="D11">
        <v>16</v>
      </c>
      <c r="E11">
        <v>26</v>
      </c>
      <c r="F11">
        <v>72</v>
      </c>
      <c r="G11">
        <v>123</v>
      </c>
      <c r="H11">
        <v>111</v>
      </c>
      <c r="I11">
        <v>178</v>
      </c>
      <c r="J11">
        <v>198</v>
      </c>
      <c r="K11">
        <v>257</v>
      </c>
      <c r="L11">
        <v>360</v>
      </c>
      <c r="M11">
        <v>415</v>
      </c>
      <c r="N11">
        <v>371</v>
      </c>
      <c r="O11">
        <v>370</v>
      </c>
    </row>
    <row r="12" spans="1:15">
      <c r="A12" s="1" t="s">
        <v>62</v>
      </c>
      <c r="B12">
        <v>1282</v>
      </c>
      <c r="C12">
        <v>1465</v>
      </c>
      <c r="D12">
        <v>2038</v>
      </c>
      <c r="E12">
        <v>2190</v>
      </c>
      <c r="F12">
        <v>2244</v>
      </c>
      <c r="G12">
        <v>2024</v>
      </c>
      <c r="H12">
        <v>2179</v>
      </c>
      <c r="I12">
        <v>2219</v>
      </c>
      <c r="J12">
        <v>2490</v>
      </c>
      <c r="K12">
        <v>2644</v>
      </c>
      <c r="L12">
        <v>2300</v>
      </c>
      <c r="M12">
        <v>2285</v>
      </c>
      <c r="N12">
        <v>2049</v>
      </c>
      <c r="O12">
        <v>2234</v>
      </c>
    </row>
    <row r="45" spans="1:4">
      <c r="A45" s="2" t="s">
        <v>123</v>
      </c>
      <c r="B45" s="3"/>
      <c r="C45" s="3"/>
      <c r="D45" s="3"/>
    </row>
    <row r="46" spans="1:4">
      <c r="A46" s="1" t="s">
        <v>59</v>
      </c>
      <c r="B46" s="9">
        <v>1.6E-2</v>
      </c>
    </row>
    <row r="47" spans="1:4">
      <c r="A47" s="1" t="s">
        <v>62</v>
      </c>
      <c r="B47" s="9">
        <v>1.6E-2</v>
      </c>
      <c r="D47" t="s">
        <v>122</v>
      </c>
    </row>
    <row r="48" spans="1:4" ht="14.5">
      <c r="A48" s="1" t="s">
        <v>60</v>
      </c>
      <c r="B48" s="9">
        <v>2.1999999999999999E-2</v>
      </c>
      <c r="D48" s="10" t="s">
        <v>124</v>
      </c>
    </row>
    <row r="49" spans="1:5">
      <c r="A49" s="1" t="s">
        <v>78</v>
      </c>
      <c r="B49" s="9">
        <v>2.4E-2</v>
      </c>
      <c r="D49" t="s">
        <v>125</v>
      </c>
    </row>
    <row r="50" spans="1:5">
      <c r="A50" s="1" t="s">
        <v>79</v>
      </c>
      <c r="B50" s="9">
        <v>2.5000000000000001E-2</v>
      </c>
      <c r="D50" t="s">
        <v>126</v>
      </c>
    </row>
    <row r="51" spans="1:5">
      <c r="A51" s="1" t="s">
        <v>119</v>
      </c>
      <c r="B51" s="9">
        <v>1.6E-2</v>
      </c>
      <c r="D51" t="s">
        <v>127</v>
      </c>
    </row>
    <row r="52" spans="1:5">
      <c r="A52" s="1" t="s">
        <v>106</v>
      </c>
      <c r="B52" s="9">
        <v>1.4999999999999999E-2</v>
      </c>
      <c r="D52" t="s">
        <v>127</v>
      </c>
    </row>
    <row r="54" spans="1:5">
      <c r="A54" s="2" t="s">
        <v>128</v>
      </c>
      <c r="B54" s="3"/>
      <c r="C54" s="3"/>
      <c r="D54" s="3"/>
    </row>
    <row r="55" spans="1:5">
      <c r="A55" s="1" t="s">
        <v>59</v>
      </c>
      <c r="B55" s="9">
        <v>9.7000000000000003E-2</v>
      </c>
      <c r="D55" t="s">
        <v>129</v>
      </c>
      <c r="E55" t="s">
        <v>130</v>
      </c>
    </row>
    <row r="56" spans="1:5">
      <c r="A56" s="1" t="s">
        <v>62</v>
      </c>
      <c r="B56" s="9">
        <v>0.16</v>
      </c>
      <c r="D56" t="s">
        <v>132</v>
      </c>
      <c r="E56" t="s">
        <v>131</v>
      </c>
    </row>
    <row r="57" spans="1:5">
      <c r="A57" s="1" t="s">
        <v>60</v>
      </c>
      <c r="B57" s="9">
        <v>0.1</v>
      </c>
      <c r="D57">
        <v>2019</v>
      </c>
      <c r="E57" t="s">
        <v>133</v>
      </c>
    </row>
    <row r="58" spans="1:5">
      <c r="A58" s="1" t="s">
        <v>78</v>
      </c>
      <c r="B58" s="9">
        <v>0.13</v>
      </c>
      <c r="D58" t="s">
        <v>125</v>
      </c>
    </row>
    <row r="59" spans="1:5">
      <c r="A59" s="1" t="s">
        <v>79</v>
      </c>
      <c r="B59" s="9">
        <v>0.14000000000000001</v>
      </c>
      <c r="D59" t="s">
        <v>134</v>
      </c>
    </row>
    <row r="60" spans="1:5">
      <c r="A60" s="1" t="s">
        <v>119</v>
      </c>
      <c r="B60" s="9">
        <v>0.1</v>
      </c>
      <c r="D60" t="s">
        <v>135</v>
      </c>
    </row>
    <row r="90" spans="1:14">
      <c r="A90" s="2" t="s">
        <v>136</v>
      </c>
      <c r="B90" s="3"/>
      <c r="C90" s="3"/>
      <c r="D90" s="3"/>
      <c r="F90" s="3" t="s">
        <v>151</v>
      </c>
      <c r="G90" s="3"/>
      <c r="I90" s="3" t="s">
        <v>189</v>
      </c>
      <c r="J90" s="3"/>
      <c r="K90" s="3"/>
      <c r="L90" s="3" t="s">
        <v>195</v>
      </c>
      <c r="M90" s="3"/>
      <c r="N90" s="3" t="s">
        <v>194</v>
      </c>
    </row>
    <row r="91" spans="1:14">
      <c r="A91" s="1" t="s">
        <v>137</v>
      </c>
      <c r="B91" s="1" t="s">
        <v>138</v>
      </c>
      <c r="C91" s="1" t="s">
        <v>139</v>
      </c>
      <c r="D91" s="1" t="s">
        <v>140</v>
      </c>
      <c r="I91" t="s">
        <v>190</v>
      </c>
      <c r="J91">
        <v>1314330</v>
      </c>
      <c r="L91" s="9">
        <v>0.182</v>
      </c>
      <c r="N91">
        <f>J91/L91</f>
        <v>7221593.4065934066</v>
      </c>
    </row>
    <row r="92" spans="1:14">
      <c r="A92" s="1" t="s">
        <v>141</v>
      </c>
      <c r="B92">
        <v>22.1</v>
      </c>
      <c r="C92">
        <v>20.9</v>
      </c>
      <c r="D92">
        <v>-3</v>
      </c>
      <c r="I92" t="s">
        <v>141</v>
      </c>
      <c r="J92">
        <v>913052</v>
      </c>
      <c r="K92" t="s">
        <v>59</v>
      </c>
      <c r="L92" s="9">
        <f>J92/N91</f>
        <v>0.1264335927811128</v>
      </c>
    </row>
    <row r="93" spans="1:14">
      <c r="A93" s="1" t="s">
        <v>142</v>
      </c>
      <c r="B93">
        <v>14.3</v>
      </c>
      <c r="C93">
        <v>13.4</v>
      </c>
      <c r="D93">
        <v>-6</v>
      </c>
      <c r="I93" t="s">
        <v>143</v>
      </c>
      <c r="J93">
        <v>671725</v>
      </c>
      <c r="K93" t="s">
        <v>59</v>
      </c>
      <c r="L93" s="9">
        <f>J93/N91</f>
        <v>9.3016175541911092E-2</v>
      </c>
    </row>
    <row r="94" spans="1:14">
      <c r="A94" s="1" t="s">
        <v>143</v>
      </c>
      <c r="B94">
        <v>7.7</v>
      </c>
      <c r="C94">
        <v>7.3</v>
      </c>
      <c r="D94">
        <v>-20</v>
      </c>
      <c r="I94" t="s">
        <v>192</v>
      </c>
      <c r="J94">
        <v>571067</v>
      </c>
      <c r="L94" s="9">
        <f>J94/N91</f>
        <v>7.9077700425311759E-2</v>
      </c>
    </row>
    <row r="95" spans="1:14">
      <c r="A95" s="1" t="s">
        <v>144</v>
      </c>
      <c r="B95">
        <v>7</v>
      </c>
      <c r="C95">
        <v>6.6</v>
      </c>
      <c r="D95">
        <v>38</v>
      </c>
      <c r="I95" t="s">
        <v>191</v>
      </c>
      <c r="J95">
        <v>383936</v>
      </c>
      <c r="K95" t="s">
        <v>59</v>
      </c>
      <c r="L95" s="9">
        <f>J95/N91</f>
        <v>5.3164998135932375E-2</v>
      </c>
    </row>
    <row r="96" spans="1:14">
      <c r="A96" s="1" t="s">
        <v>145</v>
      </c>
      <c r="B96">
        <v>6</v>
      </c>
      <c r="C96">
        <v>5.7</v>
      </c>
      <c r="D96">
        <v>132</v>
      </c>
    </row>
    <row r="97" spans="1:6">
      <c r="A97" s="1" t="s">
        <v>146</v>
      </c>
      <c r="B97">
        <v>5.8</v>
      </c>
      <c r="C97">
        <v>5.5</v>
      </c>
      <c r="D97">
        <v>-9</v>
      </c>
    </row>
    <row r="98" spans="1:6">
      <c r="A98" s="1" t="s">
        <v>152</v>
      </c>
      <c r="B98">
        <v>4.8</v>
      </c>
      <c r="C98">
        <v>4.5999999999999996</v>
      </c>
      <c r="D98">
        <v>-27</v>
      </c>
    </row>
    <row r="99" spans="1:6">
      <c r="A99" s="1" t="s">
        <v>147</v>
      </c>
      <c r="B99">
        <v>4.2</v>
      </c>
      <c r="C99">
        <v>4</v>
      </c>
      <c r="D99">
        <v>111</v>
      </c>
    </row>
    <row r="100" spans="1:6">
      <c r="A100" s="1" t="s">
        <v>148</v>
      </c>
      <c r="B100">
        <v>4</v>
      </c>
      <c r="C100">
        <v>3.7</v>
      </c>
      <c r="D100">
        <v>360</v>
      </c>
    </row>
    <row r="101" spans="1:6">
      <c r="A101" s="1" t="s">
        <v>149</v>
      </c>
      <c r="B101">
        <v>3.9</v>
      </c>
      <c r="C101">
        <v>3.7</v>
      </c>
      <c r="D101">
        <v>885</v>
      </c>
    </row>
    <row r="102" spans="1:6">
      <c r="A102" s="1" t="s">
        <v>150</v>
      </c>
      <c r="B102">
        <f>SUM(B92:B101)</f>
        <v>79.800000000000011</v>
      </c>
      <c r="C102">
        <f>SUM(C92:C101)</f>
        <v>75.400000000000006</v>
      </c>
    </row>
    <row r="103" spans="1:6">
      <c r="A103" s="1" t="s">
        <v>196</v>
      </c>
    </row>
    <row r="105" spans="1:6">
      <c r="A105" s="11" t="s">
        <v>153</v>
      </c>
      <c r="B105" s="12"/>
      <c r="C105" s="12"/>
      <c r="D105" s="12"/>
      <c r="E105" s="12"/>
      <c r="F105" s="12"/>
    </row>
    <row r="106" spans="1:6">
      <c r="A106" s="11" t="s">
        <v>154</v>
      </c>
      <c r="B106" s="13">
        <v>2386588</v>
      </c>
      <c r="C106" s="13">
        <v>9216</v>
      </c>
      <c r="D106" s="14">
        <v>3.8999999999999998E-3</v>
      </c>
      <c r="E106" s="14">
        <v>2.5100000000000001E-2</v>
      </c>
      <c r="F106" s="14">
        <v>0.13700000000000001</v>
      </c>
    </row>
    <row r="107" spans="1:6">
      <c r="A107" s="11" t="s">
        <v>155</v>
      </c>
      <c r="B107" s="13">
        <v>2224156</v>
      </c>
      <c r="C107" s="13">
        <v>27595</v>
      </c>
      <c r="D107" s="14">
        <v>1.24E-2</v>
      </c>
      <c r="E107" s="14">
        <v>7.5200000000000003E-2</v>
      </c>
      <c r="F107" s="14">
        <v>0.12770000000000001</v>
      </c>
    </row>
    <row r="108" spans="1:6">
      <c r="A108" s="11" t="s">
        <v>156</v>
      </c>
      <c r="B108" s="13">
        <v>2017205</v>
      </c>
      <c r="C108" s="13">
        <v>36325</v>
      </c>
      <c r="D108" s="14">
        <v>1.7999999999999999E-2</v>
      </c>
      <c r="E108" s="14">
        <v>9.8900000000000002E-2</v>
      </c>
      <c r="F108" s="14">
        <v>0.1158</v>
      </c>
    </row>
    <row r="109" spans="1:6">
      <c r="A109" s="11" t="s">
        <v>157</v>
      </c>
      <c r="B109" s="13">
        <v>1445627</v>
      </c>
      <c r="C109" s="13">
        <v>19550</v>
      </c>
      <c r="D109" s="14">
        <v>1.35E-2</v>
      </c>
      <c r="E109" s="14">
        <v>5.3199999999999997E-2</v>
      </c>
      <c r="F109" s="14">
        <v>8.3000000000000004E-2</v>
      </c>
    </row>
    <row r="110" spans="1:6">
      <c r="A110" s="11" t="s">
        <v>158</v>
      </c>
      <c r="B110" s="13">
        <v>1344597</v>
      </c>
      <c r="C110" s="13">
        <v>14715</v>
      </c>
      <c r="D110" s="14">
        <v>1.09E-2</v>
      </c>
      <c r="E110" s="14">
        <v>4.0099999999999997E-2</v>
      </c>
      <c r="F110" s="14">
        <v>7.7200000000000005E-2</v>
      </c>
    </row>
    <row r="111" spans="1:6">
      <c r="A111" s="11" t="s">
        <v>159</v>
      </c>
      <c r="B111" s="13">
        <v>973227</v>
      </c>
      <c r="C111" s="12">
        <v>0</v>
      </c>
      <c r="D111" s="14">
        <v>0</v>
      </c>
      <c r="E111" s="14">
        <v>0</v>
      </c>
      <c r="F111" s="14">
        <v>5.5899999999999998E-2</v>
      </c>
    </row>
    <row r="112" spans="1:6">
      <c r="A112" s="11" t="s">
        <v>160</v>
      </c>
      <c r="B112" s="13">
        <v>680135</v>
      </c>
      <c r="C112" s="12">
        <v>0</v>
      </c>
      <c r="D112" s="14">
        <v>0</v>
      </c>
      <c r="E112" s="14">
        <v>0</v>
      </c>
      <c r="F112" s="14">
        <v>3.9E-2</v>
      </c>
    </row>
    <row r="113" spans="1:26">
      <c r="A113" s="11" t="s">
        <v>161</v>
      </c>
      <c r="B113" s="13">
        <v>679127</v>
      </c>
      <c r="C113" s="13">
        <v>2395</v>
      </c>
      <c r="D113" s="14">
        <v>3.5000000000000001E-3</v>
      </c>
      <c r="E113" s="14">
        <v>6.4999999999999997E-3</v>
      </c>
      <c r="F113" s="14">
        <v>3.9E-2</v>
      </c>
    </row>
    <row r="114" spans="1:26">
      <c r="A114" s="11" t="s">
        <v>162</v>
      </c>
      <c r="B114" s="13">
        <v>597368</v>
      </c>
      <c r="C114" s="12">
        <v>0</v>
      </c>
      <c r="D114" s="14">
        <v>0</v>
      </c>
      <c r="E114" s="14">
        <v>0</v>
      </c>
      <c r="F114" s="14">
        <v>3.4299999999999997E-2</v>
      </c>
    </row>
    <row r="115" spans="1:26">
      <c r="A115" s="11" t="s">
        <v>163</v>
      </c>
      <c r="B115" s="13">
        <v>589673</v>
      </c>
      <c r="C115" s="13">
        <v>5488</v>
      </c>
      <c r="D115" s="14">
        <v>9.2999999999999992E-3</v>
      </c>
      <c r="E115" s="14">
        <v>1.49E-2</v>
      </c>
      <c r="F115" s="14">
        <v>3.39E-2</v>
      </c>
    </row>
    <row r="116" spans="1:26">
      <c r="A116" s="11" t="s">
        <v>164</v>
      </c>
      <c r="B116" s="13">
        <v>556451</v>
      </c>
      <c r="C116" s="12">
        <v>0</v>
      </c>
      <c r="D116" s="14">
        <v>0</v>
      </c>
      <c r="E116" s="14">
        <v>0</v>
      </c>
      <c r="F116" s="14">
        <v>3.1899999999999998E-2</v>
      </c>
      <c r="I116" t="s">
        <v>197</v>
      </c>
    </row>
    <row r="117" spans="1:26">
      <c r="A117" s="11" t="s">
        <v>165</v>
      </c>
      <c r="B117" s="13">
        <v>459324</v>
      </c>
      <c r="C117" s="12">
        <v>0</v>
      </c>
      <c r="D117" s="14">
        <v>0</v>
      </c>
      <c r="E117" s="14">
        <v>0</v>
      </c>
      <c r="F117" s="14">
        <v>2.64E-2</v>
      </c>
      <c r="I117" t="s">
        <v>198</v>
      </c>
      <c r="J117">
        <v>2019</v>
      </c>
      <c r="K117" s="18">
        <v>2020</v>
      </c>
      <c r="L117">
        <v>2021</v>
      </c>
      <c r="M117">
        <v>2022</v>
      </c>
      <c r="S117" s="16" t="s">
        <v>199</v>
      </c>
      <c r="T117" s="12" t="s">
        <v>200</v>
      </c>
      <c r="U117" s="12" t="s">
        <v>201</v>
      </c>
      <c r="W117" s="17" t="s">
        <v>203</v>
      </c>
      <c r="X117" s="17" t="s">
        <v>204</v>
      </c>
      <c r="Y117" s="17" t="s">
        <v>205</v>
      </c>
      <c r="Z117" s="17" t="s">
        <v>211</v>
      </c>
    </row>
    <row r="118" spans="1:26">
      <c r="A118" s="11" t="s">
        <v>166</v>
      </c>
      <c r="B118" s="13">
        <v>354053</v>
      </c>
      <c r="C118" s="13">
        <v>1354</v>
      </c>
      <c r="D118" s="14">
        <v>3.8E-3</v>
      </c>
      <c r="E118" s="14">
        <v>3.7000000000000002E-3</v>
      </c>
      <c r="F118" s="14">
        <v>2.0299999999999999E-2</v>
      </c>
      <c r="I118" s="3" t="s">
        <v>141</v>
      </c>
      <c r="J118" s="19">
        <v>0.12720000000000001</v>
      </c>
      <c r="K118" s="20">
        <v>0.1051</v>
      </c>
      <c r="L118" s="19">
        <v>9.0999999999999998E-2</v>
      </c>
      <c r="M118" s="19">
        <v>0.18099999999999999</v>
      </c>
      <c r="R118" s="9"/>
      <c r="S118" s="16">
        <v>0.05</v>
      </c>
      <c r="T118" s="14">
        <v>7.0000000000000007E-2</v>
      </c>
      <c r="U118" s="14">
        <v>0.11</v>
      </c>
      <c r="V118" s="9"/>
      <c r="W118" s="14">
        <v>0.14000000000000001</v>
      </c>
      <c r="X118" s="14">
        <v>0.16</v>
      </c>
      <c r="Y118" s="14">
        <v>0.2</v>
      </c>
      <c r="Z118" s="14">
        <v>0.2</v>
      </c>
    </row>
    <row r="119" spans="1:26">
      <c r="A119" s="11" t="s">
        <v>167</v>
      </c>
      <c r="B119" s="13">
        <v>349084</v>
      </c>
      <c r="C119" s="13">
        <v>3485</v>
      </c>
      <c r="D119" s="14">
        <v>0.01</v>
      </c>
      <c r="E119" s="14">
        <v>9.4999999999999998E-3</v>
      </c>
      <c r="F119" s="14">
        <v>0.02</v>
      </c>
      <c r="I119" s="3" t="s">
        <v>190</v>
      </c>
      <c r="J119" s="19">
        <v>0.17</v>
      </c>
      <c r="K119" s="20">
        <v>0.16</v>
      </c>
      <c r="L119" s="19">
        <v>0.14399999999999999</v>
      </c>
      <c r="M119" s="19">
        <v>0.128</v>
      </c>
      <c r="R119" s="9"/>
      <c r="S119" s="16">
        <v>0.17</v>
      </c>
      <c r="T119" s="14">
        <v>0.15</v>
      </c>
      <c r="U119" s="14">
        <v>0.15</v>
      </c>
      <c r="V119" s="9"/>
      <c r="W119" s="14">
        <v>0.15</v>
      </c>
      <c r="X119" s="14">
        <v>0.12</v>
      </c>
      <c r="Y119" s="14">
        <v>0.13</v>
      </c>
      <c r="Z119" s="14">
        <v>0.12</v>
      </c>
    </row>
    <row r="120" spans="1:26">
      <c r="A120" s="11" t="s">
        <v>168</v>
      </c>
      <c r="B120" s="13">
        <v>311014</v>
      </c>
      <c r="C120" s="13">
        <v>22926</v>
      </c>
      <c r="D120" s="14">
        <v>7.3700000000000002E-2</v>
      </c>
      <c r="E120" s="14">
        <v>6.2399999999999997E-2</v>
      </c>
      <c r="F120" s="14">
        <v>1.7899999999999999E-2</v>
      </c>
      <c r="I120" s="3" t="s">
        <v>192</v>
      </c>
      <c r="J120" s="19">
        <v>0.1087</v>
      </c>
      <c r="K120" s="20">
        <v>0.13</v>
      </c>
      <c r="L120" s="19">
        <v>0.11700000000000001</v>
      </c>
      <c r="M120" s="19">
        <v>8.2000000000000003E-2</v>
      </c>
      <c r="R120" s="9"/>
      <c r="S120" s="16">
        <v>0.05</v>
      </c>
      <c r="T120" s="14">
        <v>7.0000000000000007E-2</v>
      </c>
      <c r="U120" s="14">
        <v>0.06</v>
      </c>
      <c r="V120" s="9"/>
      <c r="W120" s="14">
        <v>0.04</v>
      </c>
      <c r="X120" s="14">
        <v>0.04</v>
      </c>
      <c r="Y120" s="14">
        <v>0.04</v>
      </c>
      <c r="Z120" s="14">
        <v>0.04</v>
      </c>
    </row>
    <row r="121" spans="1:26">
      <c r="A121" s="11" t="s">
        <v>169</v>
      </c>
      <c r="B121" s="13">
        <v>300325</v>
      </c>
      <c r="C121" s="12">
        <v>0</v>
      </c>
      <c r="D121" s="14">
        <v>0</v>
      </c>
      <c r="E121" s="14">
        <v>0</v>
      </c>
      <c r="F121" s="14">
        <v>1.72E-2</v>
      </c>
      <c r="I121" s="3" t="s">
        <v>214</v>
      </c>
      <c r="J121" s="19">
        <v>8.6400000000000005E-2</v>
      </c>
      <c r="K121" s="20">
        <v>8.6400000000000005E-2</v>
      </c>
      <c r="L121" s="19">
        <v>0.05</v>
      </c>
      <c r="M121" s="19">
        <v>0.04</v>
      </c>
      <c r="R121" s="9"/>
      <c r="S121" s="16">
        <v>0.09</v>
      </c>
      <c r="T121" s="14">
        <v>7.0000000000000007E-2</v>
      </c>
      <c r="U121" s="14">
        <v>0.06</v>
      </c>
      <c r="V121" s="9"/>
      <c r="W121" s="14">
        <v>0.05</v>
      </c>
      <c r="X121" s="14">
        <v>0.05</v>
      </c>
      <c r="Y121" s="14">
        <v>0.05</v>
      </c>
      <c r="Z121" s="14">
        <v>0.04</v>
      </c>
    </row>
    <row r="122" spans="1:26">
      <c r="A122" s="11" t="s">
        <v>170</v>
      </c>
      <c r="B122" s="13">
        <v>298302</v>
      </c>
      <c r="C122" s="12">
        <v>0</v>
      </c>
      <c r="D122" s="14">
        <v>0</v>
      </c>
      <c r="E122" s="14">
        <v>0</v>
      </c>
      <c r="F122" s="14">
        <v>1.7100000000000001E-2</v>
      </c>
      <c r="I122" s="21" t="s">
        <v>215</v>
      </c>
      <c r="J122" s="19">
        <v>6.6799999999999998E-2</v>
      </c>
      <c r="K122" s="20">
        <v>6.8699999999999997E-2</v>
      </c>
      <c r="L122" s="19">
        <v>4.1000000000000002E-2</v>
      </c>
      <c r="M122" s="19">
        <v>4.2000000000000003E-2</v>
      </c>
      <c r="R122" s="9"/>
      <c r="S122" s="14">
        <v>0.06</v>
      </c>
      <c r="T122" s="14">
        <v>0.05</v>
      </c>
      <c r="U122" s="14">
        <v>0.04</v>
      </c>
      <c r="V122" s="9"/>
      <c r="W122" s="14">
        <v>0.04</v>
      </c>
      <c r="X122" s="14">
        <v>0.04</v>
      </c>
      <c r="Y122" s="14">
        <v>0.03</v>
      </c>
      <c r="Z122" s="14">
        <v>0.04</v>
      </c>
    </row>
    <row r="123" spans="1:26">
      <c r="A123" s="11" t="s">
        <v>171</v>
      </c>
      <c r="B123" s="13">
        <v>223068</v>
      </c>
      <c r="C123" s="13">
        <v>2597</v>
      </c>
      <c r="D123" s="14">
        <v>1.1599999999999999E-2</v>
      </c>
      <c r="E123" s="14">
        <v>7.1000000000000004E-3</v>
      </c>
      <c r="F123" s="14">
        <v>1.2800000000000001E-2</v>
      </c>
      <c r="I123" s="3" t="s">
        <v>143</v>
      </c>
      <c r="J123" s="19">
        <v>6.3100000000000003E-2</v>
      </c>
      <c r="K123" s="20">
        <v>0.11</v>
      </c>
      <c r="L123" s="19">
        <v>0.105</v>
      </c>
      <c r="M123" s="19">
        <v>2.5000000000000001E-2</v>
      </c>
      <c r="R123" s="9"/>
      <c r="S123" s="14">
        <v>0.57999999999999996</v>
      </c>
      <c r="T123" s="14">
        <v>0.59</v>
      </c>
      <c r="U123" s="14">
        <v>0.56999999999999995</v>
      </c>
      <c r="V123" s="9"/>
      <c r="W123" s="14">
        <v>0.56999999999999995</v>
      </c>
      <c r="X123" s="14">
        <v>0.59</v>
      </c>
      <c r="Y123" s="14">
        <v>0.56000000000000005</v>
      </c>
      <c r="Z123" s="14">
        <v>0.56000000000000005</v>
      </c>
    </row>
    <row r="124" spans="1:26">
      <c r="A124" s="11" t="s">
        <v>172</v>
      </c>
      <c r="B124" s="13">
        <v>207223</v>
      </c>
      <c r="C124" s="12">
        <v>0</v>
      </c>
      <c r="D124" s="14">
        <v>0</v>
      </c>
      <c r="E124" s="14">
        <v>0</v>
      </c>
      <c r="F124" s="14">
        <v>1.1900000000000001E-2</v>
      </c>
      <c r="I124" s="3" t="s">
        <v>216</v>
      </c>
      <c r="J124" s="19">
        <f>1-SUM(J118:J123)</f>
        <v>0.37779999999999991</v>
      </c>
      <c r="K124" s="20">
        <f>1-SUM(K118:K123)</f>
        <v>0.33979999999999999</v>
      </c>
      <c r="L124" s="19">
        <f>1-SUM(L118:L123)</f>
        <v>0.45200000000000007</v>
      </c>
      <c r="M124" s="19">
        <f>1-SUM(M118:M123)</f>
        <v>0.502</v>
      </c>
    </row>
    <row r="125" spans="1:26">
      <c r="A125" s="11" t="s">
        <v>173</v>
      </c>
      <c r="B125" s="13">
        <v>197517</v>
      </c>
      <c r="C125" s="13">
        <v>197517</v>
      </c>
      <c r="D125" s="14">
        <v>1</v>
      </c>
      <c r="E125" s="14">
        <v>0.53790000000000004</v>
      </c>
      <c r="F125" s="14">
        <v>1.1299999999999999E-2</v>
      </c>
    </row>
    <row r="126" spans="1:26">
      <c r="A126" s="11" t="s">
        <v>174</v>
      </c>
      <c r="B126" s="13">
        <v>165964</v>
      </c>
      <c r="C126" s="13">
        <v>7062</v>
      </c>
      <c r="D126" s="14">
        <v>4.2599999999999999E-2</v>
      </c>
      <c r="E126" s="14">
        <v>1.9199999999999998E-2</v>
      </c>
      <c r="F126" s="14">
        <v>9.4999999999999998E-3</v>
      </c>
    </row>
    <row r="127" spans="1:26">
      <c r="A127" s="11" t="s">
        <v>175</v>
      </c>
      <c r="B127" s="13">
        <v>158934</v>
      </c>
      <c r="C127" s="12">
        <v>0</v>
      </c>
      <c r="D127" s="14">
        <v>0</v>
      </c>
      <c r="E127" s="14">
        <v>0</v>
      </c>
      <c r="F127" s="14">
        <v>9.1000000000000004E-3</v>
      </c>
      <c r="I127" s="8" t="s">
        <v>193</v>
      </c>
    </row>
    <row r="128" spans="1:26">
      <c r="A128" s="11" t="s">
        <v>176</v>
      </c>
      <c r="B128" s="13">
        <v>153863</v>
      </c>
      <c r="C128" s="12">
        <v>231</v>
      </c>
      <c r="D128" s="14">
        <v>1.5E-3</v>
      </c>
      <c r="E128" s="14">
        <v>5.9999999999999995E-4</v>
      </c>
      <c r="F128" s="14">
        <v>8.8000000000000005E-3</v>
      </c>
      <c r="I128" s="8" t="s">
        <v>210</v>
      </c>
    </row>
    <row r="129" spans="1:17">
      <c r="A129" s="11" t="s">
        <v>177</v>
      </c>
      <c r="B129" s="13">
        <v>149280</v>
      </c>
      <c r="C129" s="12">
        <v>0</v>
      </c>
      <c r="D129" s="14">
        <v>0</v>
      </c>
      <c r="E129" s="14">
        <v>0</v>
      </c>
      <c r="F129" s="14">
        <v>8.6E-3</v>
      </c>
      <c r="I129" t="s">
        <v>212</v>
      </c>
    </row>
    <row r="130" spans="1:17">
      <c r="A130" s="11" t="s">
        <v>178</v>
      </c>
      <c r="B130" s="13">
        <v>118074</v>
      </c>
      <c r="C130" s="13">
        <v>4166</v>
      </c>
      <c r="D130" s="14">
        <v>3.5299999999999998E-2</v>
      </c>
      <c r="E130" s="14">
        <v>1.1299999999999999E-2</v>
      </c>
      <c r="F130" s="14">
        <v>6.7999999999999996E-3</v>
      </c>
      <c r="I130" t="s">
        <v>213</v>
      </c>
    </row>
    <row r="131" spans="1:17">
      <c r="A131" s="11" t="s">
        <v>179</v>
      </c>
      <c r="B131" s="13">
        <v>103587</v>
      </c>
      <c r="C131" s="12">
        <v>0</v>
      </c>
      <c r="D131" s="14">
        <v>0</v>
      </c>
      <c r="E131" s="14">
        <v>0</v>
      </c>
      <c r="F131" s="14">
        <v>5.8999999999999999E-3</v>
      </c>
      <c r="I131" s="15"/>
    </row>
    <row r="132" spans="1:17">
      <c r="A132" s="11" t="s">
        <v>180</v>
      </c>
      <c r="B132" s="13">
        <v>98786</v>
      </c>
      <c r="C132" s="13">
        <v>4091</v>
      </c>
      <c r="D132" s="14">
        <v>4.1399999999999999E-2</v>
      </c>
      <c r="E132" s="14">
        <v>1.11E-2</v>
      </c>
      <c r="F132" s="14">
        <v>5.7000000000000002E-3</v>
      </c>
    </row>
    <row r="133" spans="1:17">
      <c r="A133" s="11" t="s">
        <v>181</v>
      </c>
      <c r="B133" s="13">
        <v>92143</v>
      </c>
      <c r="C133" s="12">
        <v>0</v>
      </c>
      <c r="D133" s="14">
        <v>0</v>
      </c>
      <c r="E133" s="14">
        <v>0</v>
      </c>
      <c r="F133" s="14">
        <v>5.3E-3</v>
      </c>
      <c r="I133" s="3" t="s">
        <v>198</v>
      </c>
      <c r="J133" s="3" t="s">
        <v>199</v>
      </c>
      <c r="K133" s="3" t="s">
        <v>200</v>
      </c>
      <c r="L133" s="3" t="s">
        <v>201</v>
      </c>
      <c r="M133" s="3" t="s">
        <v>202</v>
      </c>
      <c r="N133" s="3" t="s">
        <v>203</v>
      </c>
      <c r="O133" s="3" t="s">
        <v>204</v>
      </c>
      <c r="P133" s="3" t="s">
        <v>205</v>
      </c>
      <c r="Q133" s="3" t="s">
        <v>206</v>
      </c>
    </row>
    <row r="134" spans="1:17">
      <c r="A134" s="11" t="s">
        <v>182</v>
      </c>
      <c r="B134" s="13">
        <v>59116</v>
      </c>
      <c r="C134" s="13">
        <v>3058</v>
      </c>
      <c r="D134" s="14">
        <v>5.1700000000000003E-2</v>
      </c>
      <c r="E134" s="14">
        <v>8.3000000000000001E-3</v>
      </c>
      <c r="F134" s="14">
        <v>3.3999999999999998E-3</v>
      </c>
      <c r="I134" s="3" t="s">
        <v>207</v>
      </c>
      <c r="J134" s="22">
        <v>0.05</v>
      </c>
      <c r="K134" s="22">
        <v>7.0000000000000007E-2</v>
      </c>
      <c r="L134" s="22">
        <v>0.11</v>
      </c>
      <c r="M134" s="22">
        <v>0.12</v>
      </c>
      <c r="N134" s="22">
        <v>0.14000000000000001</v>
      </c>
      <c r="O134" s="22">
        <v>0.16</v>
      </c>
      <c r="P134" s="22">
        <v>0.2</v>
      </c>
      <c r="Q134" s="22">
        <v>0.2</v>
      </c>
    </row>
    <row r="135" spans="1:17">
      <c r="A135" s="11" t="s">
        <v>183</v>
      </c>
      <c r="B135" s="13">
        <v>43684</v>
      </c>
      <c r="C135" s="13">
        <v>1564</v>
      </c>
      <c r="D135" s="14">
        <v>3.5799999999999998E-2</v>
      </c>
      <c r="E135" s="14">
        <v>4.3E-3</v>
      </c>
      <c r="F135" s="14">
        <v>2.5000000000000001E-3</v>
      </c>
      <c r="I135" s="3" t="s">
        <v>173</v>
      </c>
      <c r="J135" s="22">
        <v>0.17</v>
      </c>
      <c r="K135" s="22">
        <v>0.15</v>
      </c>
      <c r="L135" s="22">
        <v>0.15</v>
      </c>
      <c r="M135" s="22">
        <v>0.14000000000000001</v>
      </c>
      <c r="N135" s="22">
        <v>0.15</v>
      </c>
      <c r="O135" s="22">
        <v>0.12</v>
      </c>
      <c r="P135" s="22">
        <v>0.13</v>
      </c>
      <c r="Q135" s="22">
        <v>0.12</v>
      </c>
    </row>
    <row r="136" spans="1:17">
      <c r="A136" s="11" t="s">
        <v>184</v>
      </c>
      <c r="B136" s="13">
        <v>30254</v>
      </c>
      <c r="C136" s="12">
        <v>393</v>
      </c>
      <c r="D136" s="14">
        <v>1.2999999999999999E-2</v>
      </c>
      <c r="E136" s="14">
        <v>1.1000000000000001E-3</v>
      </c>
      <c r="F136" s="14">
        <v>1.6999999999999999E-3</v>
      </c>
      <c r="I136" s="3" t="s">
        <v>166</v>
      </c>
      <c r="J136" s="22">
        <v>0.05</v>
      </c>
      <c r="K136" s="22">
        <v>7.0000000000000007E-2</v>
      </c>
      <c r="L136" s="22">
        <v>0.06</v>
      </c>
      <c r="M136" s="22">
        <v>0.05</v>
      </c>
      <c r="N136" s="22">
        <v>0.04</v>
      </c>
      <c r="O136" s="22">
        <v>0.04</v>
      </c>
      <c r="P136" s="22">
        <v>0.04</v>
      </c>
      <c r="Q136" s="22">
        <v>0.04</v>
      </c>
    </row>
    <row r="137" spans="1:17">
      <c r="A137" s="11" t="s">
        <v>185</v>
      </c>
      <c r="B137" s="13">
        <v>23800</v>
      </c>
      <c r="C137" s="12">
        <v>0</v>
      </c>
      <c r="D137" s="14">
        <v>0</v>
      </c>
      <c r="E137" s="14">
        <v>0</v>
      </c>
      <c r="F137" s="14">
        <v>1.4E-3</v>
      </c>
      <c r="I137" s="3" t="s">
        <v>208</v>
      </c>
      <c r="J137" s="22">
        <v>0.09</v>
      </c>
      <c r="K137" s="22">
        <v>7.0000000000000007E-2</v>
      </c>
      <c r="L137" s="22">
        <v>0.06</v>
      </c>
      <c r="M137" s="22">
        <v>0.05</v>
      </c>
      <c r="N137" s="22">
        <v>0.05</v>
      </c>
      <c r="O137" s="22">
        <v>0.05</v>
      </c>
      <c r="P137" s="22">
        <v>0.05</v>
      </c>
      <c r="Q137" s="22">
        <v>0.04</v>
      </c>
    </row>
    <row r="138" spans="1:17">
      <c r="A138" s="11" t="s">
        <v>186</v>
      </c>
      <c r="B138" s="13">
        <v>15521</v>
      </c>
      <c r="C138" s="12">
        <v>2250</v>
      </c>
      <c r="D138" s="14">
        <v>0.14499999999999999</v>
      </c>
      <c r="E138" s="14">
        <v>6.1000000000000004E-3</v>
      </c>
      <c r="F138" s="14">
        <v>8.9999999999999998E-4</v>
      </c>
      <c r="I138" s="3" t="s">
        <v>168</v>
      </c>
      <c r="J138" s="22">
        <v>0.06</v>
      </c>
      <c r="K138" s="22">
        <v>0.05</v>
      </c>
      <c r="L138" s="22">
        <v>0.04</v>
      </c>
      <c r="M138" s="22">
        <v>0.04</v>
      </c>
      <c r="N138" s="22">
        <v>0.04</v>
      </c>
      <c r="O138" s="22">
        <v>0.04</v>
      </c>
      <c r="P138" s="22">
        <v>0.03</v>
      </c>
      <c r="Q138" s="22">
        <v>0.04</v>
      </c>
    </row>
    <row r="139" spans="1:17">
      <c r="A139" s="11" t="s">
        <v>187</v>
      </c>
      <c r="B139" s="13">
        <v>9940</v>
      </c>
      <c r="C139" s="12">
        <v>0</v>
      </c>
      <c r="D139" s="14">
        <v>0</v>
      </c>
      <c r="E139" s="14">
        <v>0</v>
      </c>
      <c r="F139" s="14">
        <v>5.9999999999999995E-4</v>
      </c>
      <c r="I139" s="3" t="s">
        <v>209</v>
      </c>
      <c r="J139" s="22">
        <v>0.57999999999999996</v>
      </c>
      <c r="K139" s="22">
        <v>0.59</v>
      </c>
      <c r="L139" s="22">
        <v>0.56999999999999995</v>
      </c>
      <c r="M139" s="22">
        <v>0.6</v>
      </c>
      <c r="N139" s="22">
        <v>0.56999999999999995</v>
      </c>
      <c r="O139" s="22">
        <v>0.59</v>
      </c>
      <c r="P139" s="22">
        <v>0.56000000000000005</v>
      </c>
      <c r="Q139" s="22">
        <v>0.56000000000000005</v>
      </c>
    </row>
    <row r="140" spans="1:17">
      <c r="A140" s="11" t="s">
        <v>188</v>
      </c>
      <c r="B140" s="13">
        <v>1276</v>
      </c>
      <c r="C140" s="13">
        <v>1219</v>
      </c>
      <c r="D140" s="14">
        <v>0.95530000000000004</v>
      </c>
      <c r="E140" s="14">
        <v>3.3E-3</v>
      </c>
      <c r="F140" s="14">
        <v>1E-4</v>
      </c>
      <c r="I140" s="3" t="s">
        <v>217</v>
      </c>
      <c r="J140" s="3"/>
      <c r="K140" s="3"/>
      <c r="L140" s="3"/>
      <c r="M140" s="3"/>
      <c r="N140" s="3"/>
      <c r="O140" s="3"/>
      <c r="P140" s="3"/>
      <c r="Q140" s="3"/>
    </row>
    <row r="141" spans="1:17">
      <c r="I141" s="3"/>
      <c r="J141" s="3"/>
      <c r="K141" s="3"/>
      <c r="L141" s="3"/>
      <c r="M141" s="3"/>
      <c r="N141" s="3"/>
      <c r="O141" s="3"/>
      <c r="P141" s="3"/>
      <c r="Q141" s="3"/>
    </row>
    <row r="142" spans="1:17">
      <c r="I142" s="3" t="s">
        <v>218</v>
      </c>
      <c r="J142" s="3"/>
      <c r="K142" s="3"/>
      <c r="L142" s="3"/>
      <c r="M142" s="3"/>
      <c r="N142" s="3"/>
      <c r="O142" s="3"/>
      <c r="P142" s="3"/>
      <c r="Q142" s="3"/>
    </row>
  </sheetData>
  <phoneticPr fontId="1" type="noConversion"/>
  <hyperlinks>
    <hyperlink ref="E1" r:id="rId1" xr:uid="{6C07230C-C6B0-413A-9854-43A818F0845E}"/>
    <hyperlink ref="I127" r:id="rId2" xr:uid="{0CBBA861-86C2-41C4-AD03-4AD5BBA836F6}"/>
    <hyperlink ref="I128" r:id="rId3" xr:uid="{DBD2359E-8582-4E2F-A7BC-93A9F0F6BC3C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9093-442E-4877-81B5-12943EDAD86E}">
  <dimension ref="A1"/>
  <sheetViews>
    <sheetView topLeftCell="A64" zoomScale="55" zoomScaleNormal="55" workbookViewId="0">
      <selection activeCell="M107" sqref="M107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C0FB-718C-4B11-890C-0B2F74E178B7}">
  <dimension ref="A1:F5"/>
  <sheetViews>
    <sheetView topLeftCell="A16" zoomScale="40" zoomScaleNormal="40" workbookViewId="0">
      <selection activeCell="E20" sqref="E20"/>
    </sheetView>
  </sheetViews>
  <sheetFormatPr defaultRowHeight="14"/>
  <sheetData>
    <row r="1" spans="1:6">
      <c r="A1" s="23">
        <v>6.1600000000000002E-2</v>
      </c>
      <c r="B1" s="23">
        <v>0</v>
      </c>
      <c r="C1" s="23">
        <v>0</v>
      </c>
      <c r="D1" s="23">
        <v>0.1384</v>
      </c>
      <c r="E1" s="23">
        <v>0</v>
      </c>
      <c r="F1" s="9"/>
    </row>
    <row r="2" spans="1:6">
      <c r="A2" s="23">
        <v>6.6000000000000003E-2</v>
      </c>
      <c r="B2" s="23">
        <v>0.13400000000000001</v>
      </c>
      <c r="C2" s="23">
        <v>0</v>
      </c>
      <c r="D2" s="23">
        <v>0</v>
      </c>
      <c r="E2" s="23">
        <v>0</v>
      </c>
      <c r="F2" s="9"/>
    </row>
    <row r="3" spans="1:6">
      <c r="A3" s="23">
        <v>0</v>
      </c>
      <c r="B3" s="23">
        <v>0.2</v>
      </c>
      <c r="C3" s="23">
        <v>0</v>
      </c>
      <c r="D3" s="23">
        <v>0</v>
      </c>
      <c r="E3" s="23">
        <v>0</v>
      </c>
      <c r="F3" s="9"/>
    </row>
    <row r="4" spans="1:6">
      <c r="A4" s="23">
        <v>7.0000000000000007E-2</v>
      </c>
      <c r="B4" s="23">
        <v>0</v>
      </c>
      <c r="C4" s="23">
        <v>2.1659999999999999E-2</v>
      </c>
      <c r="D4" s="23">
        <v>0.10834000000000001</v>
      </c>
      <c r="E4" s="23">
        <v>0</v>
      </c>
      <c r="F4" s="9"/>
    </row>
    <row r="5" spans="1:6">
      <c r="A5" s="23">
        <v>0</v>
      </c>
      <c r="B5" s="23">
        <v>0</v>
      </c>
      <c r="C5" s="23">
        <v>0</v>
      </c>
      <c r="D5" s="23">
        <v>0</v>
      </c>
      <c r="E5" s="23">
        <v>0.2</v>
      </c>
      <c r="F5" s="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7ACC-4A1E-4DE2-AE6A-BFE676E2EB9F}">
  <dimension ref="A1:G12"/>
  <sheetViews>
    <sheetView topLeftCell="A16" zoomScaleNormal="100" workbookViewId="0">
      <selection activeCell="J4" sqref="J4"/>
    </sheetView>
  </sheetViews>
  <sheetFormatPr defaultRowHeight="20" customHeight="1"/>
  <cols>
    <col min="1" max="1" width="38.58203125" style="1" customWidth="1"/>
    <col min="2" max="5" width="13.58203125" customWidth="1"/>
    <col min="7" max="7" width="15.58203125" customWidth="1"/>
  </cols>
  <sheetData>
    <row r="1" spans="1:7" ht="20" customHeight="1">
      <c r="A1" s="2" t="s">
        <v>105</v>
      </c>
      <c r="B1" s="1" t="s">
        <v>59</v>
      </c>
      <c r="C1" s="1" t="s">
        <v>60</v>
      </c>
      <c r="D1" s="1" t="s">
        <v>62</v>
      </c>
      <c r="E1" s="1" t="s">
        <v>106</v>
      </c>
      <c r="G1" s="2" t="s">
        <v>108</v>
      </c>
    </row>
    <row r="2" spans="1:7" ht="20" customHeight="1">
      <c r="A2" s="1" t="s">
        <v>112</v>
      </c>
      <c r="B2">
        <v>0.95208587990461602</v>
      </c>
      <c r="C2">
        <v>2.67257276658344</v>
      </c>
      <c r="D2">
        <v>0.78731428908812695</v>
      </c>
      <c r="E2">
        <v>0.42533458642918198</v>
      </c>
    </row>
    <row r="3" spans="1:7" ht="20" customHeight="1">
      <c r="A3" s="1" t="s">
        <v>107</v>
      </c>
      <c r="B3">
        <v>2.4435883358583799</v>
      </c>
      <c r="C3">
        <v>1.27997484259248</v>
      </c>
      <c r="D3">
        <v>1.1137443435545</v>
      </c>
      <c r="E3">
        <v>0</v>
      </c>
    </row>
    <row r="4" spans="1:7" ht="20" customHeight="1">
      <c r="A4" s="1" t="s">
        <v>109</v>
      </c>
      <c r="B4">
        <v>2.3308731893080599</v>
      </c>
      <c r="C4">
        <v>1.7689410498671001</v>
      </c>
      <c r="D4">
        <v>0.279820880348567</v>
      </c>
      <c r="E4">
        <v>0.45767240248162999</v>
      </c>
    </row>
    <row r="5" spans="1:7" ht="20" customHeight="1">
      <c r="A5" s="1" t="s">
        <v>111</v>
      </c>
      <c r="B5">
        <v>2.4058999409959401</v>
      </c>
      <c r="C5">
        <v>1.58231433458551</v>
      </c>
      <c r="D5">
        <v>0.73865899604371299</v>
      </c>
      <c r="E5">
        <v>0.110434250380194</v>
      </c>
    </row>
    <row r="6" spans="1:7" ht="20" customHeight="1">
      <c r="A6" s="1" t="s">
        <v>110</v>
      </c>
      <c r="B6">
        <v>2.6255231193019202</v>
      </c>
      <c r="C6">
        <v>1.1858540146648699</v>
      </c>
      <c r="D6">
        <v>0.62250523458949703</v>
      </c>
      <c r="E6">
        <v>0.40342515344907498</v>
      </c>
    </row>
    <row r="8" spans="1:7" ht="20" customHeight="1">
      <c r="B8">
        <v>2.75</v>
      </c>
      <c r="C8">
        <v>7.3684210526315788</v>
      </c>
      <c r="D8">
        <v>2.3076923076923075</v>
      </c>
      <c r="E8">
        <v>1.3360053440213762</v>
      </c>
    </row>
    <row r="9" spans="1:7" ht="20" customHeight="1">
      <c r="B9">
        <v>8.9614799999999999</v>
      </c>
      <c r="C9">
        <v>5.4764600000000003</v>
      </c>
      <c r="D9">
        <v>4.9786000000000001</v>
      </c>
      <c r="E9">
        <v>1.642938</v>
      </c>
    </row>
    <row r="10" spans="1:7" ht="20" customHeight="1">
      <c r="B10">
        <v>8.4000000000000005E-2</v>
      </c>
      <c r="C10">
        <v>6.4000000000000001E-2</v>
      </c>
      <c r="D10">
        <v>1.0999999999999999E-2</v>
      </c>
      <c r="E10">
        <v>1.7330000000000002E-2</v>
      </c>
    </row>
    <row r="11" spans="1:7" ht="20" customHeight="1">
      <c r="B11">
        <v>4.5086700000000004</v>
      </c>
      <c r="C11">
        <v>3.1598099999999998</v>
      </c>
      <c r="D11">
        <v>1.7780800000000001</v>
      </c>
      <c r="E11">
        <v>0.74917999999999996</v>
      </c>
    </row>
    <row r="12" spans="1:7" ht="20" customHeight="1">
      <c r="B12">
        <v>8</v>
      </c>
      <c r="C12">
        <v>3.4</v>
      </c>
      <c r="D12">
        <v>1.6</v>
      </c>
      <c r="E12">
        <v>0.9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表格1</vt:lpstr>
      <vt:lpstr>表格2</vt:lpstr>
      <vt:lpstr>表格3</vt:lpstr>
      <vt:lpstr>表格4</vt:lpstr>
      <vt:lpstr>表格5</vt:lpstr>
      <vt:lpstr>雷达图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Leung</dc:creator>
  <cp:lastModifiedBy>Lawrence Leung</cp:lastModifiedBy>
  <dcterms:created xsi:type="dcterms:W3CDTF">2023-05-25T01:10:56Z</dcterms:created>
  <dcterms:modified xsi:type="dcterms:W3CDTF">2023-05-26T09:33:58Z</dcterms:modified>
</cp:coreProperties>
</file>