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ha-my.sharepoint.com/personal/steuxjm_helha_be/Documents/Cours 2023-2024/ID201B-Traitement Données 2/Tests et examens/"/>
    </mc:Choice>
  </mc:AlternateContent>
  <xr:revisionPtr revIDLastSave="594" documentId="8_{141E174B-52CB-41D1-A773-BBE19302BFA6}" xr6:coauthVersionLast="47" xr6:coauthVersionMax="47" xr10:uidLastSave="{C6CDB1EA-886C-46AE-9FAB-48CF7FF6B0AE}"/>
  <bookViews>
    <workbookView xWindow="810" yWindow="-120" windowWidth="18510" windowHeight="15600" activeTab="1" xr2:uid="{8B24BA99-98CF-455C-8133-691672ADDDC9}"/>
  </bookViews>
  <sheets>
    <sheet name="Dés" sheetId="1" r:id="rId1"/>
    <sheet name="Paramètres des dés" sheetId="2" r:id="rId2"/>
    <sheet name="Clients" sheetId="4" r:id="rId3"/>
    <sheet name="Voitu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A36" i="2"/>
  <c r="F35" i="2"/>
  <c r="E35" i="2"/>
  <c r="D35" i="2"/>
  <c r="C35" i="2"/>
  <c r="B35" i="2"/>
  <c r="F33" i="2"/>
  <c r="E33" i="2"/>
  <c r="D33" i="2"/>
  <c r="C33" i="2"/>
  <c r="G4" i="1"/>
  <c r="G5" i="1" s="1"/>
  <c r="G6" i="1" s="1"/>
  <c r="G7" i="1" s="1"/>
  <c r="G8" i="1" s="1"/>
  <c r="G9" i="1" s="1"/>
  <c r="G10" i="1" s="1"/>
  <c r="G11" i="1" s="1"/>
  <c r="G3" i="1"/>
  <c r="H5" i="3" l="1"/>
  <c r="H4" i="3"/>
  <c r="H3" i="3"/>
  <c r="F7" i="3"/>
  <c r="E7" i="3"/>
  <c r="D7" i="3"/>
  <c r="C7" i="3"/>
  <c r="B7" i="3"/>
  <c r="A14" i="3"/>
  <c r="A24" i="3" s="1"/>
  <c r="A13" i="3"/>
  <c r="A23" i="3" s="1"/>
  <c r="A12" i="3"/>
  <c r="A22" i="3" s="1"/>
  <c r="F11" i="3"/>
  <c r="F18" i="3" s="1"/>
  <c r="E11" i="3"/>
  <c r="E18" i="3" s="1"/>
  <c r="D11" i="3"/>
  <c r="D18" i="3" s="1"/>
  <c r="C11" i="3"/>
  <c r="C18" i="3" s="1"/>
  <c r="B11" i="3"/>
  <c r="A19" i="2"/>
  <c r="A17" i="2"/>
  <c r="B5" i="2"/>
  <c r="C5" i="2" s="1"/>
  <c r="D5" i="2" s="1"/>
  <c r="E5" i="2" s="1"/>
  <c r="F5" i="2" s="1"/>
  <c r="G5" i="2" s="1"/>
  <c r="E27" i="2"/>
  <c r="D27" i="2"/>
  <c r="C27" i="2"/>
  <c r="B27" i="2"/>
  <c r="C22" i="2"/>
  <c r="B22" i="2"/>
  <c r="G4" i="2"/>
  <c r="F4" i="2"/>
  <c r="F6" i="2" s="1"/>
  <c r="E4" i="2"/>
  <c r="D4" i="2"/>
  <c r="D6" i="2" s="1"/>
  <c r="C4" i="2"/>
  <c r="B4" i="2"/>
  <c r="G18" i="2"/>
  <c r="G20" i="2" s="1"/>
  <c r="C18" i="2"/>
  <c r="D18" i="2"/>
  <c r="D19" i="2" s="1"/>
  <c r="E18" i="2"/>
  <c r="E19" i="2" s="1"/>
  <c r="F18" i="2"/>
  <c r="F20" i="2" s="1"/>
  <c r="B18" i="2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H7" i="3" l="1"/>
  <c r="B12" i="3" s="1"/>
  <c r="B18" i="3"/>
  <c r="C19" i="2"/>
  <c r="B19" i="2"/>
  <c r="G6" i="2"/>
  <c r="E6" i="2"/>
  <c r="B6" i="2"/>
  <c r="F19" i="2"/>
  <c r="C6" i="2"/>
  <c r="G19" i="2"/>
  <c r="B20" i="2"/>
  <c r="C20" i="2"/>
  <c r="D20" i="2"/>
  <c r="E20" i="2"/>
  <c r="D14" i="3" l="1"/>
  <c r="B14" i="3"/>
  <c r="C14" i="3"/>
  <c r="F12" i="3"/>
  <c r="C13" i="3"/>
  <c r="F14" i="3"/>
  <c r="D12" i="3"/>
  <c r="E14" i="3"/>
  <c r="E13" i="3"/>
  <c r="E12" i="3"/>
  <c r="B13" i="3"/>
  <c r="C12" i="3"/>
  <c r="F13" i="3"/>
  <c r="D13" i="3"/>
  <c r="B9" i="2"/>
  <c r="B23" i="2"/>
  <c r="C23" i="2" s="1"/>
  <c r="D16" i="3" l="1"/>
  <c r="B16" i="3"/>
  <c r="E16" i="3"/>
  <c r="H14" i="3"/>
  <c r="B24" i="3" s="1"/>
  <c r="E24" i="3" s="1"/>
  <c r="F16" i="3"/>
  <c r="C16" i="3"/>
  <c r="H13" i="3"/>
  <c r="B23" i="3" s="1"/>
  <c r="E23" i="3" s="1"/>
  <c r="H12" i="3"/>
  <c r="B22" i="3" s="1"/>
  <c r="B24" i="2"/>
  <c r="B25" i="2" s="1"/>
  <c r="B10" i="2"/>
  <c r="C9" i="2"/>
  <c r="H16" i="3" l="1"/>
  <c r="B26" i="3"/>
  <c r="C26" i="3" s="1"/>
  <c r="D26" i="3" s="1"/>
  <c r="C24" i="3"/>
  <c r="D24" i="3" s="1"/>
  <c r="C23" i="3"/>
  <c r="D23" i="3" s="1"/>
  <c r="E22" i="3"/>
  <c r="C22" i="3"/>
  <c r="C24" i="2"/>
  <c r="C25" i="2" s="1"/>
  <c r="C10" i="2"/>
  <c r="C11" i="2" s="1"/>
  <c r="B14" i="2" s="1"/>
  <c r="B11" i="2"/>
  <c r="C36" i="2" l="1"/>
  <c r="B36" i="2"/>
  <c r="E36" i="2"/>
  <c r="F36" i="2"/>
  <c r="D36" i="2"/>
  <c r="B28" i="3"/>
  <c r="B30" i="3" s="1"/>
  <c r="B29" i="3"/>
  <c r="D22" i="3"/>
  <c r="C15" i="2"/>
  <c r="B29" i="2"/>
  <c r="C14" i="2"/>
  <c r="E14" i="2"/>
  <c r="D15" i="2"/>
  <c r="B15" i="2"/>
  <c r="D14" i="2"/>
  <c r="E15" i="2"/>
  <c r="E29" i="2"/>
  <c r="C29" i="2"/>
  <c r="C28" i="2"/>
  <c r="B28" i="2"/>
  <c r="E28" i="2"/>
  <c r="D28" i="2"/>
  <c r="D29" i="2"/>
  <c r="F34" i="2" l="1"/>
  <c r="E34" i="2"/>
  <c r="D34" i="2"/>
  <c r="C34" i="2"/>
  <c r="B34" i="2"/>
</calcChain>
</file>

<file path=xl/sharedStrings.xml><?xml version="1.0" encoding="utf-8"?>
<sst xmlns="http://schemas.openxmlformats.org/spreadsheetml/2006/main" count="850" uniqueCount="436">
  <si>
    <t>Valeur</t>
  </si>
  <si>
    <t>Probabilité</t>
  </si>
  <si>
    <t>Espérance</t>
  </si>
  <si>
    <t>Carré</t>
  </si>
  <si>
    <t>Variance</t>
  </si>
  <si>
    <t>Ecart-Type</t>
  </si>
  <si>
    <t>de</t>
  </si>
  <si>
    <t xml:space="preserve">à </t>
  </si>
  <si>
    <t>Intervalle de probabilité</t>
  </si>
  <si>
    <t>Nombre de lancers</t>
  </si>
  <si>
    <t>Dé sélectionné</t>
  </si>
  <si>
    <t>Calculs pour un dé équilibré</t>
  </si>
  <si>
    <t>Résultat</t>
  </si>
  <si>
    <t>Dé le plus probable pour les résultats suivants</t>
  </si>
  <si>
    <t>Dé le plus probable:</t>
  </si>
  <si>
    <t>Point de probabilités égales</t>
  </si>
  <si>
    <t>Essence</t>
  </si>
  <si>
    <t>Diesel</t>
  </si>
  <si>
    <t>Electrique</t>
  </si>
  <si>
    <t>Total</t>
  </si>
  <si>
    <t>Carrés</t>
  </si>
  <si>
    <t>Paramètres des pannes</t>
  </si>
  <si>
    <t>Ecart-type</t>
  </si>
  <si>
    <t>Pannes pendant la garantie</t>
  </si>
  <si>
    <t>Probabilités de panne pendant la garantie</t>
  </si>
  <si>
    <t>Variance expliquée</t>
  </si>
  <si>
    <t>Variance résiduelle</t>
  </si>
  <si>
    <t>E²</t>
  </si>
  <si>
    <t>Toutes</t>
  </si>
  <si>
    <t>Rapport de corrélation</t>
  </si>
  <si>
    <t>Conclusion</t>
  </si>
  <si>
    <t>Il n'y a pas de corrélation entre le nombre de pannes et le type de motorisation</t>
  </si>
  <si>
    <t>Risque d'erreur pour dé équilibré</t>
  </si>
  <si>
    <t>Client</t>
  </si>
  <si>
    <t>Moteur</t>
  </si>
  <si>
    <t>Nombre de pannes</t>
  </si>
  <si>
    <t>Client1</t>
  </si>
  <si>
    <t>Client2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</si>
  <si>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</si>
  <si>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</si>
  <si>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</si>
  <si>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</si>
  <si>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</si>
  <si>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</si>
  <si>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</si>
  <si>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</si>
  <si>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</si>
  <si>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</si>
  <si>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</si>
  <si>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</si>
  <si>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</si>
  <si>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</si>
  <si>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</si>
  <si>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</si>
  <si>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</si>
  <si>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</si>
  <si>
    <t>Client21</t>
  </si>
  <si>
    <t>Client22</t>
  </si>
  <si>
    <t>Client23</t>
  </si>
  <si>
    <t>Client24</t>
  </si>
  <si>
    <t>Client25</t>
  </si>
  <si>
    <t>Client26</t>
  </si>
  <si>
    <t>Client27</t>
  </si>
  <si>
    <t>Client28</t>
  </si>
  <si>
    <t>Client29</t>
  </si>
  <si>
    <t>Client30</t>
  </si>
  <si>
    <t>Client31</t>
  </si>
  <si>
    <t>Client32</t>
  </si>
  <si>
    <t>Client33</t>
  </si>
  <si>
    <t>Client34</t>
  </si>
  <si>
    <t>Client35</t>
  </si>
  <si>
    <t>Client36</t>
  </si>
  <si>
    <t>Client37</t>
  </si>
  <si>
    <t>Client38</t>
  </si>
  <si>
    <t>Client39</t>
  </si>
  <si>
    <t>Client40</t>
  </si>
  <si>
    <t>Client41</t>
  </si>
  <si>
    <t>Client42</t>
  </si>
  <si>
    <t>Client43</t>
  </si>
  <si>
    <t>Client44</t>
  </si>
  <si>
    <t>Client45</t>
  </si>
  <si>
    <t>Client46</t>
  </si>
  <si>
    <t>Client47</t>
  </si>
  <si>
    <t>Client48</t>
  </si>
  <si>
    <t>Client49</t>
  </si>
  <si>
    <t>Client50</t>
  </si>
  <si>
    <t>Client51</t>
  </si>
  <si>
    <t>Client52</t>
  </si>
  <si>
    <t>Client53</t>
  </si>
  <si>
    <t>Client54</t>
  </si>
  <si>
    <t>Client55</t>
  </si>
  <si>
    <t>Client56</t>
  </si>
  <si>
    <t>Client57</t>
  </si>
  <si>
    <t>Client58</t>
  </si>
  <si>
    <t>Client59</t>
  </si>
  <si>
    <t>Client60</t>
  </si>
  <si>
    <t>Client61</t>
  </si>
  <si>
    <t>Client62</t>
  </si>
  <si>
    <t>Client63</t>
  </si>
  <si>
    <t>Client64</t>
  </si>
  <si>
    <t>Client65</t>
  </si>
  <si>
    <t>Client66</t>
  </si>
  <si>
    <t>Client67</t>
  </si>
  <si>
    <t>Client68</t>
  </si>
  <si>
    <t>Client69</t>
  </si>
  <si>
    <t>Client70</t>
  </si>
  <si>
    <t>Client71</t>
  </si>
  <si>
    <t>Client72</t>
  </si>
  <si>
    <t>Client73</t>
  </si>
  <si>
    <t>Client74</t>
  </si>
  <si>
    <t>Client75</t>
  </si>
  <si>
    <t>Client76</t>
  </si>
  <si>
    <t>Client77</t>
  </si>
  <si>
    <t>Client78</t>
  </si>
  <si>
    <t>Client79</t>
  </si>
  <si>
    <t>Client80</t>
  </si>
  <si>
    <t>Client81</t>
  </si>
  <si>
    <t>Client82</t>
  </si>
  <si>
    <t>Client83</t>
  </si>
  <si>
    <t>Client84</t>
  </si>
  <si>
    <t>Client85</t>
  </si>
  <si>
    <t>Client86</t>
  </si>
  <si>
    <t>Client87</t>
  </si>
  <si>
    <t>Client88</t>
  </si>
  <si>
    <t>Client89</t>
  </si>
  <si>
    <t>Client90</t>
  </si>
  <si>
    <t>Client91</t>
  </si>
  <si>
    <t>Client92</t>
  </si>
  <si>
    <t>Client93</t>
  </si>
  <si>
    <t>Client94</t>
  </si>
  <si>
    <t>Client95</t>
  </si>
  <si>
    <t>Client96</t>
  </si>
  <si>
    <t>Client97</t>
  </si>
  <si>
    <t>Client98</t>
  </si>
  <si>
    <t>Client99</t>
  </si>
  <si>
    <t>Client100</t>
  </si>
  <si>
    <t>Client101</t>
  </si>
  <si>
    <t>Client102</t>
  </si>
  <si>
    <t>Client103</t>
  </si>
  <si>
    <t>Client104</t>
  </si>
  <si>
    <t>Client105</t>
  </si>
  <si>
    <t>Client106</t>
  </si>
  <si>
    <t>Client107</t>
  </si>
  <si>
    <t>Client108</t>
  </si>
  <si>
    <t>Client109</t>
  </si>
  <si>
    <t>Client110</t>
  </si>
  <si>
    <t>Client111</t>
  </si>
  <si>
    <t>Client112</t>
  </si>
  <si>
    <t>Client113</t>
  </si>
  <si>
    <t>Client114</t>
  </si>
  <si>
    <t>Client115</t>
  </si>
  <si>
    <t>Client116</t>
  </si>
  <si>
    <t>Client117</t>
  </si>
  <si>
    <t>Client118</t>
  </si>
  <si>
    <t>Client119</t>
  </si>
  <si>
    <t>Client120</t>
  </si>
  <si>
    <t>Client121</t>
  </si>
  <si>
    <t>Client122</t>
  </si>
  <si>
    <t>Client123</t>
  </si>
  <si>
    <t>Client124</t>
  </si>
  <si>
    <t>Client125</t>
  </si>
  <si>
    <t>Client126</t>
  </si>
  <si>
    <t>Client127</t>
  </si>
  <si>
    <t>Client128</t>
  </si>
  <si>
    <t>Client129</t>
  </si>
  <si>
    <t>Client130</t>
  </si>
  <si>
    <t>Client131</t>
  </si>
  <si>
    <t>Client132</t>
  </si>
  <si>
    <t>Client133</t>
  </si>
  <si>
    <t>Client134</t>
  </si>
  <si>
    <t>Client135</t>
  </si>
  <si>
    <t>Client136</t>
  </si>
  <si>
    <t>Client137</t>
  </si>
  <si>
    <t>Client138</t>
  </si>
  <si>
    <t>Client139</t>
  </si>
  <si>
    <t>Client140</t>
  </si>
  <si>
    <t>Client141</t>
  </si>
  <si>
    <t>Client142</t>
  </si>
  <si>
    <t>Client143</t>
  </si>
  <si>
    <t>Client144</t>
  </si>
  <si>
    <t>Client145</t>
  </si>
  <si>
    <t>Client146</t>
  </si>
  <si>
    <t>Client147</t>
  </si>
  <si>
    <t>Client148</t>
  </si>
  <si>
    <t>Client149</t>
  </si>
  <si>
    <t>Client150</t>
  </si>
  <si>
    <t>Client151</t>
  </si>
  <si>
    <t>Client152</t>
  </si>
  <si>
    <t>Client153</t>
  </si>
  <si>
    <t>Client154</t>
  </si>
  <si>
    <t>Client155</t>
  </si>
  <si>
    <t>Client156</t>
  </si>
  <si>
    <t>Client157</t>
  </si>
  <si>
    <t>Client158</t>
  </si>
  <si>
    <t>Client159</t>
  </si>
  <si>
    <t>Client160</t>
  </si>
  <si>
    <t>Client161</t>
  </si>
  <si>
    <t>Client162</t>
  </si>
  <si>
    <t>Client163</t>
  </si>
  <si>
    <t>Client164</t>
  </si>
  <si>
    <t>Client165</t>
  </si>
  <si>
    <t>Client166</t>
  </si>
  <si>
    <t>Client167</t>
  </si>
  <si>
    <t>Client168</t>
  </si>
  <si>
    <t>Client169</t>
  </si>
  <si>
    <t>Client170</t>
  </si>
  <si>
    <t>Client171</t>
  </si>
  <si>
    <t>Client172</t>
  </si>
  <si>
    <t>Client173</t>
  </si>
  <si>
    <t>Client174</t>
  </si>
  <si>
    <t>Client175</t>
  </si>
  <si>
    <t>Client176</t>
  </si>
  <si>
    <t>Client177</t>
  </si>
  <si>
    <t>Client178</t>
  </si>
  <si>
    <t>Client179</t>
  </si>
  <si>
    <t>Client180</t>
  </si>
  <si>
    <t>Client181</t>
  </si>
  <si>
    <t>Client182</t>
  </si>
  <si>
    <t>Client183</t>
  </si>
  <si>
    <t>Client184</t>
  </si>
  <si>
    <t>Client185</t>
  </si>
  <si>
    <t>Client186</t>
  </si>
  <si>
    <t>Client187</t>
  </si>
  <si>
    <t>Client188</t>
  </si>
  <si>
    <t>Client189</t>
  </si>
  <si>
    <t>Client190</t>
  </si>
  <si>
    <t>Client191</t>
  </si>
  <si>
    <t>Client192</t>
  </si>
  <si>
    <t>Client193</t>
  </si>
  <si>
    <t>Client194</t>
  </si>
  <si>
    <t>Client195</t>
  </si>
  <si>
    <t>Client196</t>
  </si>
  <si>
    <t>Client197</t>
  </si>
  <si>
    <t>Client198</t>
  </si>
  <si>
    <t>Client199</t>
  </si>
  <si>
    <t>Client200</t>
  </si>
  <si>
    <t>Client201</t>
  </si>
  <si>
    <t>Client202</t>
  </si>
  <si>
    <t>Client203</t>
  </si>
  <si>
    <t>Client204</t>
  </si>
  <si>
    <t>Client205</t>
  </si>
  <si>
    <t>Client206</t>
  </si>
  <si>
    <t>Client207</t>
  </si>
  <si>
    <t>Client208</t>
  </si>
  <si>
    <t>Client209</t>
  </si>
  <si>
    <t>Client210</t>
  </si>
  <si>
    <t>Client211</t>
  </si>
  <si>
    <t>Client212</t>
  </si>
  <si>
    <t>Client213</t>
  </si>
  <si>
    <t>Client214</t>
  </si>
  <si>
    <t>Client215</t>
  </si>
  <si>
    <t>Client216</t>
  </si>
  <si>
    <t>Client217</t>
  </si>
  <si>
    <t>Client218</t>
  </si>
  <si>
    <t>Client219</t>
  </si>
  <si>
    <t>Client220</t>
  </si>
  <si>
    <t>Client221</t>
  </si>
  <si>
    <t>Client222</t>
  </si>
  <si>
    <t>Client223</t>
  </si>
  <si>
    <t>Client224</t>
  </si>
  <si>
    <t>Client225</t>
  </si>
  <si>
    <t>Client226</t>
  </si>
  <si>
    <t>Client227</t>
  </si>
  <si>
    <t>Client228</t>
  </si>
  <si>
    <t>Client229</t>
  </si>
  <si>
    <t>Client230</t>
  </si>
  <si>
    <t>Client231</t>
  </si>
  <si>
    <t>Client232</t>
  </si>
  <si>
    <t>Client233</t>
  </si>
  <si>
    <t>Client234</t>
  </si>
  <si>
    <t>Client235</t>
  </si>
  <si>
    <t>Client236</t>
  </si>
  <si>
    <t>Client237</t>
  </si>
  <si>
    <t>Client238</t>
  </si>
  <si>
    <t>Client239</t>
  </si>
  <si>
    <t>Client240</t>
  </si>
  <si>
    <t>Client241</t>
  </si>
  <si>
    <t>Client242</t>
  </si>
  <si>
    <t>Client243</t>
  </si>
  <si>
    <t>Client244</t>
  </si>
  <si>
    <t>Client245</t>
  </si>
  <si>
    <t>Client246</t>
  </si>
  <si>
    <t>Client247</t>
  </si>
  <si>
    <t>Client248</t>
  </si>
  <si>
    <t>Client249</t>
  </si>
  <si>
    <t>Client250</t>
  </si>
  <si>
    <t>Client251</t>
  </si>
  <si>
    <t>Client252</t>
  </si>
  <si>
    <t>Client253</t>
  </si>
  <si>
    <t>Client254</t>
  </si>
  <si>
    <t>Client255</t>
  </si>
  <si>
    <t>Client256</t>
  </si>
  <si>
    <t>Client257</t>
  </si>
  <si>
    <t>Client258</t>
  </si>
  <si>
    <t>Client259</t>
  </si>
  <si>
    <t>Client260</t>
  </si>
  <si>
    <t>Client261</t>
  </si>
  <si>
    <t>Client262</t>
  </si>
  <si>
    <t>Client263</t>
  </si>
  <si>
    <t>Client264</t>
  </si>
  <si>
    <t>Client265</t>
  </si>
  <si>
    <t>Client266</t>
  </si>
  <si>
    <t>Client267</t>
  </si>
  <si>
    <t>Client268</t>
  </si>
  <si>
    <t>Client269</t>
  </si>
  <si>
    <t>Client270</t>
  </si>
  <si>
    <t>Client271</t>
  </si>
  <si>
    <t>Client272</t>
  </si>
  <si>
    <t>Client273</t>
  </si>
  <si>
    <t>Client274</t>
  </si>
  <si>
    <t>Client275</t>
  </si>
  <si>
    <t>Client276</t>
  </si>
  <si>
    <t>Client277</t>
  </si>
  <si>
    <t>Client278</t>
  </si>
  <si>
    <t>Client279</t>
  </si>
  <si>
    <t>Client280</t>
  </si>
  <si>
    <t>Client281</t>
  </si>
  <si>
    <t>Client282</t>
  </si>
  <si>
    <t>Client283</t>
  </si>
  <si>
    <t>Client284</t>
  </si>
  <si>
    <t>Client285</t>
  </si>
  <si>
    <t>Client286</t>
  </si>
  <si>
    <t>Client287</t>
  </si>
  <si>
    <t>Client288</t>
  </si>
  <si>
    <t>Client289</t>
  </si>
  <si>
    <t>Client290</t>
  </si>
  <si>
    <t>Client291</t>
  </si>
  <si>
    <t>Client292</t>
  </si>
  <si>
    <t>Client293</t>
  </si>
  <si>
    <t>Client294</t>
  </si>
  <si>
    <t>Client295</t>
  </si>
  <si>
    <t>Client296</t>
  </si>
  <si>
    <t>Client297</t>
  </si>
  <si>
    <t>Client298</t>
  </si>
  <si>
    <t>Client299</t>
  </si>
  <si>
    <t>Client300</t>
  </si>
  <si>
    <t>Client301</t>
  </si>
  <si>
    <t>Client302</t>
  </si>
  <si>
    <t>Client303</t>
  </si>
  <si>
    <t>Client304</t>
  </si>
  <si>
    <t>Client305</t>
  </si>
  <si>
    <t>Client306</t>
  </si>
  <si>
    <t>Client307</t>
  </si>
  <si>
    <t>Client308</t>
  </si>
  <si>
    <t>Client309</t>
  </si>
  <si>
    <t>Client310</t>
  </si>
  <si>
    <t>Client311</t>
  </si>
  <si>
    <t>Client312</t>
  </si>
  <si>
    <t>Client313</t>
  </si>
  <si>
    <t>Client314</t>
  </si>
  <si>
    <t>Client315</t>
  </si>
  <si>
    <t>Client316</t>
  </si>
  <si>
    <t>Client317</t>
  </si>
  <si>
    <t>Client318</t>
  </si>
  <si>
    <t>Client319</t>
  </si>
  <si>
    <t>Client320</t>
  </si>
  <si>
    <t>Client321</t>
  </si>
  <si>
    <t>Client322</t>
  </si>
  <si>
    <t>Client323</t>
  </si>
  <si>
    <t>Client324</t>
  </si>
  <si>
    <t>Client325</t>
  </si>
  <si>
    <t>Client326</t>
  </si>
  <si>
    <t>Client327</t>
  </si>
  <si>
    <t>Client328</t>
  </si>
  <si>
    <t>Client329</t>
  </si>
  <si>
    <t>Client330</t>
  </si>
  <si>
    <t>Client331</t>
  </si>
  <si>
    <t>Client332</t>
  </si>
  <si>
    <t>Client333</t>
  </si>
  <si>
    <t>Client334</t>
  </si>
  <si>
    <t>Client335</t>
  </si>
  <si>
    <t>Client336</t>
  </si>
  <si>
    <t>Client337</t>
  </si>
  <si>
    <t>Client338</t>
  </si>
  <si>
    <t>Client339</t>
  </si>
  <si>
    <t>Client340</t>
  </si>
  <si>
    <t>Client341</t>
  </si>
  <si>
    <t>Client342</t>
  </si>
  <si>
    <t>Client343</t>
  </si>
  <si>
    <t>Client344</t>
  </si>
  <si>
    <t>Client345</t>
  </si>
  <si>
    <t>Client346</t>
  </si>
  <si>
    <t>Client347</t>
  </si>
  <si>
    <t>Client348</t>
  </si>
  <si>
    <t>Client349</t>
  </si>
  <si>
    <t>Client350</t>
  </si>
  <si>
    <t>Client351</t>
  </si>
  <si>
    <t>Client352</t>
  </si>
  <si>
    <t>Client353</t>
  </si>
  <si>
    <t>Client354</t>
  </si>
  <si>
    <t>Client355</t>
  </si>
  <si>
    <t>Client356</t>
  </si>
  <si>
    <t>Client357</t>
  </si>
  <si>
    <t>Client358</t>
  </si>
  <si>
    <t>Client359</t>
  </si>
  <si>
    <t>Client360</t>
  </si>
  <si>
    <t>Client361</t>
  </si>
  <si>
    <t>Client362</t>
  </si>
  <si>
    <t>Client363</t>
  </si>
  <si>
    <t>Client364</t>
  </si>
  <si>
    <t>Client365</t>
  </si>
  <si>
    <t>Client366</t>
  </si>
  <si>
    <t>Client367</t>
  </si>
  <si>
    <t>Client368</t>
  </si>
  <si>
    <t>Client369</t>
  </si>
  <si>
    <t>Client370</t>
  </si>
  <si>
    <t>Client371</t>
  </si>
  <si>
    <t>Client372</t>
  </si>
  <si>
    <t>Client373</t>
  </si>
  <si>
    <t>Client374</t>
  </si>
  <si>
    <t>Client375</t>
  </si>
  <si>
    <t>Client376</t>
  </si>
  <si>
    <t>Client377</t>
  </si>
  <si>
    <t>Client378</t>
  </si>
  <si>
    <t>Client379</t>
  </si>
  <si>
    <t>Client380</t>
  </si>
  <si>
    <t>Client381</t>
  </si>
  <si>
    <t>Client382</t>
  </si>
  <si>
    <t>Client383</t>
  </si>
  <si>
    <t>Client384</t>
  </si>
  <si>
    <t>Client385</t>
  </si>
  <si>
    <t>Client386</t>
  </si>
  <si>
    <t>Client387</t>
  </si>
  <si>
    <t>Client388</t>
  </si>
  <si>
    <t>Client389</t>
  </si>
  <si>
    <t>Client390</t>
  </si>
  <si>
    <t>Client391</t>
  </si>
  <si>
    <t>Client392</t>
  </si>
  <si>
    <t>Client393</t>
  </si>
  <si>
    <t>Client394</t>
  </si>
  <si>
    <t>Client395</t>
  </si>
  <si>
    <t>Client396</t>
  </si>
  <si>
    <t>Client397</t>
  </si>
  <si>
    <t>Client398</t>
  </si>
  <si>
    <t>Client399</t>
  </si>
  <si>
    <t>Client400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</si>
</sst>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Dé&quot;\ 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9" fontId="2" fillId="3" borderId="0" xfId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9" fontId="2" fillId="2" borderId="0" xfId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9" borderId="0" xfId="0" applyFont="1" applyFill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'Paramètres des dés'!$A$19</c:f>
              <c:strCache>
                <c:ptCount val="1"/>
                <c:pt idx="0">
                  <c:v>Probabilité du dé 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11-4002-8AC3-E2D91622A2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11-4002-8AC3-E2D91622A2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11-4002-8AC3-E2D91622A2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11-4002-8AC3-E2D91622A2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11-4002-8AC3-E2D91622A2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11-4002-8AC3-E2D91622A2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'Paramètres des dés'!$B$18:$G$18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'Paramètres des dés'!$B$19:$G$19</c:f>
              <c:numCache>
                <c:formatCode>0.0%</c:formatCode>
                <c:ptCount val="6"/>
                <c:pt idx="0">
                  <c:v>0.14599999999999999</c:v>
                </c:pt>
                <c:pt idx="1">
                  <c:v>0.14599999999999999</c:v>
                </c:pt>
                <c:pt idx="2">
                  <c:v>0.14599999999999999</c:v>
                </c:pt>
                <c:pt idx="3">
                  <c:v>0.14599999999999999</c:v>
                </c:pt>
                <c:pt idx="4">
                  <c:v>0.14599999999999999</c:v>
                </c:pt>
                <c:pt idx="5">
                  <c:v>0.27000000000000007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11-4002-8AC3-E2D91622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20</xdr:row>
      <xdr:rowOff>28575</xdr:rowOff>
    </xdr:from>
    <xdr:to>
      <xdr:col>8</xdr:col>
      <xdr:colOff>0</xdr:colOff>
      <xdr:row>29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1EF38E-FF7A-49B7-B94A-9A498FE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66E7-E5ED-414C-8FCA-FCE2B9FCB7DB}">
  <dimension ref="A1:G11"/>
  <sheetViews>
    <sheetView workbookViewId="0">
      <selection activeCell="G2" sqref="G2"/>
    </sheetView>
  </sheetViews>
  <sheetFormatPr baseColWidth="10" defaultRowHeight="15" x14ac:dyDescent="0.25"/>
  <cols>
    <col min="1" max="1" width="8.85546875" customWidth="1"/>
  </cols>
  <sheetData>
    <row r="1" spans="1:7" x14ac:dyDescent="0.25">
      <c r="A1" s="1"/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</row>
    <row r="2" spans="1:7" x14ac:dyDescent="0.25">
      <c r="A2" s="13">
        <v>1</v>
      </c>
      <c r="B2" s="3">
        <f>(1-$G2)/5</f>
        <v>0.16</v>
      </c>
      <c r="C2" s="3">
        <f t="shared" ref="C2:F11" si="0">(1-$G2)/5</f>
        <v>0.16</v>
      </c>
      <c r="D2" s="3">
        <f t="shared" si="0"/>
        <v>0.16</v>
      </c>
      <c r="E2" s="3">
        <f t="shared" si="0"/>
        <v>0.16</v>
      </c>
      <c r="F2" s="3">
        <f t="shared" si="0"/>
        <v>0.16</v>
      </c>
      <c r="G2" s="4">
        <v>0.2</v>
      </c>
    </row>
    <row r="3" spans="1:7" x14ac:dyDescent="0.25">
      <c r="A3" s="13">
        <v>2</v>
      </c>
      <c r="B3" s="3">
        <f t="shared" ref="B3:B11" si="1">(1-$G3)/5</f>
        <v>0.158</v>
      </c>
      <c r="C3" s="3">
        <f t="shared" si="0"/>
        <v>0.158</v>
      </c>
      <c r="D3" s="3">
        <f t="shared" si="0"/>
        <v>0.158</v>
      </c>
      <c r="E3" s="3">
        <f t="shared" si="0"/>
        <v>0.158</v>
      </c>
      <c r="F3" s="3">
        <f t="shared" si="0"/>
        <v>0.158</v>
      </c>
      <c r="G3" s="4">
        <f>G2+0.01</f>
        <v>0.21000000000000002</v>
      </c>
    </row>
    <row r="4" spans="1:7" x14ac:dyDescent="0.25">
      <c r="A4" s="13">
        <v>3</v>
      </c>
      <c r="B4" s="3">
        <f t="shared" si="1"/>
        <v>0.156</v>
      </c>
      <c r="C4" s="3">
        <f t="shared" si="0"/>
        <v>0.156</v>
      </c>
      <c r="D4" s="3">
        <f t="shared" si="0"/>
        <v>0.156</v>
      </c>
      <c r="E4" s="3">
        <f t="shared" si="0"/>
        <v>0.156</v>
      </c>
      <c r="F4" s="3">
        <f t="shared" si="0"/>
        <v>0.156</v>
      </c>
      <c r="G4" s="4">
        <f t="shared" ref="G4:G11" si="2">G3+0.01</f>
        <v>0.22000000000000003</v>
      </c>
    </row>
    <row r="5" spans="1:7" x14ac:dyDescent="0.25">
      <c r="A5" s="13">
        <v>4</v>
      </c>
      <c r="B5" s="3">
        <f t="shared" si="1"/>
        <v>0.154</v>
      </c>
      <c r="C5" s="3">
        <f t="shared" si="0"/>
        <v>0.154</v>
      </c>
      <c r="D5" s="3">
        <f t="shared" si="0"/>
        <v>0.154</v>
      </c>
      <c r="E5" s="3">
        <f t="shared" si="0"/>
        <v>0.154</v>
      </c>
      <c r="F5" s="3">
        <f t="shared" si="0"/>
        <v>0.154</v>
      </c>
      <c r="G5" s="4">
        <f t="shared" si="2"/>
        <v>0.23000000000000004</v>
      </c>
    </row>
    <row r="6" spans="1:7" x14ac:dyDescent="0.25">
      <c r="A6" s="13">
        <v>5</v>
      </c>
      <c r="B6" s="3">
        <f t="shared" si="1"/>
        <v>0.152</v>
      </c>
      <c r="C6" s="3">
        <f t="shared" si="0"/>
        <v>0.152</v>
      </c>
      <c r="D6" s="3">
        <f t="shared" si="0"/>
        <v>0.152</v>
      </c>
      <c r="E6" s="3">
        <f t="shared" si="0"/>
        <v>0.152</v>
      </c>
      <c r="F6" s="3">
        <f t="shared" si="0"/>
        <v>0.152</v>
      </c>
      <c r="G6" s="4">
        <f t="shared" si="2"/>
        <v>0.24000000000000005</v>
      </c>
    </row>
    <row r="7" spans="1:7" x14ac:dyDescent="0.25">
      <c r="A7" s="13">
        <v>6</v>
      </c>
      <c r="B7" s="3">
        <f t="shared" si="1"/>
        <v>0.15</v>
      </c>
      <c r="C7" s="3">
        <f t="shared" si="0"/>
        <v>0.15</v>
      </c>
      <c r="D7" s="3">
        <f t="shared" si="0"/>
        <v>0.15</v>
      </c>
      <c r="E7" s="3">
        <f t="shared" si="0"/>
        <v>0.15</v>
      </c>
      <c r="F7" s="3">
        <f t="shared" si="0"/>
        <v>0.15</v>
      </c>
      <c r="G7" s="4">
        <f t="shared" si="2"/>
        <v>0.25000000000000006</v>
      </c>
    </row>
    <row r="8" spans="1:7" x14ac:dyDescent="0.25">
      <c r="A8" s="13">
        <v>7</v>
      </c>
      <c r="B8" s="3">
        <f t="shared" si="1"/>
        <v>0.14799999999999999</v>
      </c>
      <c r="C8" s="3">
        <f t="shared" si="0"/>
        <v>0.14799999999999999</v>
      </c>
      <c r="D8" s="3">
        <f t="shared" si="0"/>
        <v>0.14799999999999999</v>
      </c>
      <c r="E8" s="3">
        <f t="shared" si="0"/>
        <v>0.14799999999999999</v>
      </c>
      <c r="F8" s="3">
        <f t="shared" si="0"/>
        <v>0.14799999999999999</v>
      </c>
      <c r="G8" s="4">
        <f t="shared" si="2"/>
        <v>0.26000000000000006</v>
      </c>
    </row>
    <row r="9" spans="1:7" x14ac:dyDescent="0.25">
      <c r="A9" s="13">
        <v>8</v>
      </c>
      <c r="B9" s="3">
        <f t="shared" si="1"/>
        <v>0.14599999999999999</v>
      </c>
      <c r="C9" s="3">
        <f t="shared" si="0"/>
        <v>0.14599999999999999</v>
      </c>
      <c r="D9" s="3">
        <f t="shared" si="0"/>
        <v>0.14599999999999999</v>
      </c>
      <c r="E9" s="3">
        <f t="shared" si="0"/>
        <v>0.14599999999999999</v>
      </c>
      <c r="F9" s="3">
        <f t="shared" si="0"/>
        <v>0.14599999999999999</v>
      </c>
      <c r="G9" s="4">
        <f t="shared" si="2"/>
        <v>0.27000000000000007</v>
      </c>
    </row>
    <row r="10" spans="1:7" x14ac:dyDescent="0.25">
      <c r="A10" s="13">
        <v>9</v>
      </c>
      <c r="B10" s="3">
        <f t="shared" si="1"/>
        <v>0.14399999999999999</v>
      </c>
      <c r="C10" s="3">
        <f t="shared" si="0"/>
        <v>0.14399999999999999</v>
      </c>
      <c r="D10" s="3">
        <f t="shared" si="0"/>
        <v>0.14399999999999999</v>
      </c>
      <c r="E10" s="3">
        <f t="shared" si="0"/>
        <v>0.14399999999999999</v>
      </c>
      <c r="F10" s="3">
        <f t="shared" si="0"/>
        <v>0.14399999999999999</v>
      </c>
      <c r="G10" s="4">
        <f t="shared" si="2"/>
        <v>0.28000000000000008</v>
      </c>
    </row>
    <row r="11" spans="1:7" x14ac:dyDescent="0.25">
      <c r="A11" s="13">
        <v>10</v>
      </c>
      <c r="B11" s="3">
        <f t="shared" si="1"/>
        <v>0.14199999999999999</v>
      </c>
      <c r="C11" s="3">
        <f t="shared" si="0"/>
        <v>0.14199999999999999</v>
      </c>
      <c r="D11" s="3">
        <f t="shared" si="0"/>
        <v>0.14199999999999999</v>
      </c>
      <c r="E11" s="3">
        <f t="shared" si="0"/>
        <v>0.14199999999999999</v>
      </c>
      <c r="F11" s="3">
        <f t="shared" si="0"/>
        <v>0.14199999999999999</v>
      </c>
      <c r="G11" s="4">
        <f t="shared" si="2"/>
        <v>0.29000000000000009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543F-6519-4EDD-8F58-D59541D1FD4B}">
  <dimension ref="A1:G36"/>
  <sheetViews>
    <sheetView tabSelected="1" topLeftCell="A4" zoomScaleNormal="100" workbookViewId="0">
      <selection activeCell="B32" sqref="B32"/>
    </sheetView>
  </sheetViews>
  <sheetFormatPr baseColWidth="10" defaultRowHeight="15" x14ac:dyDescent="0.25"/>
  <cols>
    <col min="1" max="1" width="30.85546875" bestFit="1" customWidth="1"/>
    <col min="2" max="2" width="14" customWidth="1"/>
  </cols>
  <sheetData>
    <row r="1" spans="1:7" x14ac:dyDescent="0.25">
      <c r="A1" s="19" t="s">
        <v>10</v>
      </c>
      <c r="B1" s="20">
        <v>8</v>
      </c>
    </row>
    <row r="3" spans="1:7" ht="21" x14ac:dyDescent="0.35">
      <c r="A3" s="30" t="s">
        <v>11</v>
      </c>
      <c r="B3" s="30"/>
      <c r="C3" s="30"/>
      <c r="D3" s="30"/>
      <c r="E3" s="30"/>
      <c r="F3" s="30"/>
      <c r="G3" s="30"/>
    </row>
    <row r="4" spans="1:7" x14ac:dyDescent="0.25">
      <c r="A4" s="6" t="s">
        <v>0</v>
      </c>
      <c r="B4" s="7">
        <f>Dés!B1</f>
        <v>1</v>
      </c>
      <c r="C4" s="7">
        <f>Dés!C1</f>
        <v>2</v>
      </c>
      <c r="D4" s="7">
        <f>Dés!D1</f>
        <v>3</v>
      </c>
      <c r="E4" s="7">
        <f>Dés!E1</f>
        <v>4</v>
      </c>
      <c r="F4" s="7">
        <f>Dés!F1</f>
        <v>5</v>
      </c>
      <c r="G4" s="7">
        <f>Dés!G1</f>
        <v>6</v>
      </c>
    </row>
    <row r="5" spans="1:7" x14ac:dyDescent="0.25">
      <c r="A5" s="21" t="s">
        <v>1</v>
      </c>
      <c r="B5" s="22">
        <f>1/6</f>
        <v>0.16666666666666666</v>
      </c>
      <c r="C5" s="22">
        <f>B5</f>
        <v>0.16666666666666666</v>
      </c>
      <c r="D5" s="22">
        <f>C5</f>
        <v>0.16666666666666666</v>
      </c>
      <c r="E5" s="22">
        <f>D5</f>
        <v>0.16666666666666666</v>
      </c>
      <c r="F5" s="22">
        <f>E5</f>
        <v>0.16666666666666666</v>
      </c>
      <c r="G5" s="22">
        <f>F5</f>
        <v>0.16666666666666666</v>
      </c>
    </row>
    <row r="6" spans="1:7" x14ac:dyDescent="0.25">
      <c r="A6" s="21" t="s">
        <v>3</v>
      </c>
      <c r="B6" s="23">
        <f>B4*B4</f>
        <v>1</v>
      </c>
      <c r="C6" s="23">
        <f t="shared" ref="C6:G6" si="0">C4*C4</f>
        <v>4</v>
      </c>
      <c r="D6" s="23">
        <f t="shared" si="0"/>
        <v>9</v>
      </c>
      <c r="E6" s="23">
        <f t="shared" si="0"/>
        <v>16</v>
      </c>
      <c r="F6" s="23">
        <f t="shared" si="0"/>
        <v>25</v>
      </c>
      <c r="G6" s="23">
        <f t="shared" si="0"/>
        <v>36</v>
      </c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A8" s="6" t="s">
        <v>9</v>
      </c>
      <c r="B8" s="7">
        <v>1</v>
      </c>
      <c r="C8" s="7">
        <v>1000</v>
      </c>
      <c r="D8" s="2"/>
      <c r="E8" s="2"/>
      <c r="F8" s="2"/>
      <c r="G8" s="2"/>
    </row>
    <row r="9" spans="1:7" x14ac:dyDescent="0.25">
      <c r="A9" s="21" t="s">
        <v>2</v>
      </c>
      <c r="B9" s="23">
        <f>SUMPRODUCT(B4:G4,B5:G5)</f>
        <v>3.5</v>
      </c>
      <c r="C9" s="23">
        <f>$B9*C$22</f>
        <v>3500</v>
      </c>
      <c r="D9" s="2"/>
      <c r="E9" s="2"/>
      <c r="F9" s="2"/>
      <c r="G9" s="2"/>
    </row>
    <row r="10" spans="1:7" x14ac:dyDescent="0.25">
      <c r="A10" s="21" t="s">
        <v>4</v>
      </c>
      <c r="B10" s="24">
        <f>SUMPRODUCT(B6:G6,B5:G5)-B9*B9</f>
        <v>2.9166666666666661</v>
      </c>
      <c r="C10" s="24">
        <f>$B10*C$22</f>
        <v>2916.6666666666661</v>
      </c>
      <c r="D10" s="2"/>
      <c r="E10" s="2"/>
      <c r="F10" s="2"/>
      <c r="G10" s="2"/>
    </row>
    <row r="11" spans="1:7" x14ac:dyDescent="0.25">
      <c r="A11" s="21" t="s">
        <v>5</v>
      </c>
      <c r="B11" s="24">
        <f>SQRT(B10)</f>
        <v>1.707825127659933</v>
      </c>
      <c r="C11" s="24">
        <f>SQRT(C10)</f>
        <v>54.006172486732162</v>
      </c>
      <c r="D11" s="2"/>
      <c r="E11" s="2"/>
      <c r="F11" s="2"/>
      <c r="G11" s="2"/>
    </row>
    <row r="12" spans="1:7" x14ac:dyDescent="0.25">
      <c r="B12" s="8"/>
      <c r="C12" s="8"/>
      <c r="D12" s="2"/>
      <c r="E12" s="2"/>
      <c r="F12" s="2"/>
      <c r="G12" s="2"/>
    </row>
    <row r="13" spans="1:7" x14ac:dyDescent="0.25">
      <c r="A13" s="6" t="s">
        <v>8</v>
      </c>
      <c r="B13" s="14">
        <v>0.8</v>
      </c>
      <c r="C13" s="14">
        <v>0.9</v>
      </c>
      <c r="D13" s="14">
        <v>0.95</v>
      </c>
      <c r="E13" s="14">
        <v>0.99</v>
      </c>
      <c r="F13" s="2"/>
      <c r="G13" s="2"/>
    </row>
    <row r="14" spans="1:7" x14ac:dyDescent="0.25">
      <c r="A14" s="25" t="s">
        <v>6</v>
      </c>
      <c r="B14" s="26">
        <f>_xlfn.NORM.INV((1-B$13)/2,$C$9,$C$11)</f>
        <v>3430.7883051005565</v>
      </c>
      <c r="C14" s="26">
        <f t="shared" ref="C14:E14" si="1">_xlfn.NORM.INV((1-C$13)/2,$C$9,$C$11)</f>
        <v>3411.1677513074319</v>
      </c>
      <c r="D14" s="26">
        <f t="shared" si="1"/>
        <v>3394.1498469831472</v>
      </c>
      <c r="E14" s="26">
        <f t="shared" si="1"/>
        <v>3360.8893183361588</v>
      </c>
      <c r="F14" s="2"/>
      <c r="G14" s="2"/>
    </row>
    <row r="15" spans="1:7" x14ac:dyDescent="0.25">
      <c r="A15" s="25" t="s">
        <v>7</v>
      </c>
      <c r="B15" s="26">
        <f>_xlfn.NORM.INV(1-(1-B$13)/2,$C$9,$C$11)</f>
        <v>3569.2116948994435</v>
      </c>
      <c r="C15" s="26">
        <f t="shared" ref="C15:E15" si="2">_xlfn.NORM.INV(1-(1-C$13)/2,$C$9,$C$11)</f>
        <v>3588.8322486925681</v>
      </c>
      <c r="D15" s="26">
        <f t="shared" si="2"/>
        <v>3605.8501530168528</v>
      </c>
      <c r="E15" s="26">
        <f t="shared" si="2"/>
        <v>3639.1106816638412</v>
      </c>
      <c r="F15" s="2"/>
      <c r="G15" s="2"/>
    </row>
    <row r="17" spans="1:7" ht="21" x14ac:dyDescent="0.35">
      <c r="A17" s="31" t="str">
        <f>_xlfn.CONCAT("Calculs pour le dé ",B1)</f>
        <v>Calculs pour le dé 8</v>
      </c>
      <c r="B17" s="31"/>
      <c r="C17" s="31"/>
      <c r="D17" s="31"/>
      <c r="E17" s="31"/>
      <c r="F17" s="31"/>
      <c r="G17" s="31"/>
    </row>
    <row r="18" spans="1:7" x14ac:dyDescent="0.25">
      <c r="A18" s="10" t="s">
        <v>0</v>
      </c>
      <c r="B18" s="11">
        <f>Dés!B1</f>
        <v>1</v>
      </c>
      <c r="C18" s="11">
        <f>Dés!C1</f>
        <v>2</v>
      </c>
      <c r="D18" s="11">
        <f>Dés!D1</f>
        <v>3</v>
      </c>
      <c r="E18" s="11">
        <f>Dés!E1</f>
        <v>4</v>
      </c>
      <c r="F18" s="11">
        <f>Dés!F1</f>
        <v>5</v>
      </c>
      <c r="G18" s="11">
        <f>Dés!G1</f>
        <v>6</v>
      </c>
    </row>
    <row r="19" spans="1:7" x14ac:dyDescent="0.25">
      <c r="A19" s="21" t="str">
        <f>_xlfn.CONCAT("Probabilité du dé ",B1)</f>
        <v>Probabilité du dé 8</v>
      </c>
      <c r="B19" s="22">
        <f>VLOOKUP($B$1,Dés!$A$1:$G$11,B18+1,FALSE)</f>
        <v>0.14599999999999999</v>
      </c>
      <c r="C19" s="22">
        <f>VLOOKUP($B$1,Dés!$A$1:$G$11,C18+1,FALSE)</f>
        <v>0.14599999999999999</v>
      </c>
      <c r="D19" s="22">
        <f>VLOOKUP($B$1,Dés!$A$1:$G$11,D18+1,FALSE)</f>
        <v>0.14599999999999999</v>
      </c>
      <c r="E19" s="22">
        <f>VLOOKUP($B$1,Dés!$A$1:$G$11,E18+1,FALSE)</f>
        <v>0.14599999999999999</v>
      </c>
      <c r="F19" s="22">
        <f>VLOOKUP($B$1,Dés!$A$1:$G$11,F18+1,FALSE)</f>
        <v>0.14599999999999999</v>
      </c>
      <c r="G19" s="22">
        <f>VLOOKUP($B$1,Dés!$A$1:$G$11,G18+1,FALSE)</f>
        <v>0.27000000000000007</v>
      </c>
    </row>
    <row r="20" spans="1:7" x14ac:dyDescent="0.25">
      <c r="A20" s="21" t="s">
        <v>3</v>
      </c>
      <c r="B20" s="23">
        <f>B18*B18</f>
        <v>1</v>
      </c>
      <c r="C20" s="23">
        <f t="shared" ref="C20:G20" si="3">C18*C18</f>
        <v>4</v>
      </c>
      <c r="D20" s="23">
        <f t="shared" si="3"/>
        <v>9</v>
      </c>
      <c r="E20" s="23">
        <f t="shared" si="3"/>
        <v>16</v>
      </c>
      <c r="F20" s="23">
        <f t="shared" si="3"/>
        <v>25</v>
      </c>
      <c r="G20" s="23">
        <f t="shared" si="3"/>
        <v>36</v>
      </c>
    </row>
    <row r="22" spans="1:7" x14ac:dyDescent="0.25">
      <c r="A22" s="10" t="s">
        <v>9</v>
      </c>
      <c r="B22" s="11">
        <f>B8</f>
        <v>1</v>
      </c>
      <c r="C22" s="11">
        <f>C8</f>
        <v>1000</v>
      </c>
    </row>
    <row r="23" spans="1:7" x14ac:dyDescent="0.25">
      <c r="A23" s="21" t="s">
        <v>2</v>
      </c>
      <c r="B23" s="23">
        <f>SUMPRODUCT(B18:G18,B19:G19)</f>
        <v>3.8100000000000005</v>
      </c>
      <c r="C23" s="23">
        <f>$B23*C$22</f>
        <v>3810.0000000000005</v>
      </c>
    </row>
    <row r="24" spans="1:7" x14ac:dyDescent="0.25">
      <c r="A24" s="21" t="s">
        <v>4</v>
      </c>
      <c r="B24" s="24">
        <f>SUMPRODUCT(B20:G20,B19:G19)-B23*B23</f>
        <v>3.2338999999999967</v>
      </c>
      <c r="C24" s="23">
        <f>$B24*C$22</f>
        <v>3233.8999999999965</v>
      </c>
    </row>
    <row r="25" spans="1:7" x14ac:dyDescent="0.25">
      <c r="A25" s="21" t="s">
        <v>5</v>
      </c>
      <c r="B25" s="24">
        <f>SQRT(B24)</f>
        <v>1.7983047572644624</v>
      </c>
      <c r="C25" s="24">
        <f>SQRT(C24)</f>
        <v>56.867389600719292</v>
      </c>
      <c r="D25" s="5"/>
      <c r="E25" s="5"/>
    </row>
    <row r="27" spans="1:7" x14ac:dyDescent="0.25">
      <c r="A27" s="10" t="s">
        <v>8</v>
      </c>
      <c r="B27" s="12">
        <f>B13</f>
        <v>0.8</v>
      </c>
      <c r="C27" s="12">
        <f>C13</f>
        <v>0.9</v>
      </c>
      <c r="D27" s="12">
        <f>D13</f>
        <v>0.95</v>
      </c>
      <c r="E27" s="12">
        <f>E13</f>
        <v>0.99</v>
      </c>
    </row>
    <row r="28" spans="1:7" x14ac:dyDescent="0.25">
      <c r="A28" s="25" t="s">
        <v>6</v>
      </c>
      <c r="B28" s="26">
        <f>_xlfn.NORM.INV((1-B$27)/2,$C$23,$C$25)</f>
        <v>3737.1215078287637</v>
      </c>
      <c r="C28" s="26">
        <f>_xlfn.NORM.INV((1-C$27)/2,$C$23,$C$25)</f>
        <v>3716.4614679599949</v>
      </c>
      <c r="D28" s="26">
        <f>_xlfn.NORM.INV((1-D$27)/2,$C$23,$C$25)</f>
        <v>3698.5419644877829</v>
      </c>
      <c r="E28" s="26">
        <f>_xlfn.NORM.INV((1-E$27)/2,$C$23,$C$25)</f>
        <v>3663.5193114501358</v>
      </c>
    </row>
    <row r="29" spans="1:7" x14ac:dyDescent="0.25">
      <c r="A29" s="25" t="s">
        <v>7</v>
      </c>
      <c r="B29" s="26">
        <f>_xlfn.NORM.INV(1-(1-B$27)/2,$C$23,$C$25)</f>
        <v>3882.8784921712372</v>
      </c>
      <c r="C29" s="26">
        <f>_xlfn.NORM.INV(1-(1-C$27)/2,$C$23,$C$25)</f>
        <v>3903.538532040006</v>
      </c>
      <c r="D29" s="26">
        <f>_xlfn.NORM.INV(1-(1-D$27)/2,$C$23,$C$25)</f>
        <v>3921.458035512218</v>
      </c>
      <c r="E29" s="26">
        <f>_xlfn.NORM.INV(1-(1-E$27)/2,$C$23,$C$25)</f>
        <v>3956.4806885498651</v>
      </c>
    </row>
    <row r="31" spans="1:7" ht="21" x14ac:dyDescent="0.35">
      <c r="A31" s="32" t="s">
        <v>13</v>
      </c>
      <c r="B31" s="32"/>
      <c r="C31" s="32"/>
      <c r="D31" s="32"/>
      <c r="E31" s="32"/>
      <c r="F31" s="32"/>
      <c r="G31" s="32"/>
    </row>
    <row r="32" spans="1:7" x14ac:dyDescent="0.25">
      <c r="A32" s="21" t="s">
        <v>15</v>
      </c>
      <c r="B32" s="26">
        <f>C9+(C23-C9)/(C11+C25)*C11</f>
        <v>3651.0000504690361</v>
      </c>
      <c r="C32" s="9"/>
      <c r="D32" s="9"/>
      <c r="E32" s="9"/>
    </row>
    <row r="33" spans="1:6" x14ac:dyDescent="0.25">
      <c r="A33" s="15" t="s">
        <v>12</v>
      </c>
      <c r="B33" s="15">
        <v>3550</v>
      </c>
      <c r="C33" s="15">
        <f>B33+50</f>
        <v>3600</v>
      </c>
      <c r="D33" s="15">
        <f>C33+50</f>
        <v>3650</v>
      </c>
      <c r="E33" s="15">
        <f>D33+50</f>
        <v>3700</v>
      </c>
      <c r="F33" s="15">
        <f>E33+50</f>
        <v>3750</v>
      </c>
    </row>
    <row r="34" spans="1:6" x14ac:dyDescent="0.25">
      <c r="A34" s="21" t="s">
        <v>14</v>
      </c>
      <c r="B34" s="20" t="str">
        <f>IF($B32&gt;B33,"Dé équilibré",$B$1)</f>
        <v>Dé équilibré</v>
      </c>
      <c r="C34" s="20" t="str">
        <f>IF($B32&gt;C33,"Dé équilibré",$B$1)</f>
        <v>Dé équilibré</v>
      </c>
      <c r="D34" s="20" t="str">
        <f>IF($B32&gt;D33,"Dé équilibré",$B$1)</f>
        <v>Dé équilibré</v>
      </c>
      <c r="E34" s="20">
        <f>IF($B32&gt;E33,"Dé équilibré",$B$1)</f>
        <v>8</v>
      </c>
      <c r="F34" s="20">
        <f>IF($B32&gt;F33,"Dé équilibré",$B$1)</f>
        <v>8</v>
      </c>
    </row>
    <row r="35" spans="1:6" x14ac:dyDescent="0.25">
      <c r="A35" s="21" t="s">
        <v>32</v>
      </c>
      <c r="B35" s="27">
        <f>1-_xlfn.NORM.DIST(B$33,$C$9,$C$11,TRUE)</f>
        <v>0.17726973988675065</v>
      </c>
      <c r="C35" s="27">
        <f>1-_xlfn.NORM.DIST(C$33,$C$9,$C$11,TRUE)</f>
        <v>3.2038753225529737E-2</v>
      </c>
      <c r="D35" s="27">
        <f>1-_xlfn.NORM.DIST(D$33,$C$9,$C$11,TRUE)</f>
        <v>2.7392766212737119E-3</v>
      </c>
      <c r="E35" s="27">
        <f>1-_xlfn.NORM.DIST(E$33,$C$9,$C$11,TRUE)</f>
        <v>1.0641470950722987E-4</v>
      </c>
      <c r="F35" s="27">
        <f>1-_xlfn.NORM.DIST(F$33,$C$9,$C$11,TRUE)</f>
        <v>1.8362875571220627E-6</v>
      </c>
    </row>
    <row r="36" spans="1:6" x14ac:dyDescent="0.25">
      <c r="A36" s="21" t="str">
        <f>_xlfn.CONCAT("Risque d'erreur pour dé ",B1)</f>
        <v>Risque d'erreur pour dé 8</v>
      </c>
      <c r="B36" s="27">
        <f>_xlfn.NORM.DIST(B$33,$C$23,$C$25,TRUE)</f>
        <v>2.4149894602346129E-6</v>
      </c>
      <c r="C36" s="27">
        <f>_xlfn.NORM.DIST(C$33,$C$23,$C$25,TRUE)</f>
        <v>1.1089843141193819E-4</v>
      </c>
      <c r="D36" s="27">
        <f>_xlfn.NORM.DIST(D$33,$C$23,$C$25,TRUE)</f>
        <v>2.4497869795014212E-3</v>
      </c>
      <c r="E36" s="27">
        <f>_xlfn.NORM.DIST(E$33,$C$23,$C$25,TRUE)</f>
        <v>2.6536605129638454E-2</v>
      </c>
      <c r="F36" s="27">
        <f>_xlfn.NORM.DIST(F$33,$C$23,$C$25,TRUE)</f>
        <v>0.14569294338473146</v>
      </c>
    </row>
  </sheetData>
  <mergeCells count="3">
    <mergeCell ref="A3:G3"/>
    <mergeCell ref="A17:G17"/>
    <mergeCell ref="A31:G3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C8B39D-5AC0-4965-9696-53F7E35F0125}">
          <x14:formula1>
            <xm:f>Dés!$A$2:$A$11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555B-7E12-479C-A7C1-6563E3D14B7F}">
  <dimension ref="A1:C401"/>
  <sheetViews>
    <sheetView topLeftCell="A157" workbookViewId="0">
      <selection activeCell="B1" sqref="B1:C1"/>
    </sheetView>
  </sheetViews>
  <sheetFormatPr baseColWidth="10" defaultRowHeight="15" x14ac:dyDescent="0.25"/>
  <cols>
    <col min="3" max="3" width="18" bestFit="1" customWidth="1"/>
  </cols>
  <sheetData>
    <row r="1" spans="1:3" x14ac:dyDescent="0.25">
      <c r="A1" s="29" t="s">
        <v>33</v>
      </c>
      <c r="B1" s="29" t="s">
        <v>34</v>
      </c>
      <c r="C1" s="29" t="s">
        <v>35</v>
      </c>
    </row>
    <row r="2" spans="1:3" x14ac:dyDescent="0.25">
      <c r="A2" t="s">
        <v>36</v>
      </c>
      <c r="B2" t="s">
        <v>17</v>
      </c>
      <c r="C2">
        <v>2</v>
      </c>
    </row>
    <row r="3" spans="1:3" x14ac:dyDescent="0.25">
      <c r="A3" t="s">
        <v>37</v>
      </c>
      <c r="B3" t="s">
        <v>16</v>
      </c>
      <c r="C3">
        <v>1</v>
      </c>
    </row>
    <row r="4" spans="1:3" x14ac:dyDescent="0.25">
      <c r="A4" t="s">
        <v>38</v>
      </c>
      <c r="B4" t="s">
        <v>16</v>
      </c>
      <c r="C4">
        <v>2</v>
      </c>
    </row>
    <row r="5" spans="1:3" x14ac:dyDescent="0.25">
      <c r="A5" t="s">
        <v>39</v>
      </c>
      <c r="B5" t="s">
        <v>16</v>
      </c>
      <c r="C5">
        <v>1</v>
      </c>
    </row>
    <row r="6" spans="1:3" x14ac:dyDescent="0.25">
      <c r="A6" t="s">
        <v>40</v>
      </c>
      <c r="B6" t="s">
        <v>17</v>
      </c>
      <c r="C6">
        <v>2</v>
      </c>
    </row>
    <row r="7" spans="1:3" x14ac:dyDescent="0.25">
      <c r="A7" t="s">
        <v>41</v>
      </c>
      <c r="B7" t="s">
        <v>18</v>
      </c>
      <c r="C7">
        <v>4</v>
      </c>
    </row>
    <row r="8" spans="1:3" x14ac:dyDescent="0.25">
      <c r="A8" t="s">
        <v>42</v>
      </c>
      <c r="B8" t="s">
        <v>16</v>
      </c>
      <c r="C8">
        <v>2</v>
      </c>
    </row>
    <row r="9" spans="1:3" x14ac:dyDescent="0.25">
      <c r="A9" t="s">
        <v>43</v>
      </c>
      <c r="B9" t="s">
        <v>17</v>
      </c>
      <c r="C9">
        <v>1</v>
      </c>
    </row>
    <row r="10" spans="1:3" x14ac:dyDescent="0.25">
      <c r="A10" t="s">
        <v>44</v>
      </c>
      <c r="B10" t="s">
        <v>17</v>
      </c>
      <c r="C10">
        <v>0</v>
      </c>
    </row>
    <row r="11" spans="1:3" x14ac:dyDescent="0.25">
      <c r="A11" t="s">
        <v>45</v>
      </c>
      <c r="B11" t="s">
        <v>17</v>
      </c>
      <c r="C11">
        <v>1</v>
      </c>
    </row>
    <row r="12" spans="1:3" x14ac:dyDescent="0.25">
      <c r="A12" t="s">
        <v>46</v>
      </c>
      <c r="B12" t="s">
        <v>16</v>
      </c>
      <c r="C12">
        <v>2</v>
      </c>
    </row>
    <row r="13" spans="1:3" x14ac:dyDescent="0.25">
      <c r="A13" t="s">
        <v>47</v>
      </c>
      <c r="B13" t="s">
        <v>16</v>
      </c>
      <c r="C13">
        <v>4</v>
      </c>
    </row>
    <row r="14" spans="1:3" x14ac:dyDescent="0.25">
      <c r="A14" t="s">
        <v>48</v>
      </c>
      <c r="B14" t="s">
        <v>17</v>
      </c>
      <c r="C14">
        <v>2</v>
      </c>
    </row>
    <row r="15" spans="1:3" x14ac:dyDescent="0.25">
      <c r="A15" t="s">
        <v>49</v>
      </c>
      <c r="B15" t="s">
        <v>18</v>
      </c>
      <c r="C15">
        <v>0</v>
      </c>
    </row>
    <row r="16" spans="1:3" x14ac:dyDescent="0.25">
      <c r="A16" t="s">
        <v>50</v>
      </c>
      <c r="B16" t="s">
        <v>16</v>
      </c>
      <c r="C16">
        <v>0</v>
      </c>
    </row>
    <row r="17" spans="1:3" x14ac:dyDescent="0.25">
      <c r="A17" t="s">
        <v>51</v>
      </c>
      <c r="B17" t="s">
        <v>18</v>
      </c>
      <c r="C17">
        <v>3</v>
      </c>
    </row>
    <row r="18" spans="1:3" x14ac:dyDescent="0.25">
      <c r="A18" t="s">
        <v>52</v>
      </c>
      <c r="B18" t="s">
        <v>17</v>
      </c>
      <c r="C18">
        <v>4</v>
      </c>
    </row>
    <row r="19" spans="1:3" x14ac:dyDescent="0.25">
      <c r="A19" t="s">
        <v>53</v>
      </c>
      <c r="B19" t="s">
        <v>18</v>
      </c>
      <c r="C19">
        <v>0</v>
      </c>
    </row>
    <row r="20" spans="1:3" x14ac:dyDescent="0.25">
      <c r="A20" t="s">
        <v>54</v>
      </c>
      <c r="B20" t="s">
        <v>16</v>
      </c>
      <c r="C20">
        <v>1</v>
      </c>
    </row>
    <row r="21" spans="1:3" x14ac:dyDescent="0.25">
      <c r="A21" t="s">
        <v>55</v>
      </c>
      <c r="B21" t="s">
        <v>16</v>
      </c>
      <c r="C21">
        <v>2</v>
      </c>
    </row>
    <row r="22" spans="1:3" x14ac:dyDescent="0.25">
      <c r="A22" t="s">
        <v>56</v>
      </c>
      <c r="B22" t="s">
        <v>16</v>
      </c>
      <c r="C22">
        <v>2</v>
      </c>
    </row>
    <row r="23" spans="1:3" x14ac:dyDescent="0.25">
      <c r="A23" t="s">
        <v>57</v>
      </c>
      <c r="B23" t="s">
        <v>17</v>
      </c>
      <c r="C23">
        <v>2</v>
      </c>
    </row>
    <row r="24" spans="1:3" x14ac:dyDescent="0.25">
      <c r="A24" t="s">
        <v>58</v>
      </c>
      <c r="B24" t="s">
        <v>16</v>
      </c>
      <c r="C24">
        <v>2</v>
      </c>
    </row>
    <row r="25" spans="1:3" x14ac:dyDescent="0.25">
      <c r="A25" t="s">
        <v>59</v>
      </c>
      <c r="B25" t="s">
        <v>18</v>
      </c>
      <c r="C25">
        <v>3</v>
      </c>
    </row>
    <row r="26" spans="1:3" x14ac:dyDescent="0.25">
      <c r="A26" t="s">
        <v>60</v>
      </c>
      <c r="B26" t="s">
        <v>17</v>
      </c>
      <c r="C26">
        <v>2</v>
      </c>
    </row>
    <row r="27" spans="1:3" x14ac:dyDescent="0.25">
      <c r="A27" t="s">
        <v>61</v>
      </c>
      <c r="B27" t="s">
        <v>16</v>
      </c>
      <c r="C27">
        <v>2</v>
      </c>
    </row>
    <row r="28" spans="1:3" x14ac:dyDescent="0.25">
      <c r="A28" t="s">
        <v>62</v>
      </c>
      <c r="B28" t="s">
        <v>16</v>
      </c>
      <c r="C28">
        <v>2</v>
      </c>
    </row>
    <row r="29" spans="1:3" x14ac:dyDescent="0.25">
      <c r="A29" t="s">
        <v>63</v>
      </c>
      <c r="B29" t="s">
        <v>17</v>
      </c>
      <c r="C29">
        <v>0</v>
      </c>
    </row>
    <row r="30" spans="1:3" x14ac:dyDescent="0.25">
      <c r="A30" t="s">
        <v>64</v>
      </c>
      <c r="B30" t="s">
        <v>17</v>
      </c>
      <c r="C30">
        <v>0</v>
      </c>
    </row>
    <row r="31" spans="1:3" x14ac:dyDescent="0.25">
      <c r="A31" t="s">
        <v>65</v>
      </c>
      <c r="B31" t="s">
        <v>17</v>
      </c>
      <c r="C31">
        <v>1</v>
      </c>
    </row>
    <row r="32" spans="1:3" x14ac:dyDescent="0.25">
      <c r="A32" t="s">
        <v>66</v>
      </c>
      <c r="B32" t="s">
        <v>17</v>
      </c>
      <c r="C32">
        <v>0</v>
      </c>
    </row>
    <row r="33" spans="1:3" x14ac:dyDescent="0.25">
      <c r="A33" t="s">
        <v>67</v>
      </c>
      <c r="B33" t="s">
        <v>17</v>
      </c>
      <c r="C33">
        <v>2</v>
      </c>
    </row>
    <row r="34" spans="1:3" x14ac:dyDescent="0.25">
      <c r="A34" t="s">
        <v>68</v>
      </c>
      <c r="B34" t="s">
        <v>16</v>
      </c>
      <c r="C34">
        <v>0</v>
      </c>
    </row>
    <row r="35" spans="1:3" x14ac:dyDescent="0.25">
      <c r="A35" t="s">
        <v>69</v>
      </c>
      <c r="B35" t="s">
        <v>17</v>
      </c>
      <c r="C35">
        <v>2</v>
      </c>
    </row>
    <row r="36" spans="1:3" x14ac:dyDescent="0.25">
      <c r="A36" t="s">
        <v>70</v>
      </c>
      <c r="B36" t="s">
        <v>18</v>
      </c>
      <c r="C36">
        <v>0</v>
      </c>
    </row>
    <row r="37" spans="1:3" x14ac:dyDescent="0.25">
      <c r="A37" t="s">
        <v>71</v>
      </c>
      <c r="B37" t="s">
        <v>17</v>
      </c>
      <c r="C37">
        <v>2</v>
      </c>
    </row>
    <row r="38" spans="1:3" x14ac:dyDescent="0.25">
      <c r="A38" t="s">
        <v>72</v>
      </c>
      <c r="B38" t="s">
        <v>16</v>
      </c>
      <c r="C38">
        <v>1</v>
      </c>
    </row>
    <row r="39" spans="1:3" x14ac:dyDescent="0.25">
      <c r="A39" t="s">
        <v>73</v>
      </c>
      <c r="B39" t="s">
        <v>17</v>
      </c>
      <c r="C39">
        <v>0</v>
      </c>
    </row>
    <row r="40" spans="1:3" x14ac:dyDescent="0.25">
      <c r="A40" t="s">
        <v>74</v>
      </c>
      <c r="B40" t="s">
        <v>17</v>
      </c>
      <c r="C40">
        <v>0</v>
      </c>
    </row>
    <row r="41" spans="1:3" x14ac:dyDescent="0.25">
      <c r="A41" t="s">
        <v>75</v>
      </c>
      <c r="B41" t="s">
        <v>18</v>
      </c>
      <c r="C41">
        <v>0</v>
      </c>
    </row>
    <row r="42" spans="1:3" x14ac:dyDescent="0.25">
      <c r="A42" t="s">
        <v>76</v>
      </c>
      <c r="B42" t="s">
        <v>18</v>
      </c>
      <c r="C42">
        <v>2</v>
      </c>
    </row>
    <row r="43" spans="1:3" x14ac:dyDescent="0.25">
      <c r="A43" t="s">
        <v>77</v>
      </c>
      <c r="B43" t="s">
        <v>17</v>
      </c>
      <c r="C43">
        <v>4</v>
      </c>
    </row>
    <row r="44" spans="1:3" x14ac:dyDescent="0.25">
      <c r="A44" t="s">
        <v>78</v>
      </c>
      <c r="B44" t="s">
        <v>18</v>
      </c>
      <c r="C44">
        <v>2</v>
      </c>
    </row>
    <row r="45" spans="1:3" x14ac:dyDescent="0.25">
      <c r="A45" t="s">
        <v>79</v>
      </c>
      <c r="B45" t="s">
        <v>16</v>
      </c>
      <c r="C45">
        <v>2</v>
      </c>
    </row>
    <row r="46" spans="1:3" x14ac:dyDescent="0.25">
      <c r="A46" t="s">
        <v>80</v>
      </c>
      <c r="B46" t="s">
        <v>17</v>
      </c>
      <c r="C46">
        <v>1</v>
      </c>
    </row>
    <row r="47" spans="1:3" x14ac:dyDescent="0.25">
      <c r="A47" t="s">
        <v>81</v>
      </c>
      <c r="B47" t="s">
        <v>17</v>
      </c>
      <c r="C47">
        <v>2</v>
      </c>
    </row>
    <row r="48" spans="1:3" x14ac:dyDescent="0.25">
      <c r="A48" t="s">
        <v>82</v>
      </c>
      <c r="B48" t="s">
        <v>18</v>
      </c>
      <c r="C48">
        <v>1</v>
      </c>
    </row>
    <row r="49" spans="1:3" x14ac:dyDescent="0.25">
      <c r="A49" t="s">
        <v>83</v>
      </c>
      <c r="B49" t="s">
        <v>16</v>
      </c>
      <c r="C49">
        <v>2</v>
      </c>
    </row>
    <row r="50" spans="1:3" x14ac:dyDescent="0.25">
      <c r="A50" t="s">
        <v>84</v>
      </c>
      <c r="B50" t="s">
        <v>17</v>
      </c>
      <c r="C50">
        <v>2</v>
      </c>
    </row>
    <row r="51" spans="1:3" x14ac:dyDescent="0.25">
      <c r="A51" t="s">
        <v>85</v>
      </c>
      <c r="B51" t="s">
        <v>16</v>
      </c>
      <c r="C51">
        <v>1</v>
      </c>
    </row>
    <row r="52" spans="1:3" x14ac:dyDescent="0.25">
      <c r="A52" t="s">
        <v>86</v>
      </c>
      <c r="B52" t="s">
        <v>16</v>
      </c>
      <c r="C52">
        <v>1</v>
      </c>
    </row>
    <row r="53" spans="1:3" x14ac:dyDescent="0.25">
      <c r="A53" t="s">
        <v>87</v>
      </c>
      <c r="B53" t="s">
        <v>17</v>
      </c>
      <c r="C53">
        <v>4</v>
      </c>
    </row>
    <row r="54" spans="1:3" x14ac:dyDescent="0.25">
      <c r="A54" t="s">
        <v>88</v>
      </c>
      <c r="B54" t="s">
        <v>17</v>
      </c>
      <c r="C54">
        <v>2</v>
      </c>
    </row>
    <row r="55" spans="1:3" x14ac:dyDescent="0.25">
      <c r="A55" t="s">
        <v>89</v>
      </c>
      <c r="B55" t="s">
        <v>17</v>
      </c>
      <c r="C55">
        <v>1</v>
      </c>
    </row>
    <row r="56" spans="1:3" x14ac:dyDescent="0.25">
      <c r="A56" t="s">
        <v>90</v>
      </c>
      <c r="B56" t="s">
        <v>17</v>
      </c>
      <c r="C56">
        <v>2</v>
      </c>
    </row>
    <row r="57" spans="1:3" x14ac:dyDescent="0.25">
      <c r="A57" t="s">
        <v>91</v>
      </c>
      <c r="B57" t="s">
        <v>17</v>
      </c>
      <c r="C57">
        <v>0</v>
      </c>
    </row>
    <row r="58" spans="1:3" x14ac:dyDescent="0.25">
      <c r="A58" t="s">
        <v>92</v>
      </c>
      <c r="B58" t="s">
        <v>17</v>
      </c>
      <c r="C58">
        <v>0</v>
      </c>
    </row>
    <row r="59" spans="1:3" x14ac:dyDescent="0.25">
      <c r="A59" t="s">
        <v>93</v>
      </c>
      <c r="B59" t="s">
        <v>16</v>
      </c>
      <c r="C59">
        <v>2</v>
      </c>
    </row>
    <row r="60" spans="1:3" x14ac:dyDescent="0.25">
      <c r="A60" t="s">
        <v>94</v>
      </c>
      <c r="B60" t="s">
        <v>16</v>
      </c>
      <c r="C60">
        <v>3</v>
      </c>
    </row>
    <row r="61" spans="1:3" x14ac:dyDescent="0.25">
      <c r="A61" t="s">
        <v>95</v>
      </c>
      <c r="B61" t="s">
        <v>18</v>
      </c>
      <c r="C61">
        <v>3</v>
      </c>
    </row>
    <row r="62" spans="1:3" x14ac:dyDescent="0.25">
      <c r="A62" t="s">
        <v>96</v>
      </c>
      <c r="B62" t="s">
        <v>16</v>
      </c>
      <c r="C62">
        <v>2</v>
      </c>
    </row>
    <row r="63" spans="1:3" x14ac:dyDescent="0.25">
      <c r="A63" t="s">
        <v>97</v>
      </c>
      <c r="B63" t="s">
        <v>16</v>
      </c>
      <c r="C63">
        <v>1</v>
      </c>
    </row>
    <row r="64" spans="1:3" x14ac:dyDescent="0.25">
      <c r="A64" t="s">
        <v>98</v>
      </c>
      <c r="B64" t="s">
        <v>18</v>
      </c>
      <c r="C64">
        <v>1</v>
      </c>
    </row>
    <row r="65" spans="1:3" x14ac:dyDescent="0.25">
      <c r="A65" t="s">
        <v>99</v>
      </c>
      <c r="B65" t="s">
        <v>16</v>
      </c>
      <c r="C65">
        <v>3</v>
      </c>
    </row>
    <row r="66" spans="1:3" x14ac:dyDescent="0.25">
      <c r="A66" t="s">
        <v>100</v>
      </c>
      <c r="B66" t="s">
        <v>17</v>
      </c>
      <c r="C66">
        <v>1</v>
      </c>
    </row>
    <row r="67" spans="1:3" x14ac:dyDescent="0.25">
      <c r="A67" t="s">
        <v>101</v>
      </c>
      <c r="B67" t="s">
        <v>17</v>
      </c>
      <c r="C67">
        <v>2</v>
      </c>
    </row>
    <row r="68" spans="1:3" x14ac:dyDescent="0.25">
      <c r="A68" t="s">
        <v>102</v>
      </c>
      <c r="B68" t="s">
        <v>17</v>
      </c>
      <c r="C68">
        <v>2</v>
      </c>
    </row>
    <row r="69" spans="1:3" x14ac:dyDescent="0.25">
      <c r="A69" t="s">
        <v>103</v>
      </c>
      <c r="B69" t="s">
        <v>17</v>
      </c>
      <c r="C69">
        <v>2</v>
      </c>
    </row>
    <row r="70" spans="1:3" x14ac:dyDescent="0.25">
      <c r="A70" t="s">
        <v>104</v>
      </c>
      <c r="B70" t="s">
        <v>16</v>
      </c>
      <c r="C70">
        <v>1</v>
      </c>
    </row>
    <row r="71" spans="1:3" x14ac:dyDescent="0.25">
      <c r="A71" t="s">
        <v>105</v>
      </c>
      <c r="B71" t="s">
        <v>18</v>
      </c>
      <c r="C71">
        <v>4</v>
      </c>
    </row>
    <row r="72" spans="1:3" x14ac:dyDescent="0.25">
      <c r="A72" t="s">
        <v>106</v>
      </c>
      <c r="B72" t="s">
        <v>16</v>
      </c>
      <c r="C72">
        <v>0</v>
      </c>
    </row>
    <row r="73" spans="1:3" x14ac:dyDescent="0.25">
      <c r="A73" t="s">
        <v>107</v>
      </c>
      <c r="B73" t="s">
        <v>16</v>
      </c>
      <c r="C73">
        <v>1</v>
      </c>
    </row>
    <row r="74" spans="1:3" x14ac:dyDescent="0.25">
      <c r="A74" t="s">
        <v>108</v>
      </c>
      <c r="B74" t="s">
        <v>16</v>
      </c>
      <c r="C74">
        <v>1</v>
      </c>
    </row>
    <row r="75" spans="1:3" x14ac:dyDescent="0.25">
      <c r="A75" t="s">
        <v>109</v>
      </c>
      <c r="B75" t="s">
        <v>18</v>
      </c>
      <c r="C75">
        <v>3</v>
      </c>
    </row>
    <row r="76" spans="1:3" x14ac:dyDescent="0.25">
      <c r="A76" t="s">
        <v>110</v>
      </c>
      <c r="B76" t="s">
        <v>17</v>
      </c>
      <c r="C76">
        <v>4</v>
      </c>
    </row>
    <row r="77" spans="1:3" x14ac:dyDescent="0.25">
      <c r="A77" t="s">
        <v>111</v>
      </c>
      <c r="B77" t="s">
        <v>17</v>
      </c>
      <c r="C77">
        <v>1</v>
      </c>
    </row>
    <row r="78" spans="1:3" x14ac:dyDescent="0.25">
      <c r="A78" t="s">
        <v>112</v>
      </c>
      <c r="B78" t="s">
        <v>18</v>
      </c>
      <c r="C78">
        <v>3</v>
      </c>
    </row>
    <row r="79" spans="1:3" x14ac:dyDescent="0.25">
      <c r="A79" t="s">
        <v>113</v>
      </c>
      <c r="B79" t="s">
        <v>17</v>
      </c>
      <c r="C79">
        <v>2</v>
      </c>
    </row>
    <row r="80" spans="1:3" x14ac:dyDescent="0.25">
      <c r="A80" t="s">
        <v>114</v>
      </c>
      <c r="B80" t="s">
        <v>18</v>
      </c>
      <c r="C80">
        <v>1</v>
      </c>
    </row>
    <row r="81" spans="1:3" x14ac:dyDescent="0.25">
      <c r="A81" t="s">
        <v>115</v>
      </c>
      <c r="B81" t="s">
        <v>18</v>
      </c>
      <c r="C81">
        <v>1</v>
      </c>
    </row>
    <row r="82" spans="1:3" x14ac:dyDescent="0.25">
      <c r="A82" t="s">
        <v>116</v>
      </c>
      <c r="B82" t="s">
        <v>17</v>
      </c>
      <c r="C82">
        <v>3</v>
      </c>
    </row>
    <row r="83" spans="1:3" x14ac:dyDescent="0.25">
      <c r="A83" t="s">
        <v>117</v>
      </c>
      <c r="B83" t="s">
        <v>17</v>
      </c>
      <c r="C83">
        <v>2</v>
      </c>
    </row>
    <row r="84" spans="1:3" x14ac:dyDescent="0.25">
      <c r="A84" t="s">
        <v>118</v>
      </c>
      <c r="B84" t="s">
        <v>17</v>
      </c>
      <c r="C84">
        <v>2</v>
      </c>
    </row>
    <row r="85" spans="1:3" x14ac:dyDescent="0.25">
      <c r="A85" t="s">
        <v>119</v>
      </c>
      <c r="B85" t="s">
        <v>17</v>
      </c>
      <c r="C85">
        <v>0</v>
      </c>
    </row>
    <row r="86" spans="1:3" x14ac:dyDescent="0.25">
      <c r="A86" t="s">
        <v>120</v>
      </c>
      <c r="B86" t="s">
        <v>17</v>
      </c>
      <c r="C86">
        <v>2</v>
      </c>
    </row>
    <row r="87" spans="1:3" x14ac:dyDescent="0.25">
      <c r="A87" t="s">
        <v>121</v>
      </c>
      <c r="B87" t="s">
        <v>16</v>
      </c>
      <c r="C87">
        <v>2</v>
      </c>
    </row>
    <row r="88" spans="1:3" x14ac:dyDescent="0.25">
      <c r="A88" t="s">
        <v>122</v>
      </c>
      <c r="B88" t="s">
        <v>17</v>
      </c>
      <c r="C88">
        <v>3</v>
      </c>
    </row>
    <row r="89" spans="1:3" x14ac:dyDescent="0.25">
      <c r="A89" t="s">
        <v>123</v>
      </c>
      <c r="B89" t="s">
        <v>16</v>
      </c>
      <c r="C89">
        <v>2</v>
      </c>
    </row>
    <row r="90" spans="1:3" x14ac:dyDescent="0.25">
      <c r="A90" t="s">
        <v>124</v>
      </c>
      <c r="B90" t="s">
        <v>16</v>
      </c>
      <c r="C90">
        <v>1</v>
      </c>
    </row>
    <row r="91" spans="1:3" x14ac:dyDescent="0.25">
      <c r="A91" t="s">
        <v>125</v>
      </c>
      <c r="B91" t="s">
        <v>17</v>
      </c>
      <c r="C91">
        <v>4</v>
      </c>
    </row>
    <row r="92" spans="1:3" x14ac:dyDescent="0.25">
      <c r="A92" t="s">
        <v>126</v>
      </c>
      <c r="B92" t="s">
        <v>17</v>
      </c>
      <c r="C92">
        <v>1</v>
      </c>
    </row>
    <row r="93" spans="1:3" x14ac:dyDescent="0.25">
      <c r="A93" t="s">
        <v>127</v>
      </c>
      <c r="B93" t="s">
        <v>17</v>
      </c>
      <c r="C93">
        <v>2</v>
      </c>
    </row>
    <row r="94" spans="1:3" x14ac:dyDescent="0.25">
      <c r="A94" t="s">
        <v>128</v>
      </c>
      <c r="B94" t="s">
        <v>18</v>
      </c>
      <c r="C94">
        <v>4</v>
      </c>
    </row>
    <row r="95" spans="1:3" x14ac:dyDescent="0.25">
      <c r="A95" t="s">
        <v>129</v>
      </c>
      <c r="B95" t="s">
        <v>17</v>
      </c>
      <c r="C95">
        <v>4</v>
      </c>
    </row>
    <row r="96" spans="1:3" x14ac:dyDescent="0.25">
      <c r="A96" t="s">
        <v>130</v>
      </c>
      <c r="B96" t="s">
        <v>17</v>
      </c>
      <c r="C96">
        <v>2</v>
      </c>
    </row>
    <row r="97" spans="1:3" x14ac:dyDescent="0.25">
      <c r="A97" t="s">
        <v>131</v>
      </c>
      <c r="B97" t="s">
        <v>17</v>
      </c>
      <c r="C97">
        <v>1</v>
      </c>
    </row>
    <row r="98" spans="1:3" x14ac:dyDescent="0.25">
      <c r="A98" t="s">
        <v>132</v>
      </c>
      <c r="B98" t="s">
        <v>18</v>
      </c>
      <c r="C98">
        <v>3</v>
      </c>
    </row>
    <row r="99" spans="1:3" x14ac:dyDescent="0.25">
      <c r="A99" t="s">
        <v>133</v>
      </c>
      <c r="B99" t="s">
        <v>17</v>
      </c>
      <c r="C99">
        <v>0</v>
      </c>
    </row>
    <row r="100" spans="1:3" x14ac:dyDescent="0.25">
      <c r="A100" t="s">
        <v>134</v>
      </c>
      <c r="B100" t="s">
        <v>16</v>
      </c>
      <c r="C100">
        <v>1</v>
      </c>
    </row>
    <row r="101" spans="1:3" x14ac:dyDescent="0.25">
      <c r="A101" t="s">
        <v>135</v>
      </c>
      <c r="B101" t="s">
        <v>18</v>
      </c>
      <c r="C101">
        <v>3</v>
      </c>
    </row>
    <row r="102" spans="1:3" x14ac:dyDescent="0.25">
      <c r="A102" t="s">
        <v>136</v>
      </c>
      <c r="B102" t="s">
        <v>16</v>
      </c>
      <c r="C102">
        <v>1</v>
      </c>
    </row>
    <row r="103" spans="1:3" x14ac:dyDescent="0.25">
      <c r="A103" t="s">
        <v>137</v>
      </c>
      <c r="B103" t="s">
        <v>17</v>
      </c>
      <c r="C103">
        <v>4</v>
      </c>
    </row>
    <row r="104" spans="1:3" x14ac:dyDescent="0.25">
      <c r="A104" t="s">
        <v>138</v>
      </c>
      <c r="B104" t="s">
        <v>16</v>
      </c>
      <c r="C104">
        <v>3</v>
      </c>
    </row>
    <row r="105" spans="1:3" x14ac:dyDescent="0.25">
      <c r="A105" t="s">
        <v>139</v>
      </c>
      <c r="B105" t="s">
        <v>18</v>
      </c>
      <c r="C105">
        <v>0</v>
      </c>
    </row>
    <row r="106" spans="1:3" x14ac:dyDescent="0.25">
      <c r="A106" t="s">
        <v>140</v>
      </c>
      <c r="B106" t="s">
        <v>17</v>
      </c>
      <c r="C106">
        <v>2</v>
      </c>
    </row>
    <row r="107" spans="1:3" x14ac:dyDescent="0.25">
      <c r="A107" t="s">
        <v>141</v>
      </c>
      <c r="B107" t="s">
        <v>18</v>
      </c>
      <c r="C107">
        <v>2</v>
      </c>
    </row>
    <row r="108" spans="1:3" x14ac:dyDescent="0.25">
      <c r="A108" t="s">
        <v>142</v>
      </c>
      <c r="B108" t="s">
        <v>17</v>
      </c>
      <c r="C108">
        <v>4</v>
      </c>
    </row>
    <row r="109" spans="1:3" x14ac:dyDescent="0.25">
      <c r="A109" t="s">
        <v>143</v>
      </c>
      <c r="B109" t="s">
        <v>17</v>
      </c>
      <c r="C109">
        <v>0</v>
      </c>
    </row>
    <row r="110" spans="1:3" x14ac:dyDescent="0.25">
      <c r="A110" t="s">
        <v>144</v>
      </c>
      <c r="B110" t="s">
        <v>16</v>
      </c>
      <c r="C110">
        <v>0</v>
      </c>
    </row>
    <row r="111" spans="1:3" x14ac:dyDescent="0.25">
      <c r="A111" t="s">
        <v>145</v>
      </c>
      <c r="B111" t="s">
        <v>17</v>
      </c>
      <c r="C111">
        <v>1</v>
      </c>
    </row>
    <row r="112" spans="1:3" x14ac:dyDescent="0.25">
      <c r="A112" t="s">
        <v>146</v>
      </c>
      <c r="B112" t="s">
        <v>17</v>
      </c>
      <c r="C112">
        <v>2</v>
      </c>
    </row>
    <row r="113" spans="1:3" x14ac:dyDescent="0.25">
      <c r="A113" t="s">
        <v>147</v>
      </c>
      <c r="B113" t="s">
        <v>18</v>
      </c>
      <c r="C113">
        <v>0</v>
      </c>
    </row>
    <row r="114" spans="1:3" x14ac:dyDescent="0.25">
      <c r="A114" t="s">
        <v>148</v>
      </c>
      <c r="B114" t="s">
        <v>18</v>
      </c>
      <c r="C114">
        <v>1</v>
      </c>
    </row>
    <row r="115" spans="1:3" x14ac:dyDescent="0.25">
      <c r="A115" t="s">
        <v>149</v>
      </c>
      <c r="B115" t="s">
        <v>16</v>
      </c>
      <c r="C115">
        <v>1</v>
      </c>
    </row>
    <row r="116" spans="1:3" x14ac:dyDescent="0.25">
      <c r="A116" t="s">
        <v>150</v>
      </c>
      <c r="B116" t="s">
        <v>16</v>
      </c>
      <c r="C116">
        <v>1</v>
      </c>
    </row>
    <row r="117" spans="1:3" x14ac:dyDescent="0.25">
      <c r="A117" t="s">
        <v>151</v>
      </c>
      <c r="B117" t="s">
        <v>18</v>
      </c>
      <c r="C117">
        <v>2</v>
      </c>
    </row>
    <row r="118" spans="1:3" x14ac:dyDescent="0.25">
      <c r="A118" t="s">
        <v>152</v>
      </c>
      <c r="B118" t="s">
        <v>16</v>
      </c>
      <c r="C118">
        <v>2</v>
      </c>
    </row>
    <row r="119" spans="1:3" x14ac:dyDescent="0.25">
      <c r="A119" t="s">
        <v>153</v>
      </c>
      <c r="B119" t="s">
        <v>18</v>
      </c>
      <c r="C119">
        <v>3</v>
      </c>
    </row>
    <row r="120" spans="1:3" x14ac:dyDescent="0.25">
      <c r="A120" t="s">
        <v>154</v>
      </c>
      <c r="B120" t="s">
        <v>18</v>
      </c>
      <c r="C120">
        <v>0</v>
      </c>
    </row>
    <row r="121" spans="1:3" x14ac:dyDescent="0.25">
      <c r="A121" t="s">
        <v>155</v>
      </c>
      <c r="B121" t="s">
        <v>17</v>
      </c>
      <c r="C121">
        <v>1</v>
      </c>
    </row>
    <row r="122" spans="1:3" x14ac:dyDescent="0.25">
      <c r="A122" t="s">
        <v>156</v>
      </c>
      <c r="B122" t="s">
        <v>16</v>
      </c>
      <c r="C122">
        <v>3</v>
      </c>
    </row>
    <row r="123" spans="1:3" x14ac:dyDescent="0.25">
      <c r="A123" t="s">
        <v>157</v>
      </c>
      <c r="B123" t="s">
        <v>17</v>
      </c>
      <c r="C123">
        <v>3</v>
      </c>
    </row>
    <row r="124" spans="1:3" x14ac:dyDescent="0.25">
      <c r="A124" t="s">
        <v>158</v>
      </c>
      <c r="B124" t="s">
        <v>17</v>
      </c>
      <c r="C124">
        <v>2</v>
      </c>
    </row>
    <row r="125" spans="1:3" x14ac:dyDescent="0.25">
      <c r="A125" t="s">
        <v>159</v>
      </c>
      <c r="B125" t="s">
        <v>18</v>
      </c>
      <c r="C125">
        <v>3</v>
      </c>
    </row>
    <row r="126" spans="1:3" x14ac:dyDescent="0.25">
      <c r="A126" t="s">
        <v>160</v>
      </c>
      <c r="B126" t="s">
        <v>18</v>
      </c>
      <c r="C126">
        <v>0</v>
      </c>
    </row>
    <row r="127" spans="1:3" x14ac:dyDescent="0.25">
      <c r="A127" t="s">
        <v>161</v>
      </c>
      <c r="B127" t="s">
        <v>16</v>
      </c>
      <c r="C127">
        <v>4</v>
      </c>
    </row>
    <row r="128" spans="1:3" x14ac:dyDescent="0.25">
      <c r="A128" t="s">
        <v>162</v>
      </c>
      <c r="B128" t="s">
        <v>16</v>
      </c>
      <c r="C128">
        <v>1</v>
      </c>
    </row>
    <row r="129" spans="1:3" x14ac:dyDescent="0.25">
      <c r="A129" t="s">
        <v>163</v>
      </c>
      <c r="B129" t="s">
        <v>16</v>
      </c>
      <c r="C129">
        <v>3</v>
      </c>
    </row>
    <row r="130" spans="1:3" x14ac:dyDescent="0.25">
      <c r="A130" t="s">
        <v>164</v>
      </c>
      <c r="B130" t="s">
        <v>16</v>
      </c>
      <c r="C130">
        <v>1</v>
      </c>
    </row>
    <row r="131" spans="1:3" x14ac:dyDescent="0.25">
      <c r="A131" t="s">
        <v>165</v>
      </c>
      <c r="B131" t="s">
        <v>16</v>
      </c>
      <c r="C131">
        <v>1</v>
      </c>
    </row>
    <row r="132" spans="1:3" x14ac:dyDescent="0.25">
      <c r="A132" t="s">
        <v>166</v>
      </c>
      <c r="B132" t="s">
        <v>18</v>
      </c>
      <c r="C132">
        <v>4</v>
      </c>
    </row>
    <row r="133" spans="1:3" x14ac:dyDescent="0.25">
      <c r="A133" t="s">
        <v>167</v>
      </c>
      <c r="B133" t="s">
        <v>17</v>
      </c>
      <c r="C133">
        <v>1</v>
      </c>
    </row>
    <row r="134" spans="1:3" x14ac:dyDescent="0.25">
      <c r="A134" t="s">
        <v>168</v>
      </c>
      <c r="B134" t="s">
        <v>17</v>
      </c>
      <c r="C134">
        <v>1</v>
      </c>
    </row>
    <row r="135" spans="1:3" x14ac:dyDescent="0.25">
      <c r="A135" t="s">
        <v>169</v>
      </c>
      <c r="B135" t="s">
        <v>18</v>
      </c>
      <c r="C135">
        <v>2</v>
      </c>
    </row>
    <row r="136" spans="1:3" x14ac:dyDescent="0.25">
      <c r="A136" t="s">
        <v>170</v>
      </c>
      <c r="B136" t="s">
        <v>17</v>
      </c>
      <c r="C136">
        <v>2</v>
      </c>
    </row>
    <row r="137" spans="1:3" x14ac:dyDescent="0.25">
      <c r="A137" t="s">
        <v>171</v>
      </c>
      <c r="B137" t="s">
        <v>17</v>
      </c>
      <c r="C137">
        <v>0</v>
      </c>
    </row>
    <row r="138" spans="1:3" x14ac:dyDescent="0.25">
      <c r="A138" t="s">
        <v>172</v>
      </c>
      <c r="B138" t="s">
        <v>18</v>
      </c>
      <c r="C138">
        <v>1</v>
      </c>
    </row>
    <row r="139" spans="1:3" x14ac:dyDescent="0.25">
      <c r="A139" t="s">
        <v>173</v>
      </c>
      <c r="B139" t="s">
        <v>16</v>
      </c>
      <c r="C139">
        <v>1</v>
      </c>
    </row>
    <row r="140" spans="1:3" x14ac:dyDescent="0.25">
      <c r="A140" t="s">
        <v>174</v>
      </c>
      <c r="B140" t="s">
        <v>17</v>
      </c>
      <c r="C140">
        <v>2</v>
      </c>
    </row>
    <row r="141" spans="1:3" x14ac:dyDescent="0.25">
      <c r="A141" t="s">
        <v>175</v>
      </c>
      <c r="B141" t="s">
        <v>17</v>
      </c>
      <c r="C141">
        <v>2</v>
      </c>
    </row>
    <row r="142" spans="1:3" x14ac:dyDescent="0.25">
      <c r="A142" t="s">
        <v>176</v>
      </c>
      <c r="B142" t="s">
        <v>17</v>
      </c>
      <c r="C142">
        <v>2</v>
      </c>
    </row>
    <row r="143" spans="1:3" x14ac:dyDescent="0.25">
      <c r="A143" t="s">
        <v>177</v>
      </c>
      <c r="B143" t="s">
        <v>17</v>
      </c>
      <c r="C143">
        <v>4</v>
      </c>
    </row>
    <row r="144" spans="1:3" x14ac:dyDescent="0.25">
      <c r="A144" t="s">
        <v>178</v>
      </c>
      <c r="B144" t="s">
        <v>17</v>
      </c>
      <c r="C144">
        <v>2</v>
      </c>
    </row>
    <row r="145" spans="1:3" x14ac:dyDescent="0.25">
      <c r="A145" t="s">
        <v>179</v>
      </c>
      <c r="B145" t="s">
        <v>16</v>
      </c>
      <c r="C145">
        <v>0</v>
      </c>
    </row>
    <row r="146" spans="1:3" x14ac:dyDescent="0.25">
      <c r="A146" t="s">
        <v>180</v>
      </c>
      <c r="B146" t="s">
        <v>17</v>
      </c>
      <c r="C146">
        <v>4</v>
      </c>
    </row>
    <row r="147" spans="1:3" x14ac:dyDescent="0.25">
      <c r="A147" t="s">
        <v>181</v>
      </c>
      <c r="B147" t="s">
        <v>17</v>
      </c>
      <c r="C147">
        <v>2</v>
      </c>
    </row>
    <row r="148" spans="1:3" x14ac:dyDescent="0.25">
      <c r="A148" t="s">
        <v>182</v>
      </c>
      <c r="B148" t="s">
        <v>18</v>
      </c>
      <c r="C148">
        <v>1</v>
      </c>
    </row>
    <row r="149" spans="1:3" x14ac:dyDescent="0.25">
      <c r="A149" t="s">
        <v>183</v>
      </c>
      <c r="B149" t="s">
        <v>17</v>
      </c>
      <c r="C149">
        <v>2</v>
      </c>
    </row>
    <row r="150" spans="1:3" x14ac:dyDescent="0.25">
      <c r="A150" t="s">
        <v>184</v>
      </c>
      <c r="B150" t="s">
        <v>16</v>
      </c>
      <c r="C150">
        <v>4</v>
      </c>
    </row>
    <row r="151" spans="1:3" x14ac:dyDescent="0.25">
      <c r="A151" t="s">
        <v>185</v>
      </c>
      <c r="B151" t="s">
        <v>17</v>
      </c>
      <c r="C151">
        <v>2</v>
      </c>
    </row>
    <row r="152" spans="1:3" x14ac:dyDescent="0.25">
      <c r="A152" t="s">
        <v>186</v>
      </c>
      <c r="B152" t="s">
        <v>16</v>
      </c>
      <c r="C152">
        <v>4</v>
      </c>
    </row>
    <row r="153" spans="1:3" x14ac:dyDescent="0.25">
      <c r="A153" t="s">
        <v>187</v>
      </c>
      <c r="B153" t="s">
        <v>18</v>
      </c>
      <c r="C153">
        <v>0</v>
      </c>
    </row>
    <row r="154" spans="1:3" x14ac:dyDescent="0.25">
      <c r="A154" t="s">
        <v>188</v>
      </c>
      <c r="B154" t="s">
        <v>18</v>
      </c>
      <c r="C154">
        <v>0</v>
      </c>
    </row>
    <row r="155" spans="1:3" x14ac:dyDescent="0.25">
      <c r="A155" t="s">
        <v>189</v>
      </c>
      <c r="B155" t="s">
        <v>17</v>
      </c>
      <c r="C155">
        <v>1</v>
      </c>
    </row>
    <row r="156" spans="1:3" x14ac:dyDescent="0.25">
      <c r="A156" t="s">
        <v>190</v>
      </c>
      <c r="B156" t="s">
        <v>16</v>
      </c>
      <c r="C156">
        <v>1</v>
      </c>
    </row>
    <row r="157" spans="1:3" x14ac:dyDescent="0.25">
      <c r="A157" t="s">
        <v>191</v>
      </c>
      <c r="B157" t="s">
        <v>16</v>
      </c>
      <c r="C157">
        <v>2</v>
      </c>
    </row>
    <row r="158" spans="1:3" x14ac:dyDescent="0.25">
      <c r="A158" t="s">
        <v>192</v>
      </c>
      <c r="B158" t="s">
        <v>17</v>
      </c>
      <c r="C158">
        <v>2</v>
      </c>
    </row>
    <row r="159" spans="1:3" x14ac:dyDescent="0.25">
      <c r="A159" t="s">
        <v>193</v>
      </c>
      <c r="B159" t="s">
        <v>18</v>
      </c>
      <c r="C159">
        <v>2</v>
      </c>
    </row>
    <row r="160" spans="1:3" x14ac:dyDescent="0.25">
      <c r="A160" t="s">
        <v>194</v>
      </c>
      <c r="B160" t="s">
        <v>16</v>
      </c>
      <c r="C160">
        <v>3</v>
      </c>
    </row>
    <row r="161" spans="1:3" x14ac:dyDescent="0.25">
      <c r="A161" t="s">
        <v>195</v>
      </c>
      <c r="B161" t="s">
        <v>16</v>
      </c>
      <c r="C161">
        <v>1</v>
      </c>
    </row>
    <row r="162" spans="1:3" x14ac:dyDescent="0.25">
      <c r="A162" t="s">
        <v>196</v>
      </c>
      <c r="B162" t="s">
        <v>17</v>
      </c>
      <c r="C162">
        <v>1</v>
      </c>
    </row>
    <row r="163" spans="1:3" x14ac:dyDescent="0.25">
      <c r="A163" t="s">
        <v>197</v>
      </c>
      <c r="B163" t="s">
        <v>17</v>
      </c>
      <c r="C163">
        <v>1</v>
      </c>
    </row>
    <row r="164" spans="1:3" x14ac:dyDescent="0.25">
      <c r="A164" t="s">
        <v>198</v>
      </c>
      <c r="B164" t="s">
        <v>16</v>
      </c>
      <c r="C164">
        <v>2</v>
      </c>
    </row>
    <row r="165" spans="1:3" x14ac:dyDescent="0.25">
      <c r="A165" t="s">
        <v>199</v>
      </c>
      <c r="B165" t="s">
        <v>17</v>
      </c>
      <c r="C165">
        <v>0</v>
      </c>
    </row>
    <row r="166" spans="1:3" x14ac:dyDescent="0.25">
      <c r="A166" t="s">
        <v>200</v>
      </c>
      <c r="B166" t="s">
        <v>17</v>
      </c>
      <c r="C166">
        <v>0</v>
      </c>
    </row>
    <row r="167" spans="1:3" x14ac:dyDescent="0.25">
      <c r="A167" t="s">
        <v>201</v>
      </c>
      <c r="B167" t="s">
        <v>17</v>
      </c>
      <c r="C167">
        <v>2</v>
      </c>
    </row>
    <row r="168" spans="1:3" x14ac:dyDescent="0.25">
      <c r="A168" t="s">
        <v>202</v>
      </c>
      <c r="B168" t="s">
        <v>16</v>
      </c>
      <c r="C168">
        <v>2</v>
      </c>
    </row>
    <row r="169" spans="1:3" x14ac:dyDescent="0.25">
      <c r="A169" t="s">
        <v>203</v>
      </c>
      <c r="B169" t="s">
        <v>16</v>
      </c>
      <c r="C169">
        <v>2</v>
      </c>
    </row>
    <row r="170" spans="1:3" x14ac:dyDescent="0.25">
      <c r="A170" t="s">
        <v>204</v>
      </c>
      <c r="B170" t="s">
        <v>17</v>
      </c>
      <c r="C170">
        <v>0</v>
      </c>
    </row>
    <row r="171" spans="1:3" x14ac:dyDescent="0.25">
      <c r="A171" t="s">
        <v>205</v>
      </c>
      <c r="B171" t="s">
        <v>18</v>
      </c>
      <c r="C171">
        <v>1</v>
      </c>
    </row>
    <row r="172" spans="1:3" x14ac:dyDescent="0.25">
      <c r="A172" t="s">
        <v>206</v>
      </c>
      <c r="B172" t="s">
        <v>16</v>
      </c>
      <c r="C172">
        <v>1</v>
      </c>
    </row>
    <row r="173" spans="1:3" x14ac:dyDescent="0.25">
      <c r="A173" t="s">
        <v>207</v>
      </c>
      <c r="B173" t="s">
        <v>18</v>
      </c>
      <c r="C173">
        <v>2</v>
      </c>
    </row>
    <row r="174" spans="1:3" x14ac:dyDescent="0.25">
      <c r="A174" t="s">
        <v>208</v>
      </c>
      <c r="B174" t="s">
        <v>18</v>
      </c>
      <c r="C174">
        <v>4</v>
      </c>
    </row>
    <row r="175" spans="1:3" x14ac:dyDescent="0.25">
      <c r="A175" t="s">
        <v>209</v>
      </c>
      <c r="B175" t="s">
        <v>16</v>
      </c>
      <c r="C175">
        <v>1</v>
      </c>
    </row>
    <row r="176" spans="1:3" x14ac:dyDescent="0.25">
      <c r="A176" t="s">
        <v>210</v>
      </c>
      <c r="B176" t="s">
        <v>18</v>
      </c>
      <c r="C176">
        <v>0</v>
      </c>
    </row>
    <row r="177" spans="1:3" x14ac:dyDescent="0.25">
      <c r="A177" t="s">
        <v>211</v>
      </c>
      <c r="B177" t="s">
        <v>17</v>
      </c>
      <c r="C177">
        <v>2</v>
      </c>
    </row>
    <row r="178" spans="1:3" x14ac:dyDescent="0.25">
      <c r="A178" t="s">
        <v>212</v>
      </c>
      <c r="B178" t="s">
        <v>16</v>
      </c>
      <c r="C178">
        <v>1</v>
      </c>
    </row>
    <row r="179" spans="1:3" x14ac:dyDescent="0.25">
      <c r="A179" t="s">
        <v>213</v>
      </c>
      <c r="B179" t="s">
        <v>17</v>
      </c>
      <c r="C179">
        <v>2</v>
      </c>
    </row>
    <row r="180" spans="1:3" x14ac:dyDescent="0.25">
      <c r="A180" t="s">
        <v>214</v>
      </c>
      <c r="B180" t="s">
        <v>17</v>
      </c>
      <c r="C180">
        <v>3</v>
      </c>
    </row>
    <row r="181" spans="1:3" x14ac:dyDescent="0.25">
      <c r="A181" t="s">
        <v>215</v>
      </c>
      <c r="B181" t="s">
        <v>17</v>
      </c>
      <c r="C181">
        <v>2</v>
      </c>
    </row>
    <row r="182" spans="1:3" x14ac:dyDescent="0.25">
      <c r="A182" t="s">
        <v>216</v>
      </c>
      <c r="B182" t="s">
        <v>16</v>
      </c>
      <c r="C182">
        <v>2</v>
      </c>
    </row>
    <row r="183" spans="1:3" x14ac:dyDescent="0.25">
      <c r="A183" t="s">
        <v>217</v>
      </c>
      <c r="B183" t="s">
        <v>16</v>
      </c>
      <c r="C183">
        <v>1</v>
      </c>
    </row>
    <row r="184" spans="1:3" x14ac:dyDescent="0.25">
      <c r="A184" t="s">
        <v>218</v>
      </c>
      <c r="B184" t="s">
        <v>17</v>
      </c>
      <c r="C184">
        <v>2</v>
      </c>
    </row>
    <row r="185" spans="1:3" x14ac:dyDescent="0.25">
      <c r="A185" t="s">
        <v>219</v>
      </c>
      <c r="B185" t="s">
        <v>18</v>
      </c>
      <c r="C185">
        <v>3</v>
      </c>
    </row>
    <row r="186" spans="1:3" x14ac:dyDescent="0.25">
      <c r="A186" t="s">
        <v>220</v>
      </c>
      <c r="B186" t="s">
        <v>17</v>
      </c>
      <c r="C186">
        <v>2</v>
      </c>
    </row>
    <row r="187" spans="1:3" x14ac:dyDescent="0.25">
      <c r="A187" t="s">
        <v>221</v>
      </c>
      <c r="B187" t="s">
        <v>17</v>
      </c>
      <c r="C187">
        <v>2</v>
      </c>
    </row>
    <row r="188" spans="1:3" x14ac:dyDescent="0.25">
      <c r="A188" t="s">
        <v>222</v>
      </c>
      <c r="B188" t="s">
        <v>17</v>
      </c>
      <c r="C188">
        <v>2</v>
      </c>
    </row>
    <row r="189" spans="1:3" x14ac:dyDescent="0.25">
      <c r="A189" t="s">
        <v>223</v>
      </c>
      <c r="B189" t="s">
        <v>17</v>
      </c>
      <c r="C189">
        <v>0</v>
      </c>
    </row>
    <row r="190" spans="1:3" x14ac:dyDescent="0.25">
      <c r="A190" t="s">
        <v>224</v>
      </c>
      <c r="B190" t="s">
        <v>17</v>
      </c>
      <c r="C190">
        <v>2</v>
      </c>
    </row>
    <row r="191" spans="1:3" x14ac:dyDescent="0.25">
      <c r="A191" t="s">
        <v>225</v>
      </c>
      <c r="B191" t="s">
        <v>17</v>
      </c>
      <c r="C191">
        <v>1</v>
      </c>
    </row>
    <row r="192" spans="1:3" x14ac:dyDescent="0.25">
      <c r="A192" t="s">
        <v>226</v>
      </c>
      <c r="B192" t="s">
        <v>17</v>
      </c>
      <c r="C192">
        <v>0</v>
      </c>
    </row>
    <row r="193" spans="1:3" x14ac:dyDescent="0.25">
      <c r="A193" t="s">
        <v>227</v>
      </c>
      <c r="B193" t="s">
        <v>17</v>
      </c>
      <c r="C193">
        <v>2</v>
      </c>
    </row>
    <row r="194" spans="1:3" x14ac:dyDescent="0.25">
      <c r="A194" t="s">
        <v>228</v>
      </c>
      <c r="B194" t="s">
        <v>18</v>
      </c>
      <c r="C194">
        <v>0</v>
      </c>
    </row>
    <row r="195" spans="1:3" x14ac:dyDescent="0.25">
      <c r="A195" t="s">
        <v>229</v>
      </c>
      <c r="B195" t="s">
        <v>17</v>
      </c>
      <c r="C195">
        <v>0</v>
      </c>
    </row>
    <row r="196" spans="1:3" x14ac:dyDescent="0.25">
      <c r="A196" t="s">
        <v>230</v>
      </c>
      <c r="B196" t="s">
        <v>16</v>
      </c>
      <c r="C196">
        <v>0</v>
      </c>
    </row>
    <row r="197" spans="1:3" x14ac:dyDescent="0.25">
      <c r="A197" t="s">
        <v>231</v>
      </c>
      <c r="B197" t="s">
        <v>17</v>
      </c>
      <c r="C197">
        <v>1</v>
      </c>
    </row>
    <row r="198" spans="1:3" x14ac:dyDescent="0.25">
      <c r="A198" t="s">
        <v>232</v>
      </c>
      <c r="B198" t="s">
        <v>17</v>
      </c>
      <c r="C198">
        <v>0</v>
      </c>
    </row>
    <row r="199" spans="1:3" x14ac:dyDescent="0.25">
      <c r="A199" t="s">
        <v>233</v>
      </c>
      <c r="B199" t="s">
        <v>18</v>
      </c>
      <c r="C199">
        <v>0</v>
      </c>
    </row>
    <row r="200" spans="1:3" x14ac:dyDescent="0.25">
      <c r="A200" t="s">
        <v>234</v>
      </c>
      <c r="B200" t="s">
        <v>17</v>
      </c>
      <c r="C200">
        <v>0</v>
      </c>
    </row>
    <row r="201" spans="1:3" x14ac:dyDescent="0.25">
      <c r="A201" t="s">
        <v>235</v>
      </c>
      <c r="B201" t="s">
        <v>17</v>
      </c>
      <c r="C201">
        <v>1</v>
      </c>
    </row>
    <row r="202" spans="1:3" x14ac:dyDescent="0.25">
      <c r="A202" t="s">
        <v>236</v>
      </c>
      <c r="B202" t="s">
        <v>17</v>
      </c>
      <c r="C202">
        <v>3</v>
      </c>
    </row>
    <row r="203" spans="1:3" x14ac:dyDescent="0.25">
      <c r="A203" t="s">
        <v>237</v>
      </c>
      <c r="B203" t="s">
        <v>18</v>
      </c>
      <c r="C203">
        <v>1</v>
      </c>
    </row>
    <row r="204" spans="1:3" x14ac:dyDescent="0.25">
      <c r="A204" t="s">
        <v>238</v>
      </c>
      <c r="B204" t="s">
        <v>18</v>
      </c>
      <c r="C204">
        <v>0</v>
      </c>
    </row>
    <row r="205" spans="1:3" x14ac:dyDescent="0.25">
      <c r="A205" t="s">
        <v>239</v>
      </c>
      <c r="B205" t="s">
        <v>17</v>
      </c>
      <c r="C205">
        <v>2</v>
      </c>
    </row>
    <row r="206" spans="1:3" x14ac:dyDescent="0.25">
      <c r="A206" t="s">
        <v>240</v>
      </c>
      <c r="B206" t="s">
        <v>16</v>
      </c>
      <c r="C206">
        <v>2</v>
      </c>
    </row>
    <row r="207" spans="1:3" x14ac:dyDescent="0.25">
      <c r="A207" t="s">
        <v>241</v>
      </c>
      <c r="B207" t="s">
        <v>17</v>
      </c>
      <c r="C207">
        <v>2</v>
      </c>
    </row>
    <row r="208" spans="1:3" x14ac:dyDescent="0.25">
      <c r="A208" t="s">
        <v>242</v>
      </c>
      <c r="B208" t="s">
        <v>17</v>
      </c>
      <c r="C208">
        <v>1</v>
      </c>
    </row>
    <row r="209" spans="1:3" x14ac:dyDescent="0.25">
      <c r="A209" t="s">
        <v>243</v>
      </c>
      <c r="B209" t="s">
        <v>17</v>
      </c>
      <c r="C209">
        <v>2</v>
      </c>
    </row>
    <row r="210" spans="1:3" x14ac:dyDescent="0.25">
      <c r="A210" t="s">
        <v>244</v>
      </c>
      <c r="B210" t="s">
        <v>16</v>
      </c>
      <c r="C210">
        <v>2</v>
      </c>
    </row>
    <row r="211" spans="1:3" x14ac:dyDescent="0.25">
      <c r="A211" t="s">
        <v>245</v>
      </c>
      <c r="B211" t="s">
        <v>17</v>
      </c>
      <c r="C211">
        <v>2</v>
      </c>
    </row>
    <row r="212" spans="1:3" x14ac:dyDescent="0.25">
      <c r="A212" t="s">
        <v>246</v>
      </c>
      <c r="B212" t="s">
        <v>18</v>
      </c>
      <c r="C212">
        <v>2</v>
      </c>
    </row>
    <row r="213" spans="1:3" x14ac:dyDescent="0.25">
      <c r="A213" t="s">
        <v>247</v>
      </c>
      <c r="B213" t="s">
        <v>17</v>
      </c>
      <c r="C213">
        <v>2</v>
      </c>
    </row>
    <row r="214" spans="1:3" x14ac:dyDescent="0.25">
      <c r="A214" t="s">
        <v>248</v>
      </c>
      <c r="B214" t="s">
        <v>17</v>
      </c>
      <c r="C214">
        <v>2</v>
      </c>
    </row>
    <row r="215" spans="1:3" x14ac:dyDescent="0.25">
      <c r="A215" t="s">
        <v>249</v>
      </c>
      <c r="B215" t="s">
        <v>17</v>
      </c>
      <c r="C215">
        <v>2</v>
      </c>
    </row>
    <row r="216" spans="1:3" x14ac:dyDescent="0.25">
      <c r="A216" t="s">
        <v>250</v>
      </c>
      <c r="B216" t="s">
        <v>17</v>
      </c>
      <c r="C216">
        <v>2</v>
      </c>
    </row>
    <row r="217" spans="1:3" x14ac:dyDescent="0.25">
      <c r="A217" t="s">
        <v>251</v>
      </c>
      <c r="B217" t="s">
        <v>16</v>
      </c>
      <c r="C217">
        <v>2</v>
      </c>
    </row>
    <row r="218" spans="1:3" x14ac:dyDescent="0.25">
      <c r="A218" t="s">
        <v>252</v>
      </c>
      <c r="B218" t="s">
        <v>18</v>
      </c>
      <c r="C218">
        <v>2</v>
      </c>
    </row>
    <row r="219" spans="1:3" x14ac:dyDescent="0.25">
      <c r="A219" t="s">
        <v>253</v>
      </c>
      <c r="B219" t="s">
        <v>17</v>
      </c>
      <c r="C219">
        <v>1</v>
      </c>
    </row>
    <row r="220" spans="1:3" x14ac:dyDescent="0.25">
      <c r="A220" t="s">
        <v>254</v>
      </c>
      <c r="B220" t="s">
        <v>18</v>
      </c>
      <c r="C220">
        <v>1</v>
      </c>
    </row>
    <row r="221" spans="1:3" x14ac:dyDescent="0.25">
      <c r="A221" t="s">
        <v>255</v>
      </c>
      <c r="B221" t="s">
        <v>17</v>
      </c>
      <c r="C221">
        <v>1</v>
      </c>
    </row>
    <row r="222" spans="1:3" x14ac:dyDescent="0.25">
      <c r="A222" t="s">
        <v>256</v>
      </c>
      <c r="B222" t="s">
        <v>17</v>
      </c>
      <c r="C222">
        <v>2</v>
      </c>
    </row>
    <row r="223" spans="1:3" x14ac:dyDescent="0.25">
      <c r="A223" t="s">
        <v>257</v>
      </c>
      <c r="B223" t="s">
        <v>18</v>
      </c>
      <c r="C223">
        <v>1</v>
      </c>
    </row>
    <row r="224" spans="1:3" x14ac:dyDescent="0.25">
      <c r="A224" t="s">
        <v>258</v>
      </c>
      <c r="B224" t="s">
        <v>17</v>
      </c>
      <c r="C224">
        <v>2</v>
      </c>
    </row>
    <row r="225" spans="1:3" x14ac:dyDescent="0.25">
      <c r="A225" t="s">
        <v>259</v>
      </c>
      <c r="B225" t="s">
        <v>16</v>
      </c>
      <c r="C225">
        <v>2</v>
      </c>
    </row>
    <row r="226" spans="1:3" x14ac:dyDescent="0.25">
      <c r="A226" t="s">
        <v>260</v>
      </c>
      <c r="B226" t="s">
        <v>17</v>
      </c>
      <c r="C226">
        <v>3</v>
      </c>
    </row>
    <row r="227" spans="1:3" x14ac:dyDescent="0.25">
      <c r="A227" t="s">
        <v>261</v>
      </c>
      <c r="B227" t="s">
        <v>18</v>
      </c>
      <c r="C227">
        <v>0</v>
      </c>
    </row>
    <row r="228" spans="1:3" x14ac:dyDescent="0.25">
      <c r="A228" t="s">
        <v>262</v>
      </c>
      <c r="B228" t="s">
        <v>17</v>
      </c>
      <c r="C228">
        <v>2</v>
      </c>
    </row>
    <row r="229" spans="1:3" x14ac:dyDescent="0.25">
      <c r="A229" t="s">
        <v>263</v>
      </c>
      <c r="B229" t="s">
        <v>17</v>
      </c>
      <c r="C229">
        <v>2</v>
      </c>
    </row>
    <row r="230" spans="1:3" x14ac:dyDescent="0.25">
      <c r="A230" t="s">
        <v>264</v>
      </c>
      <c r="B230" t="s">
        <v>17</v>
      </c>
      <c r="C230">
        <v>0</v>
      </c>
    </row>
    <row r="231" spans="1:3" x14ac:dyDescent="0.25">
      <c r="A231" t="s">
        <v>265</v>
      </c>
      <c r="B231" t="s">
        <v>17</v>
      </c>
      <c r="C231">
        <v>1</v>
      </c>
    </row>
    <row r="232" spans="1:3" x14ac:dyDescent="0.25">
      <c r="A232" t="s">
        <v>266</v>
      </c>
      <c r="B232" t="s">
        <v>18</v>
      </c>
      <c r="C232">
        <v>2</v>
      </c>
    </row>
    <row r="233" spans="1:3" x14ac:dyDescent="0.25">
      <c r="A233" t="s">
        <v>267</v>
      </c>
      <c r="B233" t="s">
        <v>16</v>
      </c>
      <c r="C233">
        <v>1</v>
      </c>
    </row>
    <row r="234" spans="1:3" x14ac:dyDescent="0.25">
      <c r="A234" t="s">
        <v>268</v>
      </c>
      <c r="B234" t="s">
        <v>17</v>
      </c>
      <c r="C234">
        <v>2</v>
      </c>
    </row>
    <row r="235" spans="1:3" x14ac:dyDescent="0.25">
      <c r="A235" t="s">
        <v>269</v>
      </c>
      <c r="B235" t="s">
        <v>17</v>
      </c>
      <c r="C235">
        <v>1</v>
      </c>
    </row>
    <row r="236" spans="1:3" x14ac:dyDescent="0.25">
      <c r="A236" t="s">
        <v>270</v>
      </c>
      <c r="B236" t="s">
        <v>17</v>
      </c>
      <c r="C236">
        <v>1</v>
      </c>
    </row>
    <row r="237" spans="1:3" x14ac:dyDescent="0.25">
      <c r="A237" t="s">
        <v>271</v>
      </c>
      <c r="B237" t="s">
        <v>16</v>
      </c>
      <c r="C237">
        <v>0</v>
      </c>
    </row>
    <row r="238" spans="1:3" x14ac:dyDescent="0.25">
      <c r="A238" t="s">
        <v>272</v>
      </c>
      <c r="B238" t="s">
        <v>16</v>
      </c>
      <c r="C238">
        <v>1</v>
      </c>
    </row>
    <row r="239" spans="1:3" x14ac:dyDescent="0.25">
      <c r="A239" t="s">
        <v>273</v>
      </c>
      <c r="B239" t="s">
        <v>16</v>
      </c>
      <c r="C239">
        <v>2</v>
      </c>
    </row>
    <row r="240" spans="1:3" x14ac:dyDescent="0.25">
      <c r="A240" t="s">
        <v>274</v>
      </c>
      <c r="B240" t="s">
        <v>17</v>
      </c>
      <c r="C240">
        <v>2</v>
      </c>
    </row>
    <row r="241" spans="1:3" x14ac:dyDescent="0.25">
      <c r="A241" t="s">
        <v>275</v>
      </c>
      <c r="B241" t="s">
        <v>17</v>
      </c>
      <c r="C241">
        <v>2</v>
      </c>
    </row>
    <row r="242" spans="1:3" x14ac:dyDescent="0.25">
      <c r="A242" t="s">
        <v>276</v>
      </c>
      <c r="B242" t="s">
        <v>16</v>
      </c>
      <c r="C242">
        <v>2</v>
      </c>
    </row>
    <row r="243" spans="1:3" x14ac:dyDescent="0.25">
      <c r="A243" t="s">
        <v>277</v>
      </c>
      <c r="B243" t="s">
        <v>16</v>
      </c>
      <c r="C243">
        <v>0</v>
      </c>
    </row>
    <row r="244" spans="1:3" x14ac:dyDescent="0.25">
      <c r="A244" t="s">
        <v>278</v>
      </c>
      <c r="B244" t="s">
        <v>16</v>
      </c>
      <c r="C244">
        <v>0</v>
      </c>
    </row>
    <row r="245" spans="1:3" x14ac:dyDescent="0.25">
      <c r="A245" t="s">
        <v>279</v>
      </c>
      <c r="B245" t="s">
        <v>16</v>
      </c>
      <c r="C245">
        <v>0</v>
      </c>
    </row>
    <row r="246" spans="1:3" x14ac:dyDescent="0.25">
      <c r="A246" t="s">
        <v>280</v>
      </c>
      <c r="B246" t="s">
        <v>17</v>
      </c>
      <c r="C246">
        <v>1</v>
      </c>
    </row>
    <row r="247" spans="1:3" x14ac:dyDescent="0.25">
      <c r="A247" t="s">
        <v>281</v>
      </c>
      <c r="B247" t="s">
        <v>17</v>
      </c>
      <c r="C247">
        <v>2</v>
      </c>
    </row>
    <row r="248" spans="1:3" x14ac:dyDescent="0.25">
      <c r="A248" t="s">
        <v>282</v>
      </c>
      <c r="B248" t="s">
        <v>16</v>
      </c>
      <c r="C248">
        <v>2</v>
      </c>
    </row>
    <row r="249" spans="1:3" x14ac:dyDescent="0.25">
      <c r="A249" t="s">
        <v>283</v>
      </c>
      <c r="B249" t="s">
        <v>16</v>
      </c>
      <c r="C249">
        <v>4</v>
      </c>
    </row>
    <row r="250" spans="1:3" x14ac:dyDescent="0.25">
      <c r="A250" t="s">
        <v>284</v>
      </c>
      <c r="B250" t="s">
        <v>17</v>
      </c>
      <c r="C250">
        <v>1</v>
      </c>
    </row>
    <row r="251" spans="1:3" x14ac:dyDescent="0.25">
      <c r="A251" t="s">
        <v>285</v>
      </c>
      <c r="B251" t="s">
        <v>17</v>
      </c>
      <c r="C251">
        <v>2</v>
      </c>
    </row>
    <row r="252" spans="1:3" x14ac:dyDescent="0.25">
      <c r="A252" t="s">
        <v>286</v>
      </c>
      <c r="B252" t="s">
        <v>16</v>
      </c>
      <c r="C252">
        <v>0</v>
      </c>
    </row>
    <row r="253" spans="1:3" x14ac:dyDescent="0.25">
      <c r="A253" t="s">
        <v>287</v>
      </c>
      <c r="B253" t="s">
        <v>17</v>
      </c>
      <c r="C253">
        <v>4</v>
      </c>
    </row>
    <row r="254" spans="1:3" x14ac:dyDescent="0.25">
      <c r="A254" t="s">
        <v>288</v>
      </c>
      <c r="B254" t="s">
        <v>16</v>
      </c>
      <c r="C254">
        <v>2</v>
      </c>
    </row>
    <row r="255" spans="1:3" x14ac:dyDescent="0.25">
      <c r="A255" t="s">
        <v>289</v>
      </c>
      <c r="B255" t="s">
        <v>16</v>
      </c>
      <c r="C255">
        <v>1</v>
      </c>
    </row>
    <row r="256" spans="1:3" x14ac:dyDescent="0.25">
      <c r="A256" t="s">
        <v>290</v>
      </c>
      <c r="B256" t="s">
        <v>17</v>
      </c>
      <c r="C256">
        <v>4</v>
      </c>
    </row>
    <row r="257" spans="1:3" x14ac:dyDescent="0.25">
      <c r="A257" t="s">
        <v>291</v>
      </c>
      <c r="B257" t="s">
        <v>17</v>
      </c>
      <c r="C257">
        <v>2</v>
      </c>
    </row>
    <row r="258" spans="1:3" x14ac:dyDescent="0.25">
      <c r="A258" t="s">
        <v>292</v>
      </c>
      <c r="B258" t="s">
        <v>16</v>
      </c>
      <c r="C258">
        <v>2</v>
      </c>
    </row>
    <row r="259" spans="1:3" x14ac:dyDescent="0.25">
      <c r="A259" t="s">
        <v>293</v>
      </c>
      <c r="B259" t="s">
        <v>17</v>
      </c>
      <c r="C259">
        <v>3</v>
      </c>
    </row>
    <row r="260" spans="1:3" x14ac:dyDescent="0.25">
      <c r="A260" t="s">
        <v>294</v>
      </c>
      <c r="B260" t="s">
        <v>17</v>
      </c>
      <c r="C260">
        <v>1</v>
      </c>
    </row>
    <row r="261" spans="1:3" x14ac:dyDescent="0.25">
      <c r="A261" t="s">
        <v>295</v>
      </c>
      <c r="B261" t="s">
        <v>16</v>
      </c>
      <c r="C261">
        <v>2</v>
      </c>
    </row>
    <row r="262" spans="1:3" x14ac:dyDescent="0.25">
      <c r="A262" t="s">
        <v>296</v>
      </c>
      <c r="B262" t="s">
        <v>16</v>
      </c>
      <c r="C262">
        <v>2</v>
      </c>
    </row>
    <row r="263" spans="1:3" x14ac:dyDescent="0.25">
      <c r="A263" t="s">
        <v>297</v>
      </c>
      <c r="B263" t="s">
        <v>18</v>
      </c>
      <c r="C263">
        <v>4</v>
      </c>
    </row>
    <row r="264" spans="1:3" x14ac:dyDescent="0.25">
      <c r="A264" t="s">
        <v>298</v>
      </c>
      <c r="B264" t="s">
        <v>16</v>
      </c>
      <c r="C264">
        <v>2</v>
      </c>
    </row>
    <row r="265" spans="1:3" x14ac:dyDescent="0.25">
      <c r="A265" t="s">
        <v>299</v>
      </c>
      <c r="B265" t="s">
        <v>17</v>
      </c>
      <c r="C265">
        <v>1</v>
      </c>
    </row>
    <row r="266" spans="1:3" x14ac:dyDescent="0.25">
      <c r="A266" t="s">
        <v>300</v>
      </c>
      <c r="B266" t="s">
        <v>17</v>
      </c>
      <c r="C266">
        <v>3</v>
      </c>
    </row>
    <row r="267" spans="1:3" x14ac:dyDescent="0.25">
      <c r="A267" t="s">
        <v>301</v>
      </c>
      <c r="B267" t="s">
        <v>17</v>
      </c>
      <c r="C267">
        <v>1</v>
      </c>
    </row>
    <row r="268" spans="1:3" x14ac:dyDescent="0.25">
      <c r="A268" t="s">
        <v>302</v>
      </c>
      <c r="B268" t="s">
        <v>17</v>
      </c>
      <c r="C268">
        <v>4</v>
      </c>
    </row>
    <row r="269" spans="1:3" x14ac:dyDescent="0.25">
      <c r="A269" t="s">
        <v>303</v>
      </c>
      <c r="B269" t="s">
        <v>18</v>
      </c>
      <c r="C269">
        <v>2</v>
      </c>
    </row>
    <row r="270" spans="1:3" x14ac:dyDescent="0.25">
      <c r="A270" t="s">
        <v>304</v>
      </c>
      <c r="B270" t="s">
        <v>16</v>
      </c>
      <c r="C270">
        <v>3</v>
      </c>
    </row>
    <row r="271" spans="1:3" x14ac:dyDescent="0.25">
      <c r="A271" t="s">
        <v>305</v>
      </c>
      <c r="B271" t="s">
        <v>18</v>
      </c>
      <c r="C271">
        <v>3</v>
      </c>
    </row>
    <row r="272" spans="1:3" x14ac:dyDescent="0.25">
      <c r="A272" t="s">
        <v>306</v>
      </c>
      <c r="B272" t="s">
        <v>16</v>
      </c>
      <c r="C272">
        <v>2</v>
      </c>
    </row>
    <row r="273" spans="1:3" x14ac:dyDescent="0.25">
      <c r="A273" t="s">
        <v>307</v>
      </c>
      <c r="B273" t="s">
        <v>18</v>
      </c>
      <c r="C273">
        <v>3</v>
      </c>
    </row>
    <row r="274" spans="1:3" x14ac:dyDescent="0.25">
      <c r="A274" t="s">
        <v>308</v>
      </c>
      <c r="B274" t="s">
        <v>17</v>
      </c>
      <c r="C274">
        <v>2</v>
      </c>
    </row>
    <row r="275" spans="1:3" x14ac:dyDescent="0.25">
      <c r="A275" t="s">
        <v>309</v>
      </c>
      <c r="B275" t="s">
        <v>16</v>
      </c>
      <c r="C275">
        <v>3</v>
      </c>
    </row>
    <row r="276" spans="1:3" x14ac:dyDescent="0.25">
      <c r="A276" t="s">
        <v>310</v>
      </c>
      <c r="B276" t="s">
        <v>16</v>
      </c>
      <c r="C276">
        <v>0</v>
      </c>
    </row>
    <row r="277" spans="1:3" x14ac:dyDescent="0.25">
      <c r="A277" t="s">
        <v>311</v>
      </c>
      <c r="B277" t="s">
        <v>18</v>
      </c>
      <c r="C277">
        <v>0</v>
      </c>
    </row>
    <row r="278" spans="1:3" x14ac:dyDescent="0.25">
      <c r="A278" t="s">
        <v>312</v>
      </c>
      <c r="B278" t="s">
        <v>18</v>
      </c>
      <c r="C278">
        <v>0</v>
      </c>
    </row>
    <row r="279" spans="1:3" x14ac:dyDescent="0.25">
      <c r="A279" t="s">
        <v>313</v>
      </c>
      <c r="B279" t="s">
        <v>17</v>
      </c>
      <c r="C279">
        <v>2</v>
      </c>
    </row>
    <row r="280" spans="1:3" x14ac:dyDescent="0.25">
      <c r="A280" t="s">
        <v>314</v>
      </c>
      <c r="B280" t="s">
        <v>17</v>
      </c>
      <c r="C280">
        <v>2</v>
      </c>
    </row>
    <row r="281" spans="1:3" x14ac:dyDescent="0.25">
      <c r="A281" t="s">
        <v>315</v>
      </c>
      <c r="B281" t="s">
        <v>17</v>
      </c>
      <c r="C281">
        <v>4</v>
      </c>
    </row>
    <row r="282" spans="1:3" x14ac:dyDescent="0.25">
      <c r="A282" t="s">
        <v>316</v>
      </c>
      <c r="B282" t="s">
        <v>18</v>
      </c>
      <c r="C282">
        <v>1</v>
      </c>
    </row>
    <row r="283" spans="1:3" x14ac:dyDescent="0.25">
      <c r="A283" t="s">
        <v>317</v>
      </c>
      <c r="B283" t="s">
        <v>16</v>
      </c>
      <c r="C283">
        <v>0</v>
      </c>
    </row>
    <row r="284" spans="1:3" x14ac:dyDescent="0.25">
      <c r="A284" t="s">
        <v>318</v>
      </c>
      <c r="B284" t="s">
        <v>17</v>
      </c>
      <c r="C284">
        <v>3</v>
      </c>
    </row>
    <row r="285" spans="1:3" x14ac:dyDescent="0.25">
      <c r="A285" t="s">
        <v>319</v>
      </c>
      <c r="B285" t="s">
        <v>17</v>
      </c>
      <c r="C285">
        <v>1</v>
      </c>
    </row>
    <row r="286" spans="1:3" x14ac:dyDescent="0.25">
      <c r="A286" t="s">
        <v>320</v>
      </c>
      <c r="B286" t="s">
        <v>16</v>
      </c>
      <c r="C286">
        <v>2</v>
      </c>
    </row>
    <row r="287" spans="1:3" x14ac:dyDescent="0.25">
      <c r="A287" t="s">
        <v>321</v>
      </c>
      <c r="B287" t="s">
        <v>17</v>
      </c>
      <c r="C287">
        <v>3</v>
      </c>
    </row>
    <row r="288" spans="1:3" x14ac:dyDescent="0.25">
      <c r="A288" t="s">
        <v>322</v>
      </c>
      <c r="B288" t="s">
        <v>18</v>
      </c>
      <c r="C288">
        <v>4</v>
      </c>
    </row>
    <row r="289" spans="1:3" x14ac:dyDescent="0.25">
      <c r="A289" t="s">
        <v>323</v>
      </c>
      <c r="B289" t="s">
        <v>18</v>
      </c>
      <c r="C289">
        <v>2</v>
      </c>
    </row>
    <row r="290" spans="1:3" x14ac:dyDescent="0.25">
      <c r="A290" t="s">
        <v>324</v>
      </c>
      <c r="B290" t="s">
        <v>17</v>
      </c>
      <c r="C290">
        <v>2</v>
      </c>
    </row>
    <row r="291" spans="1:3" x14ac:dyDescent="0.25">
      <c r="A291" t="s">
        <v>325</v>
      </c>
      <c r="B291" t="s">
        <v>17</v>
      </c>
      <c r="C291">
        <v>0</v>
      </c>
    </row>
    <row r="292" spans="1:3" x14ac:dyDescent="0.25">
      <c r="A292" t="s">
        <v>326</v>
      </c>
      <c r="B292" t="s">
        <v>18</v>
      </c>
      <c r="C292">
        <v>0</v>
      </c>
    </row>
    <row r="293" spans="1:3" x14ac:dyDescent="0.25">
      <c r="A293" t="s">
        <v>327</v>
      </c>
      <c r="B293" t="s">
        <v>16</v>
      </c>
      <c r="C293">
        <v>2</v>
      </c>
    </row>
    <row r="294" spans="1:3" x14ac:dyDescent="0.25">
      <c r="A294" t="s">
        <v>328</v>
      </c>
      <c r="B294" t="s">
        <v>16</v>
      </c>
      <c r="C294">
        <v>0</v>
      </c>
    </row>
    <row r="295" spans="1:3" x14ac:dyDescent="0.25">
      <c r="A295" t="s">
        <v>329</v>
      </c>
      <c r="B295" t="s">
        <v>17</v>
      </c>
      <c r="C295">
        <v>2</v>
      </c>
    </row>
    <row r="296" spans="1:3" x14ac:dyDescent="0.25">
      <c r="A296" t="s">
        <v>330</v>
      </c>
      <c r="B296" t="s">
        <v>16</v>
      </c>
      <c r="C296">
        <v>2</v>
      </c>
    </row>
    <row r="297" spans="1:3" x14ac:dyDescent="0.25">
      <c r="A297" t="s">
        <v>331</v>
      </c>
      <c r="B297" t="s">
        <v>18</v>
      </c>
      <c r="C297">
        <v>0</v>
      </c>
    </row>
    <row r="298" spans="1:3" x14ac:dyDescent="0.25">
      <c r="A298" t="s">
        <v>332</v>
      </c>
      <c r="B298" t="s">
        <v>18</v>
      </c>
      <c r="C298">
        <v>1</v>
      </c>
    </row>
    <row r="299" spans="1:3" x14ac:dyDescent="0.25">
      <c r="A299" t="s">
        <v>333</v>
      </c>
      <c r="B299" t="s">
        <v>17</v>
      </c>
      <c r="C299">
        <v>2</v>
      </c>
    </row>
    <row r="300" spans="1:3" x14ac:dyDescent="0.25">
      <c r="A300" t="s">
        <v>334</v>
      </c>
      <c r="B300" t="s">
        <v>18</v>
      </c>
      <c r="C300">
        <v>1</v>
      </c>
    </row>
    <row r="301" spans="1:3" x14ac:dyDescent="0.25">
      <c r="A301" t="s">
        <v>335</v>
      </c>
      <c r="B301" t="s">
        <v>16</v>
      </c>
      <c r="C301">
        <v>0</v>
      </c>
    </row>
    <row r="302" spans="1:3" x14ac:dyDescent="0.25">
      <c r="A302" t="s">
        <v>336</v>
      </c>
      <c r="B302" t="s">
        <v>16</v>
      </c>
      <c r="C302">
        <v>0</v>
      </c>
    </row>
    <row r="303" spans="1:3" x14ac:dyDescent="0.25">
      <c r="A303" t="s">
        <v>337</v>
      </c>
      <c r="B303" t="s">
        <v>17</v>
      </c>
      <c r="C303">
        <v>0</v>
      </c>
    </row>
    <row r="304" spans="1:3" x14ac:dyDescent="0.25">
      <c r="A304" t="s">
        <v>338</v>
      </c>
      <c r="B304" t="s">
        <v>16</v>
      </c>
      <c r="C304">
        <v>0</v>
      </c>
    </row>
    <row r="305" spans="1:3" x14ac:dyDescent="0.25">
      <c r="A305" t="s">
        <v>339</v>
      </c>
      <c r="B305" t="s">
        <v>17</v>
      </c>
      <c r="C305">
        <v>2</v>
      </c>
    </row>
    <row r="306" spans="1:3" x14ac:dyDescent="0.25">
      <c r="A306" t="s">
        <v>340</v>
      </c>
      <c r="B306" t="s">
        <v>17</v>
      </c>
      <c r="C306">
        <v>1</v>
      </c>
    </row>
    <row r="307" spans="1:3" x14ac:dyDescent="0.25">
      <c r="A307" t="s">
        <v>341</v>
      </c>
      <c r="B307" t="s">
        <v>17</v>
      </c>
      <c r="C307">
        <v>2</v>
      </c>
    </row>
    <row r="308" spans="1:3" x14ac:dyDescent="0.25">
      <c r="A308" t="s">
        <v>342</v>
      </c>
      <c r="B308" t="s">
        <v>17</v>
      </c>
      <c r="C308">
        <v>4</v>
      </c>
    </row>
    <row r="309" spans="1:3" x14ac:dyDescent="0.25">
      <c r="A309" t="s">
        <v>343</v>
      </c>
      <c r="B309" t="s">
        <v>17</v>
      </c>
      <c r="C309">
        <v>1</v>
      </c>
    </row>
    <row r="310" spans="1:3" x14ac:dyDescent="0.25">
      <c r="A310" t="s">
        <v>344</v>
      </c>
      <c r="B310" t="s">
        <v>16</v>
      </c>
      <c r="C310">
        <v>2</v>
      </c>
    </row>
    <row r="311" spans="1:3" x14ac:dyDescent="0.25">
      <c r="A311" t="s">
        <v>345</v>
      </c>
      <c r="B311" t="s">
        <v>17</v>
      </c>
      <c r="C311">
        <v>2</v>
      </c>
    </row>
    <row r="312" spans="1:3" x14ac:dyDescent="0.25">
      <c r="A312" t="s">
        <v>346</v>
      </c>
      <c r="B312" t="s">
        <v>17</v>
      </c>
      <c r="C312">
        <v>2</v>
      </c>
    </row>
    <row r="313" spans="1:3" x14ac:dyDescent="0.25">
      <c r="A313" t="s">
        <v>347</v>
      </c>
      <c r="B313" t="s">
        <v>17</v>
      </c>
      <c r="C313">
        <v>1</v>
      </c>
    </row>
    <row r="314" spans="1:3" x14ac:dyDescent="0.25">
      <c r="A314" t="s">
        <v>348</v>
      </c>
      <c r="B314" t="s">
        <v>17</v>
      </c>
      <c r="C314">
        <v>0</v>
      </c>
    </row>
    <row r="315" spans="1:3" x14ac:dyDescent="0.25">
      <c r="A315" t="s">
        <v>349</v>
      </c>
      <c r="B315" t="s">
        <v>17</v>
      </c>
      <c r="C315">
        <v>3</v>
      </c>
    </row>
    <row r="316" spans="1:3" x14ac:dyDescent="0.25">
      <c r="A316" t="s">
        <v>350</v>
      </c>
      <c r="B316" t="s">
        <v>16</v>
      </c>
      <c r="C316">
        <v>2</v>
      </c>
    </row>
    <row r="317" spans="1:3" x14ac:dyDescent="0.25">
      <c r="A317" t="s">
        <v>351</v>
      </c>
      <c r="B317" t="s">
        <v>17</v>
      </c>
      <c r="C317">
        <v>2</v>
      </c>
    </row>
    <row r="318" spans="1:3" x14ac:dyDescent="0.25">
      <c r="A318" t="s">
        <v>352</v>
      </c>
      <c r="B318" t="s">
        <v>17</v>
      </c>
      <c r="C318">
        <v>2</v>
      </c>
    </row>
    <row r="319" spans="1:3" x14ac:dyDescent="0.25">
      <c r="A319" t="s">
        <v>353</v>
      </c>
      <c r="B319" t="s">
        <v>16</v>
      </c>
      <c r="C319">
        <v>2</v>
      </c>
    </row>
    <row r="320" spans="1:3" x14ac:dyDescent="0.25">
      <c r="A320" t="s">
        <v>354</v>
      </c>
      <c r="B320" t="s">
        <v>17</v>
      </c>
      <c r="C320">
        <v>2</v>
      </c>
    </row>
    <row r="321" spans="1:3" x14ac:dyDescent="0.25">
      <c r="A321" t="s">
        <v>355</v>
      </c>
      <c r="B321" t="s">
        <v>16</v>
      </c>
      <c r="C321">
        <v>1</v>
      </c>
    </row>
    <row r="322" spans="1:3" x14ac:dyDescent="0.25">
      <c r="A322" t="s">
        <v>356</v>
      </c>
      <c r="B322" t="s">
        <v>17</v>
      </c>
      <c r="C322">
        <v>2</v>
      </c>
    </row>
    <row r="323" spans="1:3" x14ac:dyDescent="0.25">
      <c r="A323" t="s">
        <v>357</v>
      </c>
      <c r="B323" t="s">
        <v>18</v>
      </c>
      <c r="C323">
        <v>2</v>
      </c>
    </row>
    <row r="324" spans="1:3" x14ac:dyDescent="0.25">
      <c r="A324" t="s">
        <v>358</v>
      </c>
      <c r="B324" t="s">
        <v>17</v>
      </c>
      <c r="C324">
        <v>2</v>
      </c>
    </row>
    <row r="325" spans="1:3" x14ac:dyDescent="0.25">
      <c r="A325" t="s">
        <v>359</v>
      </c>
      <c r="B325" t="s">
        <v>18</v>
      </c>
      <c r="C325">
        <v>0</v>
      </c>
    </row>
    <row r="326" spans="1:3" x14ac:dyDescent="0.25">
      <c r="A326" t="s">
        <v>360</v>
      </c>
      <c r="B326" t="s">
        <v>18</v>
      </c>
      <c r="C326">
        <v>0</v>
      </c>
    </row>
    <row r="327" spans="1:3" x14ac:dyDescent="0.25">
      <c r="A327" t="s">
        <v>361</v>
      </c>
      <c r="B327" t="s">
        <v>17</v>
      </c>
      <c r="C327">
        <v>1</v>
      </c>
    </row>
    <row r="328" spans="1:3" x14ac:dyDescent="0.25">
      <c r="A328" t="s">
        <v>362</v>
      </c>
      <c r="B328" t="s">
        <v>17</v>
      </c>
      <c r="C328">
        <v>0</v>
      </c>
    </row>
    <row r="329" spans="1:3" x14ac:dyDescent="0.25">
      <c r="A329" t="s">
        <v>363</v>
      </c>
      <c r="B329" t="s">
        <v>16</v>
      </c>
      <c r="C329">
        <v>1</v>
      </c>
    </row>
    <row r="330" spans="1:3" x14ac:dyDescent="0.25">
      <c r="A330" t="s">
        <v>364</v>
      </c>
      <c r="B330" t="s">
        <v>18</v>
      </c>
      <c r="C330">
        <v>0</v>
      </c>
    </row>
    <row r="331" spans="1:3" x14ac:dyDescent="0.25">
      <c r="A331" t="s">
        <v>365</v>
      </c>
      <c r="B331" t="s">
        <v>16</v>
      </c>
      <c r="C331">
        <v>1</v>
      </c>
    </row>
    <row r="332" spans="1:3" x14ac:dyDescent="0.25">
      <c r="A332" t="s">
        <v>366</v>
      </c>
      <c r="B332" t="s">
        <v>16</v>
      </c>
      <c r="C332">
        <v>1</v>
      </c>
    </row>
    <row r="333" spans="1:3" x14ac:dyDescent="0.25">
      <c r="A333" t="s">
        <v>367</v>
      </c>
      <c r="B333" t="s">
        <v>17</v>
      </c>
      <c r="C333">
        <v>3</v>
      </c>
    </row>
    <row r="334" spans="1:3" x14ac:dyDescent="0.25">
      <c r="A334" t="s">
        <v>368</v>
      </c>
      <c r="B334" t="s">
        <v>17</v>
      </c>
      <c r="C334">
        <v>4</v>
      </c>
    </row>
    <row r="335" spans="1:3" x14ac:dyDescent="0.25">
      <c r="A335" t="s">
        <v>369</v>
      </c>
      <c r="B335" t="s">
        <v>16</v>
      </c>
      <c r="C335">
        <v>0</v>
      </c>
    </row>
    <row r="336" spans="1:3" x14ac:dyDescent="0.25">
      <c r="A336" t="s">
        <v>370</v>
      </c>
      <c r="B336" t="s">
        <v>17</v>
      </c>
      <c r="C336">
        <v>0</v>
      </c>
    </row>
    <row r="337" spans="1:3" x14ac:dyDescent="0.25">
      <c r="A337" t="s">
        <v>371</v>
      </c>
      <c r="B337" t="s">
        <v>17</v>
      </c>
      <c r="C337">
        <v>0</v>
      </c>
    </row>
    <row r="338" spans="1:3" x14ac:dyDescent="0.25">
      <c r="A338" t="s">
        <v>372</v>
      </c>
      <c r="B338" t="s">
        <v>18</v>
      </c>
      <c r="C338">
        <v>0</v>
      </c>
    </row>
    <row r="339" spans="1:3" x14ac:dyDescent="0.25">
      <c r="A339" t="s">
        <v>373</v>
      </c>
      <c r="B339" t="s">
        <v>17</v>
      </c>
      <c r="C339">
        <v>1</v>
      </c>
    </row>
    <row r="340" spans="1:3" x14ac:dyDescent="0.25">
      <c r="A340" t="s">
        <v>374</v>
      </c>
      <c r="B340" t="s">
        <v>16</v>
      </c>
      <c r="C340">
        <v>2</v>
      </c>
    </row>
    <row r="341" spans="1:3" x14ac:dyDescent="0.25">
      <c r="A341" t="s">
        <v>375</v>
      </c>
      <c r="B341" t="s">
        <v>17</v>
      </c>
      <c r="C341">
        <v>1</v>
      </c>
    </row>
    <row r="342" spans="1:3" x14ac:dyDescent="0.25">
      <c r="A342" t="s">
        <v>376</v>
      </c>
      <c r="B342" t="s">
        <v>18</v>
      </c>
      <c r="C342">
        <v>1</v>
      </c>
    </row>
    <row r="343" spans="1:3" x14ac:dyDescent="0.25">
      <c r="A343" t="s">
        <v>377</v>
      </c>
      <c r="B343" t="s">
        <v>17</v>
      </c>
      <c r="C343">
        <v>1</v>
      </c>
    </row>
    <row r="344" spans="1:3" x14ac:dyDescent="0.25">
      <c r="A344" t="s">
        <v>378</v>
      </c>
      <c r="B344" t="s">
        <v>16</v>
      </c>
      <c r="C344">
        <v>2</v>
      </c>
    </row>
    <row r="345" spans="1:3" x14ac:dyDescent="0.25">
      <c r="A345" t="s">
        <v>379</v>
      </c>
      <c r="B345" t="s">
        <v>18</v>
      </c>
      <c r="C345">
        <v>0</v>
      </c>
    </row>
    <row r="346" spans="1:3" x14ac:dyDescent="0.25">
      <c r="A346" t="s">
        <v>380</v>
      </c>
      <c r="B346" t="s">
        <v>18</v>
      </c>
      <c r="C346">
        <v>3</v>
      </c>
    </row>
    <row r="347" spans="1:3" x14ac:dyDescent="0.25">
      <c r="A347" t="s">
        <v>381</v>
      </c>
      <c r="B347" t="s">
        <v>16</v>
      </c>
      <c r="C347">
        <v>2</v>
      </c>
    </row>
    <row r="348" spans="1:3" x14ac:dyDescent="0.25">
      <c r="A348" t="s">
        <v>382</v>
      </c>
      <c r="B348" t="s">
        <v>16</v>
      </c>
      <c r="C348">
        <v>1</v>
      </c>
    </row>
    <row r="349" spans="1:3" x14ac:dyDescent="0.25">
      <c r="A349" t="s">
        <v>383</v>
      </c>
      <c r="B349" t="s">
        <v>17</v>
      </c>
      <c r="C349">
        <v>0</v>
      </c>
    </row>
    <row r="350" spans="1:3" x14ac:dyDescent="0.25">
      <c r="A350" t="s">
        <v>384</v>
      </c>
      <c r="B350" t="s">
        <v>16</v>
      </c>
      <c r="C350">
        <v>2</v>
      </c>
    </row>
    <row r="351" spans="1:3" x14ac:dyDescent="0.25">
      <c r="A351" t="s">
        <v>385</v>
      </c>
      <c r="B351" t="s">
        <v>16</v>
      </c>
      <c r="C351">
        <v>2</v>
      </c>
    </row>
    <row r="352" spans="1:3" x14ac:dyDescent="0.25">
      <c r="A352" t="s">
        <v>386</v>
      </c>
      <c r="B352" t="s">
        <v>16</v>
      </c>
      <c r="C352">
        <v>0</v>
      </c>
    </row>
    <row r="353" spans="1:3" x14ac:dyDescent="0.25">
      <c r="A353" t="s">
        <v>387</v>
      </c>
      <c r="B353" t="s">
        <v>17</v>
      </c>
      <c r="C353">
        <v>0</v>
      </c>
    </row>
    <row r="354" spans="1:3" x14ac:dyDescent="0.25">
      <c r="A354" t="s">
        <v>388</v>
      </c>
      <c r="B354" t="s">
        <v>17</v>
      </c>
      <c r="C354">
        <v>2</v>
      </c>
    </row>
    <row r="355" spans="1:3" x14ac:dyDescent="0.25">
      <c r="A355" t="s">
        <v>389</v>
      </c>
      <c r="B355" t="s">
        <v>18</v>
      </c>
      <c r="C355">
        <v>4</v>
      </c>
    </row>
    <row r="356" spans="1:3" x14ac:dyDescent="0.25">
      <c r="A356" t="s">
        <v>390</v>
      </c>
      <c r="B356" t="s">
        <v>17</v>
      </c>
      <c r="C356">
        <v>3</v>
      </c>
    </row>
    <row r="357" spans="1:3" x14ac:dyDescent="0.25">
      <c r="A357" t="s">
        <v>391</v>
      </c>
      <c r="B357" t="s">
        <v>16</v>
      </c>
      <c r="C357">
        <v>2</v>
      </c>
    </row>
    <row r="358" spans="1:3" x14ac:dyDescent="0.25">
      <c r="A358" t="s">
        <v>392</v>
      </c>
      <c r="B358" t="s">
        <v>17</v>
      </c>
      <c r="C358">
        <v>1</v>
      </c>
    </row>
    <row r="359" spans="1:3" x14ac:dyDescent="0.25">
      <c r="A359" t="s">
        <v>393</v>
      </c>
      <c r="B359" t="s">
        <v>16</v>
      </c>
      <c r="C359">
        <v>2</v>
      </c>
    </row>
    <row r="360" spans="1:3" x14ac:dyDescent="0.25">
      <c r="A360" t="s">
        <v>394</v>
      </c>
      <c r="B360" t="s">
        <v>18</v>
      </c>
      <c r="C360">
        <v>0</v>
      </c>
    </row>
    <row r="361" spans="1:3" x14ac:dyDescent="0.25">
      <c r="A361" t="s">
        <v>395</v>
      </c>
      <c r="B361" t="s">
        <v>18</v>
      </c>
      <c r="C361">
        <v>2</v>
      </c>
    </row>
    <row r="362" spans="1:3" x14ac:dyDescent="0.25">
      <c r="A362" t="s">
        <v>396</v>
      </c>
      <c r="B362" t="s">
        <v>18</v>
      </c>
      <c r="C362">
        <v>1</v>
      </c>
    </row>
    <row r="363" spans="1:3" x14ac:dyDescent="0.25">
      <c r="A363" t="s">
        <v>397</v>
      </c>
      <c r="B363" t="s">
        <v>16</v>
      </c>
      <c r="C363">
        <v>2</v>
      </c>
    </row>
    <row r="364" spans="1:3" x14ac:dyDescent="0.25">
      <c r="A364" t="s">
        <v>398</v>
      </c>
      <c r="B364" t="s">
        <v>16</v>
      </c>
      <c r="C364">
        <v>3</v>
      </c>
    </row>
    <row r="365" spans="1:3" x14ac:dyDescent="0.25">
      <c r="A365" t="s">
        <v>399</v>
      </c>
      <c r="B365" t="s">
        <v>18</v>
      </c>
      <c r="C365">
        <v>4</v>
      </c>
    </row>
    <row r="366" spans="1:3" x14ac:dyDescent="0.25">
      <c r="A366" t="s">
        <v>400</v>
      </c>
      <c r="B366" t="s">
        <v>17</v>
      </c>
      <c r="C366">
        <v>2</v>
      </c>
    </row>
    <row r="367" spans="1:3" x14ac:dyDescent="0.25">
      <c r="A367" t="s">
        <v>401</v>
      </c>
      <c r="B367" t="s">
        <v>16</v>
      </c>
      <c r="C367">
        <v>1</v>
      </c>
    </row>
    <row r="368" spans="1:3" x14ac:dyDescent="0.25">
      <c r="A368" t="s">
        <v>402</v>
      </c>
      <c r="B368" t="s">
        <v>18</v>
      </c>
      <c r="C368">
        <v>2</v>
      </c>
    </row>
    <row r="369" spans="1:3" x14ac:dyDescent="0.25">
      <c r="A369" t="s">
        <v>403</v>
      </c>
      <c r="B369" t="s">
        <v>17</v>
      </c>
      <c r="C369">
        <v>0</v>
      </c>
    </row>
    <row r="370" spans="1:3" x14ac:dyDescent="0.25">
      <c r="A370" t="s">
        <v>404</v>
      </c>
      <c r="B370" t="s">
        <v>16</v>
      </c>
      <c r="C370">
        <v>2</v>
      </c>
    </row>
    <row r="371" spans="1:3" x14ac:dyDescent="0.25">
      <c r="A371" t="s">
        <v>405</v>
      </c>
      <c r="B371" t="s">
        <v>17</v>
      </c>
      <c r="C371">
        <v>0</v>
      </c>
    </row>
    <row r="372" spans="1:3" x14ac:dyDescent="0.25">
      <c r="A372" t="s">
        <v>406</v>
      </c>
      <c r="B372" t="s">
        <v>18</v>
      </c>
      <c r="C372">
        <v>0</v>
      </c>
    </row>
    <row r="373" spans="1:3" x14ac:dyDescent="0.25">
      <c r="A373" t="s">
        <v>407</v>
      </c>
      <c r="B373" t="s">
        <v>17</v>
      </c>
      <c r="C373">
        <v>0</v>
      </c>
    </row>
    <row r="374" spans="1:3" x14ac:dyDescent="0.25">
      <c r="A374" t="s">
        <v>408</v>
      </c>
      <c r="B374" t="s">
        <v>16</v>
      </c>
      <c r="C374">
        <v>2</v>
      </c>
    </row>
    <row r="375" spans="1:3" x14ac:dyDescent="0.25">
      <c r="A375" t="s">
        <v>409</v>
      </c>
      <c r="B375" t="s">
        <v>18</v>
      </c>
      <c r="C375">
        <v>1</v>
      </c>
    </row>
    <row r="376" spans="1:3" x14ac:dyDescent="0.25">
      <c r="A376" t="s">
        <v>410</v>
      </c>
      <c r="B376" t="s">
        <v>17</v>
      </c>
      <c r="C376">
        <v>1</v>
      </c>
    </row>
    <row r="377" spans="1:3" x14ac:dyDescent="0.25">
      <c r="A377" t="s">
        <v>411</v>
      </c>
      <c r="B377" t="s">
        <v>16</v>
      </c>
      <c r="C377">
        <v>2</v>
      </c>
    </row>
    <row r="378" spans="1:3" x14ac:dyDescent="0.25">
      <c r="A378" t="s">
        <v>412</v>
      </c>
      <c r="B378" t="s">
        <v>18</v>
      </c>
      <c r="C378">
        <v>1</v>
      </c>
    </row>
    <row r="379" spans="1:3" x14ac:dyDescent="0.25">
      <c r="A379" t="s">
        <v>413</v>
      </c>
      <c r="B379" t="s">
        <v>17</v>
      </c>
      <c r="C379">
        <v>2</v>
      </c>
    </row>
    <row r="380" spans="1:3" x14ac:dyDescent="0.25">
      <c r="A380" t="s">
        <v>414</v>
      </c>
      <c r="B380" t="s">
        <v>18</v>
      </c>
      <c r="C380">
        <v>0</v>
      </c>
    </row>
    <row r="381" spans="1:3" x14ac:dyDescent="0.25">
      <c r="A381" t="s">
        <v>415</v>
      </c>
      <c r="B381" t="s">
        <v>17</v>
      </c>
      <c r="C381">
        <v>2</v>
      </c>
    </row>
    <row r="382" spans="1:3" x14ac:dyDescent="0.25">
      <c r="A382" t="s">
        <v>416</v>
      </c>
      <c r="B382" t="s">
        <v>17</v>
      </c>
      <c r="C382">
        <v>1</v>
      </c>
    </row>
    <row r="383" spans="1:3" x14ac:dyDescent="0.25">
      <c r="A383" t="s">
        <v>417</v>
      </c>
      <c r="B383" t="s">
        <v>18</v>
      </c>
      <c r="C383">
        <v>4</v>
      </c>
    </row>
    <row r="384" spans="1:3" x14ac:dyDescent="0.25">
      <c r="A384" t="s">
        <v>418</v>
      </c>
      <c r="B384" t="s">
        <v>17</v>
      </c>
      <c r="C384">
        <v>1</v>
      </c>
    </row>
    <row r="385" spans="1:3" x14ac:dyDescent="0.25">
      <c r="A385" t="s">
        <v>419</v>
      </c>
      <c r="B385" t="s">
        <v>17</v>
      </c>
      <c r="C385">
        <v>1</v>
      </c>
    </row>
    <row r="386" spans="1:3" x14ac:dyDescent="0.25">
      <c r="A386" t="s">
        <v>420</v>
      </c>
      <c r="B386" t="s">
        <v>18</v>
      </c>
      <c r="C386">
        <v>0</v>
      </c>
    </row>
    <row r="387" spans="1:3" x14ac:dyDescent="0.25">
      <c r="A387" t="s">
        <v>421</v>
      </c>
      <c r="B387" t="s">
        <v>17</v>
      </c>
      <c r="C387">
        <v>2</v>
      </c>
    </row>
    <row r="388" spans="1:3" x14ac:dyDescent="0.25">
      <c r="A388" t="s">
        <v>422</v>
      </c>
      <c r="B388" t="s">
        <v>16</v>
      </c>
      <c r="C388">
        <v>1</v>
      </c>
    </row>
    <row r="389" spans="1:3" x14ac:dyDescent="0.25">
      <c r="A389" t="s">
        <v>423</v>
      </c>
      <c r="B389" t="s">
        <v>18</v>
      </c>
      <c r="C389">
        <v>0</v>
      </c>
    </row>
    <row r="390" spans="1:3" x14ac:dyDescent="0.25">
      <c r="A390" t="s">
        <v>424</v>
      </c>
      <c r="B390" t="s">
        <v>16</v>
      </c>
      <c r="C390">
        <v>2</v>
      </c>
    </row>
    <row r="391" spans="1:3" x14ac:dyDescent="0.25">
      <c r="A391" t="s">
        <v>425</v>
      </c>
      <c r="B391" t="s">
        <v>18</v>
      </c>
      <c r="C391">
        <v>0</v>
      </c>
    </row>
    <row r="392" spans="1:3" x14ac:dyDescent="0.25">
      <c r="A392" t="s">
        <v>426</v>
      </c>
      <c r="B392" t="s">
        <v>18</v>
      </c>
      <c r="C392">
        <v>0</v>
      </c>
    </row>
    <row r="393" spans="1:3" x14ac:dyDescent="0.25">
      <c r="A393" t="s">
        <v>427</v>
      </c>
      <c r="B393" t="s">
        <v>16</v>
      </c>
      <c r="C393">
        <v>3</v>
      </c>
    </row>
    <row r="394" spans="1:3" x14ac:dyDescent="0.25">
      <c r="A394" t="s">
        <v>428</v>
      </c>
      <c r="B394" t="s">
        <v>18</v>
      </c>
      <c r="C394">
        <v>3</v>
      </c>
    </row>
    <row r="395" spans="1:3" x14ac:dyDescent="0.25">
      <c r="A395" t="s">
        <v>429</v>
      </c>
      <c r="B395" t="s">
        <v>17</v>
      </c>
      <c r="C395">
        <v>0</v>
      </c>
    </row>
    <row r="396" spans="1:3" x14ac:dyDescent="0.25">
      <c r="A396" t="s">
        <v>430</v>
      </c>
      <c r="B396" t="s">
        <v>17</v>
      </c>
      <c r="C396">
        <v>0</v>
      </c>
    </row>
    <row r="397" spans="1:3" x14ac:dyDescent="0.25">
      <c r="A397" t="s">
        <v>431</v>
      </c>
      <c r="B397" t="s">
        <v>16</v>
      </c>
      <c r="C397">
        <v>2</v>
      </c>
    </row>
    <row r="398" spans="1:3" x14ac:dyDescent="0.25">
      <c r="A398" t="s">
        <v>432</v>
      </c>
      <c r="B398" t="s">
        <v>16</v>
      </c>
      <c r="C398">
        <v>2</v>
      </c>
    </row>
    <row r="399" spans="1:3" x14ac:dyDescent="0.25">
      <c r="A399" t="s">
        <v>433</v>
      </c>
      <c r="B399" t="s">
        <v>17</v>
      </c>
      <c r="C399">
        <v>2</v>
      </c>
    </row>
    <row r="400" spans="1:3" x14ac:dyDescent="0.25">
      <c r="A400" t="s">
        <v>434</v>
      </c>
      <c r="B400" t="s">
        <v>16</v>
      </c>
      <c r="C400">
        <v>2</v>
      </c>
    </row>
    <row r="401" spans="1:3" x14ac:dyDescent="0.25">
      <c r="A401" t="s">
        <v>435</v>
      </c>
      <c r="B401" t="s">
        <v>17</v>
      </c>
      <c r="C40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F504-0EEA-4A51-AF0D-BA7468963FF4}">
  <dimension ref="A1:N32"/>
  <sheetViews>
    <sheetView workbookViewId="0">
      <selection activeCell="B26" sqref="B26"/>
    </sheetView>
  </sheetViews>
  <sheetFormatPr baseColWidth="10" defaultRowHeight="15" x14ac:dyDescent="0.25"/>
  <cols>
    <col min="1" max="1" width="21" bestFit="1" customWidth="1"/>
    <col min="7" max="7" width="3.5703125" customWidth="1"/>
  </cols>
  <sheetData>
    <row r="1" spans="1:14" ht="21" x14ac:dyDescent="0.35">
      <c r="A1" s="33" t="s">
        <v>23</v>
      </c>
      <c r="B1" s="33"/>
      <c r="C1" s="33"/>
      <c r="D1" s="33"/>
      <c r="E1" s="33"/>
      <c r="F1" s="33"/>
      <c r="G1" s="33"/>
      <c r="H1" s="33"/>
    </row>
    <row r="2" spans="1:14" x14ac:dyDescent="0.25">
      <c r="B2" s="16">
        <v>0</v>
      </c>
      <c r="C2" s="16">
        <v>1</v>
      </c>
      <c r="D2" s="16">
        <v>2</v>
      </c>
      <c r="E2" s="16">
        <v>3</v>
      </c>
      <c r="F2" s="16">
        <v>4</v>
      </c>
      <c r="H2" s="16" t="s">
        <v>19</v>
      </c>
    </row>
    <row r="3" spans="1:14" x14ac:dyDescent="0.25">
      <c r="A3" s="16" t="s">
        <v>16</v>
      </c>
      <c r="B3" s="23">
        <f>COUNTIFS(Clients!$B:$B,$A3,Clients!$C:$C,B$2)</f>
        <v>19</v>
      </c>
      <c r="C3" s="23">
        <f>COUNTIFS(Clients!$B:$B,$A3,Clients!$C:$C,C$2)</f>
        <v>35</v>
      </c>
      <c r="D3" s="23">
        <f>COUNTIFS(Clients!$B:$B,$A3,Clients!$C:$C,D$2)</f>
        <v>54</v>
      </c>
      <c r="E3" s="23">
        <f>COUNTIFS(Clients!$B:$B,$A3,Clients!$C:$C,E$2)</f>
        <v>10</v>
      </c>
      <c r="F3" s="23">
        <f>COUNTIFS(Clients!$B:$B,$A3,Clients!$C:$C,F$2)</f>
        <v>5</v>
      </c>
      <c r="G3" s="2"/>
      <c r="H3" s="23">
        <f>SUM(B3:F3)</f>
        <v>123</v>
      </c>
      <c r="J3" s="2"/>
      <c r="K3" s="2"/>
      <c r="L3" s="2"/>
      <c r="M3" s="2"/>
      <c r="N3" s="2"/>
    </row>
    <row r="4" spans="1:14" x14ac:dyDescent="0.25">
      <c r="A4" s="16" t="s">
        <v>17</v>
      </c>
      <c r="B4" s="23">
        <f>COUNTIFS(Clients!$B:$B,$A4,Clients!$C:$C,B$2)</f>
        <v>34</v>
      </c>
      <c r="C4" s="23">
        <f>COUNTIFS(Clients!$B:$B,$A4,Clients!$C:$C,C$2)</f>
        <v>43</v>
      </c>
      <c r="D4" s="23">
        <f>COUNTIFS(Clients!$B:$B,$A4,Clients!$C:$C,D$2)</f>
        <v>83</v>
      </c>
      <c r="E4" s="23">
        <f>COUNTIFS(Clients!$B:$B,$A4,Clients!$C:$C,E$2)</f>
        <v>13</v>
      </c>
      <c r="F4" s="23">
        <f>COUNTIFS(Clients!$B:$B,$A4,Clients!$C:$C,F$2)</f>
        <v>16</v>
      </c>
      <c r="G4" s="2"/>
      <c r="H4" s="23">
        <f>SUM(B4:F4)</f>
        <v>189</v>
      </c>
      <c r="J4" s="2"/>
      <c r="K4" s="2"/>
      <c r="L4" s="2"/>
      <c r="M4" s="2"/>
      <c r="N4" s="2"/>
    </row>
    <row r="5" spans="1:14" x14ac:dyDescent="0.25">
      <c r="A5" s="16" t="s">
        <v>18</v>
      </c>
      <c r="B5" s="23">
        <f>COUNTIFS(Clients!$B:$B,$A5,Clients!$C:$C,B$2)</f>
        <v>31</v>
      </c>
      <c r="C5" s="23">
        <f>COUNTIFS(Clients!$B:$B,$A5,Clients!$C:$C,C$2)</f>
        <v>18</v>
      </c>
      <c r="D5" s="23">
        <f>COUNTIFS(Clients!$B:$B,$A5,Clients!$C:$C,D$2)</f>
        <v>15</v>
      </c>
      <c r="E5" s="23">
        <f>COUNTIFS(Clients!$B:$B,$A5,Clients!$C:$C,E$2)</f>
        <v>14</v>
      </c>
      <c r="F5" s="23">
        <f>COUNTIFS(Clients!$B:$B,$A5,Clients!$C:$C,F$2)</f>
        <v>10</v>
      </c>
      <c r="G5" s="2"/>
      <c r="H5" s="23">
        <f>SUM(B5:F5)</f>
        <v>88</v>
      </c>
      <c r="J5" s="2"/>
      <c r="K5" s="2"/>
      <c r="L5" s="2"/>
      <c r="M5" s="2"/>
      <c r="N5" s="2"/>
    </row>
    <row r="6" spans="1:14" x14ac:dyDescent="0.25">
      <c r="B6" s="2"/>
      <c r="C6" s="2"/>
      <c r="D6" s="2"/>
      <c r="E6" s="2"/>
      <c r="F6" s="2"/>
      <c r="G6" s="2"/>
      <c r="H6" s="2"/>
    </row>
    <row r="7" spans="1:14" x14ac:dyDescent="0.25">
      <c r="A7" s="16" t="s">
        <v>19</v>
      </c>
      <c r="B7" s="23">
        <f>SUM(B3:B5)</f>
        <v>84</v>
      </c>
      <c r="C7" s="23">
        <f>SUM(C3:C5)</f>
        <v>96</v>
      </c>
      <c r="D7" s="23">
        <f>SUM(D3:D5)</f>
        <v>152</v>
      </c>
      <c r="E7" s="23">
        <f>SUM(E3:E5)</f>
        <v>37</v>
      </c>
      <c r="F7" s="23">
        <f>SUM(F3:F5)</f>
        <v>31</v>
      </c>
      <c r="G7" s="2"/>
      <c r="H7" s="23">
        <f>SUM(H3:H5)</f>
        <v>400</v>
      </c>
    </row>
    <row r="10" spans="1:14" ht="21" x14ac:dyDescent="0.35">
      <c r="A10" s="34" t="s">
        <v>24</v>
      </c>
      <c r="B10" s="34"/>
      <c r="C10" s="34"/>
      <c r="D10" s="34"/>
      <c r="E10" s="34"/>
      <c r="F10" s="34"/>
      <c r="G10" s="34"/>
      <c r="H10" s="34"/>
    </row>
    <row r="11" spans="1:14" x14ac:dyDescent="0.25">
      <c r="B11" s="17">
        <f>B2</f>
        <v>0</v>
      </c>
      <c r="C11" s="17">
        <f t="shared" ref="C11:F11" si="0">C2</f>
        <v>1</v>
      </c>
      <c r="D11" s="17">
        <f t="shared" si="0"/>
        <v>2</v>
      </c>
      <c r="E11" s="17">
        <f t="shared" si="0"/>
        <v>3</v>
      </c>
      <c r="F11" s="17">
        <f t="shared" si="0"/>
        <v>4</v>
      </c>
      <c r="H11" s="17" t="s">
        <v>19</v>
      </c>
    </row>
    <row r="12" spans="1:14" x14ac:dyDescent="0.25">
      <c r="A12" s="17" t="str">
        <f t="shared" ref="A12:A14" si="1">A3</f>
        <v>Essence</v>
      </c>
      <c r="B12" s="27">
        <f>B3/$H$7</f>
        <v>4.7500000000000001E-2</v>
      </c>
      <c r="C12" s="27">
        <f t="shared" ref="C12:F12" si="2">C3/$H$7</f>
        <v>8.7499999999999994E-2</v>
      </c>
      <c r="D12" s="27">
        <f t="shared" si="2"/>
        <v>0.13500000000000001</v>
      </c>
      <c r="E12" s="27">
        <f t="shared" si="2"/>
        <v>2.5000000000000001E-2</v>
      </c>
      <c r="F12" s="27">
        <f t="shared" si="2"/>
        <v>1.2500000000000001E-2</v>
      </c>
      <c r="G12" s="2"/>
      <c r="H12" s="27">
        <f>SUM(B12:F12)</f>
        <v>0.30750000000000005</v>
      </c>
    </row>
    <row r="13" spans="1:14" x14ac:dyDescent="0.25">
      <c r="A13" s="17" t="str">
        <f t="shared" si="1"/>
        <v>Diesel</v>
      </c>
      <c r="B13" s="27">
        <f t="shared" ref="B13:F13" si="3">B4/$H$7</f>
        <v>8.5000000000000006E-2</v>
      </c>
      <c r="C13" s="27">
        <f t="shared" si="3"/>
        <v>0.1075</v>
      </c>
      <c r="D13" s="27">
        <f t="shared" si="3"/>
        <v>0.20749999999999999</v>
      </c>
      <c r="E13" s="27">
        <f t="shared" si="3"/>
        <v>3.2500000000000001E-2</v>
      </c>
      <c r="F13" s="27">
        <f t="shared" si="3"/>
        <v>0.04</v>
      </c>
      <c r="G13" s="2"/>
      <c r="H13" s="27">
        <f>SUM(B13:F13)</f>
        <v>0.47249999999999998</v>
      </c>
    </row>
    <row r="14" spans="1:14" x14ac:dyDescent="0.25">
      <c r="A14" s="17" t="str">
        <f t="shared" si="1"/>
        <v>Electrique</v>
      </c>
      <c r="B14" s="27">
        <f t="shared" ref="B14:F14" si="4">B5/$H$7</f>
        <v>7.7499999999999999E-2</v>
      </c>
      <c r="C14" s="27">
        <f t="shared" si="4"/>
        <v>4.4999999999999998E-2</v>
      </c>
      <c r="D14" s="27">
        <f t="shared" si="4"/>
        <v>3.7499999999999999E-2</v>
      </c>
      <c r="E14" s="27">
        <f t="shared" si="4"/>
        <v>3.5000000000000003E-2</v>
      </c>
      <c r="F14" s="27">
        <f t="shared" si="4"/>
        <v>2.5000000000000001E-2</v>
      </c>
      <c r="G14" s="2"/>
      <c r="H14" s="27">
        <f>SUM(B14:F14)</f>
        <v>0.22</v>
      </c>
    </row>
    <row r="15" spans="1:14" x14ac:dyDescent="0.25">
      <c r="B15" s="2"/>
      <c r="C15" s="2"/>
      <c r="D15" s="2"/>
      <c r="E15" s="2"/>
      <c r="F15" s="2"/>
      <c r="G15" s="2"/>
      <c r="H15" s="2"/>
    </row>
    <row r="16" spans="1:14" x14ac:dyDescent="0.25">
      <c r="A16" s="17" t="s">
        <v>19</v>
      </c>
      <c r="B16" s="27">
        <f>SUM(B12:B14)</f>
        <v>0.21000000000000002</v>
      </c>
      <c r="C16" s="27">
        <f>SUM(C12:C14)</f>
        <v>0.24</v>
      </c>
      <c r="D16" s="27">
        <f>SUM(D12:D14)</f>
        <v>0.38</v>
      </c>
      <c r="E16" s="27">
        <f>SUM(E12:E14)</f>
        <v>9.2499999999999999E-2</v>
      </c>
      <c r="F16" s="27">
        <f>SUM(F12:F14)</f>
        <v>7.7500000000000013E-2</v>
      </c>
      <c r="G16" s="2"/>
      <c r="H16" s="27">
        <f>SUM(H12:H14)</f>
        <v>1</v>
      </c>
    </row>
    <row r="18" spans="1:8" x14ac:dyDescent="0.25">
      <c r="A18" s="21" t="s">
        <v>20</v>
      </c>
      <c r="B18" s="23">
        <f>B11*B11</f>
        <v>0</v>
      </c>
      <c r="C18" s="23">
        <f>C11*C11</f>
        <v>1</v>
      </c>
      <c r="D18" s="23">
        <f>D11*D11</f>
        <v>4</v>
      </c>
      <c r="E18" s="23">
        <f>E11*E11</f>
        <v>9</v>
      </c>
      <c r="F18" s="23">
        <f>F11*F11</f>
        <v>16</v>
      </c>
    </row>
    <row r="20" spans="1:8" ht="21" x14ac:dyDescent="0.35">
      <c r="A20" s="35" t="s">
        <v>21</v>
      </c>
      <c r="B20" s="35"/>
      <c r="C20" s="35"/>
      <c r="D20" s="35"/>
      <c r="E20" s="35"/>
      <c r="F20" s="35"/>
      <c r="G20" s="35"/>
      <c r="H20" s="35"/>
    </row>
    <row r="21" spans="1:8" x14ac:dyDescent="0.25">
      <c r="B21" s="18" t="s">
        <v>2</v>
      </c>
      <c r="C21" s="18" t="s">
        <v>4</v>
      </c>
      <c r="D21" s="18" t="s">
        <v>22</v>
      </c>
      <c r="E21" s="18" t="s">
        <v>27</v>
      </c>
    </row>
    <row r="22" spans="1:8" x14ac:dyDescent="0.25">
      <c r="A22" s="18" t="str">
        <f t="shared" ref="A22:A24" si="5">A12</f>
        <v>Essence</v>
      </c>
      <c r="B22" s="28">
        <f>SUMPRODUCT($B$11:$F$11,$B12:$F12)/$H12</f>
        <v>1.5691056910569103</v>
      </c>
      <c r="C22" s="28">
        <f>SUMPRODUCT($B$18:$F$18,$B12:$F12)/$H12-B22*B22</f>
        <v>0.96067155793509151</v>
      </c>
      <c r="D22" s="28">
        <f>SQRT(C22)</f>
        <v>0.98013854017434265</v>
      </c>
      <c r="E22" s="28">
        <f>B22*B22</f>
        <v>2.4620926697071841</v>
      </c>
    </row>
    <row r="23" spans="1:8" x14ac:dyDescent="0.25">
      <c r="A23" s="18" t="str">
        <f t="shared" si="5"/>
        <v>Diesel</v>
      </c>
      <c r="B23" s="28">
        <f>SUMPRODUCT($B$11:$F$11,$B13:$F13)/$H13</f>
        <v>1.6507936507936509</v>
      </c>
      <c r="C23" s="28">
        <f>SUMPRODUCT($B$18:$F$18,$B13:$F13)/$H13-B23*B23</f>
        <v>1.232552280171328</v>
      </c>
      <c r="D23" s="28">
        <f>SQRT(C23)</f>
        <v>1.1102037111140135</v>
      </c>
      <c r="E23" s="28">
        <f>B23*B23</f>
        <v>2.7251196775006301</v>
      </c>
    </row>
    <row r="24" spans="1:8" x14ac:dyDescent="0.25">
      <c r="A24" s="18" t="str">
        <f t="shared" si="5"/>
        <v>Electrique</v>
      </c>
      <c r="B24" s="28">
        <f>SUMPRODUCT($B$11:$F$11,$B14:$F14)/$H14</f>
        <v>1.4772727272727273</v>
      </c>
      <c r="C24" s="28">
        <f>SUMPRODUCT($B$18:$F$18,$B14:$F14)/$H14-B24*B24</f>
        <v>1.9540289256198351</v>
      </c>
      <c r="D24" s="28">
        <f>SQRT(C24)</f>
        <v>1.3978658467892529</v>
      </c>
      <c r="E24" s="28">
        <f>B24*B24</f>
        <v>2.1823347107438016</v>
      </c>
    </row>
    <row r="26" spans="1:8" x14ac:dyDescent="0.25">
      <c r="A26" s="18" t="s">
        <v>28</v>
      </c>
      <c r="B26" s="28">
        <f>SUMPRODUCT($B$11:$F$11,$B16:$F16)</f>
        <v>1.5874999999999999</v>
      </c>
      <c r="C26" s="28">
        <f>SUMPRODUCT($B$18:$F$18,$B16:$F16)-B26*B26</f>
        <v>1.3123437500000006</v>
      </c>
      <c r="D26" s="28">
        <f>SQRT(C26)</f>
        <v>1.1455757286185844</v>
      </c>
    </row>
    <row r="28" spans="1:8" x14ac:dyDescent="0.25">
      <c r="A28" s="18" t="s">
        <v>25</v>
      </c>
      <c r="B28" s="28">
        <f>SUMPRODUCT(E22:E24,H12:H14)-B26*B26</f>
        <v>4.6699299176431452E-3</v>
      </c>
    </row>
    <row r="29" spans="1:8" x14ac:dyDescent="0.25">
      <c r="A29" s="18" t="s">
        <v>26</v>
      </c>
      <c r="B29" s="28">
        <f>SUMPRODUCT(C22:C24,H12:H14)</f>
        <v>1.3076738200823568</v>
      </c>
    </row>
    <row r="30" spans="1:8" x14ac:dyDescent="0.25">
      <c r="A30" s="18" t="s">
        <v>29</v>
      </c>
      <c r="B30" s="28">
        <f>B28/C26</f>
        <v>3.5584654688553537E-3</v>
      </c>
    </row>
    <row r="32" spans="1:8" x14ac:dyDescent="0.25">
      <c r="A32" s="18" t="s">
        <v>30</v>
      </c>
      <c r="B32" t="s">
        <v>31</v>
      </c>
    </row>
  </sheetData>
  <mergeCells count="3">
    <mergeCell ref="A1:H1"/>
    <mergeCell ref="A10:H10"/>
    <mergeCell ref="A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Dés</vt:lpstr>
      <vt:lpstr>Paramètres des dés</vt:lpstr>
      <vt:lpstr>Clients</vt:lpstr>
      <vt:lpstr>Voitures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Steux</dc:creator>
  <cp:lastModifiedBy>Jean Marc STEUX</cp:lastModifiedBy>
  <dcterms:created xsi:type="dcterms:W3CDTF">2022-11-12T13:17:36Z</dcterms:created>
  <dcterms:modified xsi:type="dcterms:W3CDTF">2023-11-16T07:46:43Z</dcterms:modified>
</cp:coreProperties>
</file>