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axmi\Downloads\"/>
    </mc:Choice>
  </mc:AlternateContent>
  <xr:revisionPtr revIDLastSave="0" documentId="13_ncr:1_{E527BCD3-A0D0-4CBB-A62F-A9207E234E3A}" xr6:coauthVersionLast="47" xr6:coauthVersionMax="47" xr10:uidLastSave="{00000000-0000-0000-0000-000000000000}"/>
  <bookViews>
    <workbookView xWindow="108" yWindow="264" windowWidth="11736" windowHeight="11364" activeTab="1" xr2:uid="{00000000-000D-0000-FFFF-FFFF00000000}"/>
  </bookViews>
  <sheets>
    <sheet name="SC DETAILS " sheetId="1" r:id="rId1"/>
    <sheet name="PLANT 10" sheetId="2" r:id="rId2"/>
    <sheet name="CGST AND SGST CUT INV " sheetId="3" r:id="rId3"/>
    <sheet name="IGST CUST INV " sheetId="4" r:id="rId4"/>
    <sheet name="WH CUST INV " sheetId="5" r:id="rId5"/>
  </sheets>
  <definedNames>
    <definedName name="_xlnm._FilterDatabase" localSheetId="1" hidden="1">'PLANT 10'!$A$1:$K$75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crapBRAnlqBC+dhmZTCpo5df8Hrv4OjAyKm9ZkSdYas="/>
    </ext>
  </extLst>
</workbook>
</file>

<file path=xl/calcChain.xml><?xml version="1.0" encoding="utf-8"?>
<calcChain xmlns="http://schemas.openxmlformats.org/spreadsheetml/2006/main">
  <c r="F65" i="5" l="1"/>
  <c r="G65" i="5" s="1"/>
  <c r="H65" i="5" s="1"/>
  <c r="F64" i="5"/>
  <c r="G64" i="5" s="1"/>
  <c r="H64" i="5" s="1"/>
  <c r="F63" i="5"/>
  <c r="G63" i="5" s="1"/>
  <c r="H63" i="5" s="1"/>
  <c r="F62" i="5"/>
  <c r="G62" i="5" s="1"/>
  <c r="H62" i="5" s="1"/>
  <c r="G61" i="5"/>
  <c r="H61" i="5" s="1"/>
  <c r="F61" i="5"/>
  <c r="G56" i="5"/>
  <c r="H56" i="5" s="1"/>
  <c r="F56" i="5"/>
  <c r="F55" i="5"/>
  <c r="G55" i="5" s="1"/>
  <c r="H55" i="5" s="1"/>
  <c r="H54" i="5"/>
  <c r="G54" i="5"/>
  <c r="F54" i="5"/>
  <c r="H53" i="5"/>
  <c r="G53" i="5"/>
  <c r="F53" i="5"/>
  <c r="F52" i="5"/>
  <c r="G52" i="5" s="1"/>
  <c r="H52" i="5" s="1"/>
  <c r="F51" i="5"/>
  <c r="G51" i="5" s="1"/>
  <c r="H51" i="5" s="1"/>
  <c r="F50" i="5"/>
  <c r="G50" i="5" s="1"/>
  <c r="H50" i="5" s="1"/>
  <c r="G49" i="5"/>
  <c r="H49" i="5" s="1"/>
  <c r="F49" i="5"/>
  <c r="G48" i="5"/>
  <c r="H48" i="5" s="1"/>
  <c r="F48" i="5"/>
  <c r="F47" i="5"/>
  <c r="G47" i="5" s="1"/>
  <c r="H47" i="5" s="1"/>
  <c r="H46" i="5"/>
  <c r="G46" i="5"/>
  <c r="F46" i="5"/>
  <c r="H41" i="5"/>
  <c r="G41" i="5"/>
  <c r="F41" i="5"/>
  <c r="F40" i="5"/>
  <c r="G40" i="5" s="1"/>
  <c r="H40" i="5" s="1"/>
  <c r="F39" i="5"/>
  <c r="G39" i="5" s="1"/>
  <c r="H39" i="5" s="1"/>
  <c r="F38" i="5"/>
  <c r="G38" i="5" s="1"/>
  <c r="H38" i="5" s="1"/>
  <c r="G37" i="5"/>
  <c r="H37" i="5" s="1"/>
  <c r="F37" i="5"/>
  <c r="G36" i="5"/>
  <c r="H36" i="5" s="1"/>
  <c r="F36" i="5"/>
  <c r="F35" i="5"/>
  <c r="G35" i="5" s="1"/>
  <c r="H35" i="5" s="1"/>
  <c r="H34" i="5"/>
  <c r="G34" i="5"/>
  <c r="F34" i="5"/>
  <c r="H33" i="5"/>
  <c r="G33" i="5"/>
  <c r="F33" i="5"/>
  <c r="F32" i="5"/>
  <c r="G32" i="5" s="1"/>
  <c r="H32" i="5" s="1"/>
  <c r="F31" i="5"/>
  <c r="G31" i="5" s="1"/>
  <c r="H31" i="5" s="1"/>
  <c r="F30" i="5"/>
  <c r="G30" i="5" s="1"/>
  <c r="H30" i="5" s="1"/>
  <c r="G29" i="5"/>
  <c r="H29" i="5" s="1"/>
  <c r="F29" i="5"/>
  <c r="G28" i="5"/>
  <c r="H28" i="5" s="1"/>
  <c r="F28" i="5"/>
  <c r="F27" i="5"/>
  <c r="G27" i="5" s="1"/>
  <c r="H27" i="5" s="1"/>
  <c r="H26" i="5"/>
  <c r="G26" i="5"/>
  <c r="F26" i="5"/>
  <c r="H25" i="5"/>
  <c r="G25" i="5"/>
  <c r="F25" i="5"/>
  <c r="F24" i="5"/>
  <c r="G24" i="5" s="1"/>
  <c r="H24" i="5" s="1"/>
  <c r="F23" i="5"/>
  <c r="G23" i="5" s="1"/>
  <c r="H23" i="5" s="1"/>
  <c r="F22" i="5"/>
  <c r="G22" i="5" s="1"/>
  <c r="H22" i="5" s="1"/>
  <c r="G19" i="5"/>
  <c r="H19" i="5" s="1"/>
  <c r="F19" i="5"/>
  <c r="D19" i="5"/>
  <c r="H18" i="5"/>
  <c r="G18" i="5"/>
  <c r="F18" i="5"/>
  <c r="F17" i="5"/>
  <c r="G17" i="5" s="1"/>
  <c r="H17" i="5" s="1"/>
  <c r="F16" i="5"/>
  <c r="G16" i="5" s="1"/>
  <c r="H16" i="5" s="1"/>
  <c r="F15" i="5"/>
  <c r="G15" i="5" s="1"/>
  <c r="H15" i="5" s="1"/>
  <c r="G14" i="5"/>
  <c r="H14" i="5" s="1"/>
  <c r="F14" i="5"/>
  <c r="G13" i="5"/>
  <c r="H13" i="5" s="1"/>
  <c r="F13" i="5"/>
  <c r="F12" i="5"/>
  <c r="G12" i="5" s="1"/>
  <c r="H12" i="5" s="1"/>
  <c r="H11" i="5"/>
  <c r="G11" i="5"/>
  <c r="F11" i="5"/>
  <c r="H10" i="5"/>
  <c r="G10" i="5"/>
  <c r="F10" i="5"/>
  <c r="F9" i="5"/>
  <c r="G9" i="5" s="1"/>
  <c r="H9" i="5" s="1"/>
  <c r="F8" i="5"/>
  <c r="G8" i="5" s="1"/>
  <c r="H8" i="5" s="1"/>
  <c r="F7" i="5"/>
  <c r="G7" i="5" s="1"/>
  <c r="H7" i="5" s="1"/>
  <c r="G6" i="5"/>
  <c r="H6" i="5" s="1"/>
  <c r="F6" i="5"/>
  <c r="G5" i="5"/>
  <c r="H5" i="5" s="1"/>
  <c r="F5" i="5"/>
  <c r="F4" i="5"/>
  <c r="G4" i="5" s="1"/>
  <c r="H3" i="5"/>
  <c r="G3" i="5"/>
  <c r="F3" i="5"/>
  <c r="F47" i="4"/>
  <c r="G47" i="4" s="1"/>
  <c r="H47" i="4" s="1"/>
  <c r="F46" i="4"/>
  <c r="G46" i="4" s="1"/>
  <c r="H46" i="4" s="1"/>
  <c r="G45" i="4"/>
  <c r="H45" i="4" s="1"/>
  <c r="F45" i="4"/>
  <c r="F44" i="4"/>
  <c r="G44" i="4" s="1"/>
  <c r="H44" i="4" s="1"/>
  <c r="F43" i="4"/>
  <c r="G43" i="4" s="1"/>
  <c r="H43" i="4" s="1"/>
  <c r="F40" i="4"/>
  <c r="G40" i="4" s="1"/>
  <c r="H40" i="4" s="1"/>
  <c r="G39" i="4"/>
  <c r="H39" i="4" s="1"/>
  <c r="F39" i="4"/>
  <c r="F36" i="4"/>
  <c r="G36" i="4" s="1"/>
  <c r="H36" i="4" s="1"/>
  <c r="F35" i="4"/>
  <c r="G35" i="4" s="1"/>
  <c r="H35" i="4" s="1"/>
  <c r="F32" i="4"/>
  <c r="G32" i="4" s="1"/>
  <c r="H32" i="4" s="1"/>
  <c r="G31" i="4"/>
  <c r="H31" i="4" s="1"/>
  <c r="F31" i="4"/>
  <c r="F30" i="4"/>
  <c r="G30" i="4" s="1"/>
  <c r="H30" i="4" s="1"/>
  <c r="F29" i="4"/>
  <c r="G29" i="4" s="1"/>
  <c r="H29" i="4" s="1"/>
  <c r="I28" i="4"/>
  <c r="F28" i="4"/>
  <c r="G28" i="4" s="1"/>
  <c r="H28" i="4" s="1"/>
  <c r="F27" i="4"/>
  <c r="G27" i="4" s="1"/>
  <c r="H27" i="4" s="1"/>
  <c r="G26" i="4"/>
  <c r="H26" i="4" s="1"/>
  <c r="F26" i="4"/>
  <c r="F25" i="4"/>
  <c r="G25" i="4" s="1"/>
  <c r="H25" i="4" s="1"/>
  <c r="F24" i="4"/>
  <c r="G24" i="4" s="1"/>
  <c r="H24" i="4" s="1"/>
  <c r="F23" i="4"/>
  <c r="G23" i="4" s="1"/>
  <c r="H23" i="4" s="1"/>
  <c r="C21" i="4"/>
  <c r="H20" i="4"/>
  <c r="G20" i="4"/>
  <c r="F20" i="4"/>
  <c r="G19" i="4"/>
  <c r="H19" i="4" s="1"/>
  <c r="F19" i="4"/>
  <c r="F18" i="4"/>
  <c r="G18" i="4" s="1"/>
  <c r="H18" i="4" s="1"/>
  <c r="F15" i="4"/>
  <c r="G15" i="4" s="1"/>
  <c r="H15" i="4" s="1"/>
  <c r="F14" i="4"/>
  <c r="G14" i="4" s="1"/>
  <c r="H14" i="4" s="1"/>
  <c r="G13" i="4"/>
  <c r="H13" i="4" s="1"/>
  <c r="F13" i="4"/>
  <c r="F12" i="4"/>
  <c r="G12" i="4" s="1"/>
  <c r="H12" i="4" s="1"/>
  <c r="F9" i="4"/>
  <c r="G9" i="4" s="1"/>
  <c r="H9" i="4" s="1"/>
  <c r="H8" i="4"/>
  <c r="G8" i="4"/>
  <c r="F8" i="4"/>
  <c r="G7" i="4"/>
  <c r="H7" i="4" s="1"/>
  <c r="F7" i="4"/>
  <c r="F6" i="4"/>
  <c r="G6" i="4" s="1"/>
  <c r="H6" i="4" s="1"/>
  <c r="F5" i="4"/>
  <c r="G5" i="4" s="1"/>
  <c r="H5" i="4" s="1"/>
  <c r="F4" i="4"/>
  <c r="G4" i="4" s="1"/>
  <c r="H4" i="4" s="1"/>
  <c r="G3" i="4"/>
  <c r="H3" i="4" s="1"/>
  <c r="F3" i="4"/>
  <c r="F2" i="4"/>
  <c r="G2" i="4" s="1"/>
  <c r="H2" i="4" s="1"/>
  <c r="E132" i="3"/>
  <c r="J60" i="3"/>
  <c r="J59" i="3"/>
  <c r="J58" i="3"/>
  <c r="O56" i="3"/>
  <c r="P56" i="3" s="1"/>
  <c r="Q56" i="3" s="1"/>
  <c r="L52" i="3"/>
  <c r="L51" i="3"/>
  <c r="L50" i="3"/>
  <c r="M48" i="3"/>
  <c r="L48" i="3"/>
  <c r="K48" i="3"/>
  <c r="M47" i="3"/>
  <c r="K47" i="3"/>
  <c r="G45" i="3"/>
  <c r="J45" i="3" s="1"/>
  <c r="J43" i="3"/>
  <c r="K43" i="3" s="1"/>
  <c r="I43" i="3"/>
  <c r="H43" i="3"/>
  <c r="G43" i="3"/>
  <c r="J39" i="3"/>
  <c r="K39" i="3" s="1"/>
  <c r="I39" i="3"/>
  <c r="G39" i="3"/>
  <c r="J38" i="3"/>
  <c r="I38" i="3" s="1"/>
  <c r="G38" i="3"/>
  <c r="G37" i="3"/>
  <c r="J37" i="3" s="1"/>
  <c r="J34" i="3"/>
  <c r="K34" i="3" s="1"/>
  <c r="I34" i="3"/>
  <c r="H34" i="3"/>
  <c r="G34" i="3"/>
  <c r="J33" i="3"/>
  <c r="H33" i="3" s="1"/>
  <c r="I33" i="3"/>
  <c r="G33" i="3"/>
  <c r="J32" i="3"/>
  <c r="K32" i="3" s="1"/>
  <c r="G32" i="3"/>
  <c r="G31" i="3"/>
  <c r="J31" i="3" s="1"/>
  <c r="J28" i="3"/>
  <c r="K28" i="3" s="1"/>
  <c r="I28" i="3"/>
  <c r="H28" i="3"/>
  <c r="G28" i="3"/>
  <c r="J27" i="3"/>
  <c r="K27" i="3" s="1"/>
  <c r="I27" i="3"/>
  <c r="G27" i="3"/>
  <c r="J26" i="3"/>
  <c r="I26" i="3" s="1"/>
  <c r="G26" i="3"/>
  <c r="G25" i="3"/>
  <c r="J25" i="3" s="1"/>
  <c r="J24" i="3"/>
  <c r="K24" i="3" s="1"/>
  <c r="I24" i="3"/>
  <c r="H24" i="3"/>
  <c r="G24" i="3"/>
  <c r="J23" i="3"/>
  <c r="H23" i="3" s="1"/>
  <c r="I23" i="3"/>
  <c r="G23" i="3"/>
  <c r="J22" i="3"/>
  <c r="K22" i="3" s="1"/>
  <c r="G22" i="3"/>
  <c r="G21" i="3"/>
  <c r="J21" i="3" s="1"/>
  <c r="G20" i="3"/>
  <c r="J20" i="3" s="1"/>
  <c r="J19" i="3"/>
  <c r="K19" i="3" s="1"/>
  <c r="I19" i="3"/>
  <c r="G19" i="3"/>
  <c r="J18" i="3"/>
  <c r="G18" i="3"/>
  <c r="G17" i="3"/>
  <c r="J17" i="3" s="1"/>
  <c r="J16" i="3"/>
  <c r="K16" i="3" s="1"/>
  <c r="I16" i="3"/>
  <c r="H16" i="3"/>
  <c r="G16" i="3"/>
  <c r="H14" i="3"/>
  <c r="J12" i="3"/>
  <c r="I12" i="3" s="1"/>
  <c r="G12" i="3"/>
  <c r="G11" i="3"/>
  <c r="J11" i="3" s="1"/>
  <c r="J10" i="3"/>
  <c r="K10" i="3" s="1"/>
  <c r="I10" i="3"/>
  <c r="H10" i="3"/>
  <c r="G10" i="3"/>
  <c r="J9" i="3"/>
  <c r="H9" i="3" s="1"/>
  <c r="I9" i="3"/>
  <c r="G9" i="3"/>
  <c r="J8" i="3"/>
  <c r="K8" i="3" s="1"/>
  <c r="G8" i="3"/>
  <c r="G7" i="3"/>
  <c r="J7" i="3" s="1"/>
  <c r="H6" i="3"/>
  <c r="G6" i="3"/>
  <c r="J6" i="3" s="1"/>
  <c r="J5" i="3"/>
  <c r="K5" i="3" s="1"/>
  <c r="I5" i="3"/>
  <c r="G5" i="3"/>
  <c r="J4" i="3"/>
  <c r="G4" i="3"/>
  <c r="G3" i="3"/>
  <c r="J3" i="3" s="1"/>
  <c r="J2" i="3"/>
  <c r="K2" i="3" s="1"/>
  <c r="I2" i="3"/>
  <c r="H2" i="3"/>
  <c r="G2" i="3"/>
  <c r="E104" i="2"/>
  <c r="G104" i="2" s="1"/>
  <c r="H104" i="2" s="1"/>
  <c r="E103" i="2"/>
  <c r="G103" i="2" s="1"/>
  <c r="H103" i="2" s="1"/>
  <c r="E101" i="2"/>
  <c r="F101" i="2" s="1"/>
  <c r="G101" i="2" s="1"/>
  <c r="E99" i="2"/>
  <c r="G99" i="2" s="1"/>
  <c r="H99" i="2" s="1"/>
  <c r="E82" i="2"/>
  <c r="G82" i="2" s="1"/>
  <c r="H82" i="2" s="1"/>
  <c r="E75" i="2"/>
  <c r="G75" i="2" s="1"/>
  <c r="H75" i="2" s="1"/>
  <c r="E74" i="2"/>
  <c r="G74" i="2" s="1"/>
  <c r="H74" i="2" s="1"/>
  <c r="E73" i="2"/>
  <c r="G73" i="2" s="1"/>
  <c r="H73" i="2" s="1"/>
  <c r="E72" i="2"/>
  <c r="G72" i="2" s="1"/>
  <c r="H72" i="2" s="1"/>
  <c r="E71" i="2"/>
  <c r="G71" i="2" s="1"/>
  <c r="H71" i="2" s="1"/>
  <c r="E70" i="2"/>
  <c r="G70" i="2" s="1"/>
  <c r="H70" i="2" s="1"/>
  <c r="E69" i="2"/>
  <c r="G69" i="2" s="1"/>
  <c r="H69" i="2" s="1"/>
  <c r="E68" i="2"/>
  <c r="G68" i="2" s="1"/>
  <c r="H68" i="2" s="1"/>
  <c r="E67" i="2"/>
  <c r="G67" i="2" s="1"/>
  <c r="H67" i="2" s="1"/>
  <c r="E66" i="2"/>
  <c r="G66" i="2" s="1"/>
  <c r="H66" i="2" s="1"/>
  <c r="E65" i="2"/>
  <c r="G65" i="2" s="1"/>
  <c r="H65" i="2" s="1"/>
  <c r="E64" i="2"/>
  <c r="G64" i="2" s="1"/>
  <c r="H64" i="2" s="1"/>
  <c r="E63" i="2"/>
  <c r="G63" i="2" s="1"/>
  <c r="H63" i="2" s="1"/>
  <c r="E62" i="2"/>
  <c r="G62" i="2" s="1"/>
  <c r="H62" i="2" s="1"/>
  <c r="G61" i="2"/>
  <c r="H61" i="2" s="1"/>
  <c r="E61" i="2"/>
  <c r="E60" i="2"/>
  <c r="G60" i="2" s="1"/>
  <c r="H60" i="2" s="1"/>
  <c r="E59" i="2"/>
  <c r="G59" i="2" s="1"/>
  <c r="H59" i="2" s="1"/>
  <c r="E58" i="2"/>
  <c r="G58" i="2" s="1"/>
  <c r="H58" i="2" s="1"/>
  <c r="E57" i="2"/>
  <c r="G57" i="2" s="1"/>
  <c r="H57" i="2" s="1"/>
  <c r="E56" i="2"/>
  <c r="G56" i="2" s="1"/>
  <c r="H56" i="2" s="1"/>
  <c r="E55" i="2"/>
  <c r="G55" i="2" s="1"/>
  <c r="H55" i="2" s="1"/>
  <c r="E54" i="2"/>
  <c r="G54" i="2" s="1"/>
  <c r="H54" i="2" s="1"/>
  <c r="E53" i="2"/>
  <c r="G53" i="2" s="1"/>
  <c r="H53" i="2" s="1"/>
  <c r="E52" i="2"/>
  <c r="G52" i="2" s="1"/>
  <c r="H52" i="2" s="1"/>
  <c r="E51" i="2"/>
  <c r="G51" i="2" s="1"/>
  <c r="H51" i="2" s="1"/>
  <c r="E50" i="2"/>
  <c r="G50" i="2" s="1"/>
  <c r="H50" i="2" s="1"/>
  <c r="G49" i="2"/>
  <c r="H49" i="2" s="1"/>
  <c r="E49" i="2"/>
  <c r="E48" i="2"/>
  <c r="G48" i="2" s="1"/>
  <c r="H48" i="2" s="1"/>
  <c r="E47" i="2"/>
  <c r="G47" i="2" s="1"/>
  <c r="H47" i="2" s="1"/>
  <c r="E46" i="2"/>
  <c r="G46" i="2" s="1"/>
  <c r="H46" i="2" s="1"/>
  <c r="E45" i="2"/>
  <c r="G45" i="2" s="1"/>
  <c r="H45" i="2" s="1"/>
  <c r="E44" i="2"/>
  <c r="G44" i="2" s="1"/>
  <c r="H44" i="2" s="1"/>
  <c r="E43" i="2"/>
  <c r="G43" i="2" s="1"/>
  <c r="H43" i="2" s="1"/>
  <c r="E42" i="2"/>
  <c r="G42" i="2" s="1"/>
  <c r="H42" i="2" s="1"/>
  <c r="E41" i="2"/>
  <c r="G41" i="2" s="1"/>
  <c r="H41" i="2" s="1"/>
  <c r="E40" i="2"/>
  <c r="G40" i="2" s="1"/>
  <c r="H40" i="2" s="1"/>
  <c r="E39" i="2"/>
  <c r="G39" i="2" s="1"/>
  <c r="H39" i="2" s="1"/>
  <c r="G38" i="2"/>
  <c r="H38" i="2" s="1"/>
  <c r="E38" i="2"/>
  <c r="E37" i="2"/>
  <c r="G37" i="2" s="1"/>
  <c r="H37" i="2" s="1"/>
  <c r="E36" i="2"/>
  <c r="G36" i="2" s="1"/>
  <c r="H36" i="2" s="1"/>
  <c r="E35" i="2"/>
  <c r="G35" i="2" s="1"/>
  <c r="H35" i="2" s="1"/>
  <c r="E34" i="2"/>
  <c r="G34" i="2" s="1"/>
  <c r="H34" i="2" s="1"/>
  <c r="G33" i="2"/>
  <c r="H33" i="2" s="1"/>
  <c r="E33" i="2"/>
  <c r="E32" i="2"/>
  <c r="G32" i="2" s="1"/>
  <c r="H32" i="2" s="1"/>
  <c r="E31" i="2"/>
  <c r="G31" i="2" s="1"/>
  <c r="H31" i="2" s="1"/>
  <c r="E30" i="2"/>
  <c r="G30" i="2" s="1"/>
  <c r="H30" i="2" s="1"/>
  <c r="E29" i="2"/>
  <c r="G29" i="2" s="1"/>
  <c r="H29" i="2" s="1"/>
  <c r="E28" i="2"/>
  <c r="G28" i="2" s="1"/>
  <c r="H28" i="2" s="1"/>
  <c r="E27" i="2"/>
  <c r="G27" i="2" s="1"/>
  <c r="H27" i="2" s="1"/>
  <c r="E26" i="2"/>
  <c r="G26" i="2" s="1"/>
  <c r="H26" i="2" s="1"/>
  <c r="E25" i="2"/>
  <c r="G25" i="2" s="1"/>
  <c r="H25" i="2" s="1"/>
  <c r="E24" i="2"/>
  <c r="G24" i="2" s="1"/>
  <c r="H24" i="2" s="1"/>
  <c r="E23" i="2"/>
  <c r="G23" i="2" s="1"/>
  <c r="H23" i="2" s="1"/>
  <c r="H22" i="2"/>
  <c r="G22" i="2"/>
  <c r="E22" i="2"/>
  <c r="E21" i="2"/>
  <c r="G21" i="2" s="1"/>
  <c r="H21" i="2" s="1"/>
  <c r="E20" i="2"/>
  <c r="G20" i="2" s="1"/>
  <c r="H20" i="2" s="1"/>
  <c r="E19" i="2"/>
  <c r="G19" i="2" s="1"/>
  <c r="H19" i="2" s="1"/>
  <c r="E18" i="2"/>
  <c r="G18" i="2" s="1"/>
  <c r="H18" i="2" s="1"/>
  <c r="G17" i="2"/>
  <c r="H17" i="2" s="1"/>
  <c r="E17" i="2"/>
  <c r="E16" i="2"/>
  <c r="G16" i="2" s="1"/>
  <c r="H16" i="2" s="1"/>
  <c r="E15" i="2"/>
  <c r="G15" i="2" s="1"/>
  <c r="H15" i="2" s="1"/>
  <c r="E14" i="2"/>
  <c r="G14" i="2" s="1"/>
  <c r="H14" i="2" s="1"/>
  <c r="E13" i="2"/>
  <c r="G13" i="2" s="1"/>
  <c r="H13" i="2" s="1"/>
  <c r="E12" i="2"/>
  <c r="G12" i="2" s="1"/>
  <c r="H12" i="2" s="1"/>
  <c r="E11" i="2"/>
  <c r="G11" i="2" s="1"/>
  <c r="H11" i="2" s="1"/>
  <c r="E10" i="2"/>
  <c r="G10" i="2" s="1"/>
  <c r="H10" i="2" s="1"/>
  <c r="E9" i="2"/>
  <c r="G9" i="2" s="1"/>
  <c r="H9" i="2" s="1"/>
  <c r="E8" i="2"/>
  <c r="G8" i="2" s="1"/>
  <c r="H8" i="2" s="1"/>
  <c r="E7" i="2"/>
  <c r="G7" i="2" s="1"/>
  <c r="H7" i="2" s="1"/>
  <c r="E6" i="2"/>
  <c r="G6" i="2" s="1"/>
  <c r="H6" i="2" s="1"/>
  <c r="E5" i="2"/>
  <c r="G5" i="2" s="1"/>
  <c r="H5" i="2" s="1"/>
  <c r="E4" i="2"/>
  <c r="G4" i="2" s="1"/>
  <c r="H4" i="2" s="1"/>
  <c r="E3" i="2"/>
  <c r="G3" i="2" s="1"/>
  <c r="H3" i="2" s="1"/>
  <c r="E2" i="2"/>
  <c r="G2" i="2" s="1"/>
  <c r="H2" i="2" s="1"/>
  <c r="M6" i="1"/>
  <c r="K17" i="3" l="1"/>
  <c r="I17" i="3"/>
  <c r="H17" i="3"/>
  <c r="I18" i="3"/>
  <c r="H18" i="3"/>
  <c r="K18" i="3"/>
  <c r="K6" i="3"/>
  <c r="I6" i="3"/>
  <c r="I31" i="3"/>
  <c r="H31" i="3"/>
  <c r="K31" i="3"/>
  <c r="G1" i="5"/>
  <c r="H4" i="5"/>
  <c r="H1" i="5" s="1"/>
  <c r="K25" i="3"/>
  <c r="I25" i="3"/>
  <c r="H25" i="3"/>
  <c r="K3" i="3"/>
  <c r="H3" i="3"/>
  <c r="I3" i="3"/>
  <c r="I7" i="3"/>
  <c r="H7" i="3"/>
  <c r="K37" i="3"/>
  <c r="I37" i="3"/>
  <c r="H37" i="3"/>
  <c r="K11" i="3"/>
  <c r="H11" i="3"/>
  <c r="I11" i="3"/>
  <c r="K7" i="3"/>
  <c r="K20" i="3"/>
  <c r="H20" i="3"/>
  <c r="I20" i="3"/>
  <c r="I4" i="3"/>
  <c r="H4" i="3"/>
  <c r="K4" i="3"/>
  <c r="I21" i="3"/>
  <c r="H21" i="3"/>
  <c r="K21" i="3"/>
  <c r="I45" i="3"/>
  <c r="H45" i="3"/>
  <c r="K45" i="3"/>
  <c r="K12" i="3"/>
  <c r="K26" i="3"/>
  <c r="K38" i="3"/>
  <c r="H8" i="3"/>
  <c r="K9" i="3"/>
  <c r="H22" i="3"/>
  <c r="K23" i="3"/>
  <c r="H32" i="3"/>
  <c r="K33" i="3"/>
  <c r="H5" i="3"/>
  <c r="I8" i="3"/>
  <c r="H19" i="3"/>
  <c r="I22" i="3"/>
  <c r="H27" i="3"/>
  <c r="I32" i="3"/>
  <c r="H39" i="3"/>
  <c r="H12" i="3"/>
  <c r="H26" i="3"/>
  <c r="H38" i="3"/>
</calcChain>
</file>

<file path=xl/sharedStrings.xml><?xml version="1.0" encoding="utf-8"?>
<sst xmlns="http://schemas.openxmlformats.org/spreadsheetml/2006/main" count="860" uniqueCount="379">
  <si>
    <t xml:space="preserve">PART NO </t>
  </si>
  <si>
    <t xml:space="preserve">TAX RATE </t>
  </si>
  <si>
    <t xml:space="preserve">HSN </t>
  </si>
  <si>
    <t>AL BORING SCRAP</t>
  </si>
  <si>
    <t>ALU FETLING SCRAP</t>
  </si>
  <si>
    <t>ALU SCRAP</t>
  </si>
  <si>
    <t>ALUMINIUM ASH</t>
  </si>
  <si>
    <t xml:space="preserve"> </t>
  </si>
  <si>
    <t>BRS BORING SCRAP</t>
  </si>
  <si>
    <t>BRS SCRAP</t>
  </si>
  <si>
    <t>COTTON AND WOODEN WASTE</t>
  </si>
  <si>
    <t>EMPTY METAL BARREL SCRAP</t>
  </si>
  <si>
    <t>EMPTY PL DRUM 200L</t>
  </si>
  <si>
    <t>EMPTY PL DRUM 20L</t>
  </si>
  <si>
    <t>EMPTY PLASTIC BARREL SCRAP</t>
  </si>
  <si>
    <t>HZ_PLASTIC_CAN_SCRAP</t>
  </si>
  <si>
    <t>MS DRUM</t>
  </si>
  <si>
    <t>MS SCRAP.</t>
  </si>
  <si>
    <t>12530 </t>
  </si>
  <si>
    <t>PLASTIC SCRAP</t>
  </si>
  <si>
    <t>PLASTIC_CAN_SCRAP</t>
  </si>
  <si>
    <t>WASTE 3 MONTH CONT</t>
  </si>
  <si>
    <t>WASTE ALUMINIUM POWDER SCRAP</t>
  </si>
  <si>
    <t>WOODEN SCRAP</t>
  </si>
  <si>
    <t>ZINC ASH</t>
  </si>
  <si>
    <t>ZN BORING SCRAP</t>
  </si>
  <si>
    <t>ZN CASTING SCRAP</t>
  </si>
  <si>
    <t>BL-RUB-HOSE-SCRAP</t>
  </si>
  <si>
    <t>COOLANT AND SLUDGE SCRAP</t>
  </si>
  <si>
    <t>CRUCIBLE SCRAP</t>
  </si>
  <si>
    <t>USED OIL</t>
  </si>
  <si>
    <t>Table, kitchen or other household articles of iron &amp; steel; Utensils</t>
  </si>
  <si>
    <t>Table, kitchen or other household articles of aluminium; Utensils</t>
  </si>
  <si>
    <t>E-WASTE AND PARTS</t>
  </si>
  <si>
    <t>E-WASTE SCRAPS</t>
  </si>
  <si>
    <t>HS STEEL POWDER SCRAP</t>
  </si>
  <si>
    <t>BATTERY SCRAP</t>
  </si>
  <si>
    <t>ELECTRIC_WIRE_SCRAP</t>
  </si>
  <si>
    <t>EMPTY TIN SCRAP</t>
  </si>
  <si>
    <t>MACHINERY SCRAP</t>
  </si>
  <si>
    <t>MISC SCRAP</t>
  </si>
  <si>
    <t>PRESS_205</t>
  </si>
  <si>
    <t>USED SS STEEL SHOTS SCRAP</t>
  </si>
  <si>
    <t>ROOF SHEET</t>
  </si>
  <si>
    <t>Fixture</t>
  </si>
  <si>
    <t>Gauges </t>
  </si>
  <si>
    <t>Mandrel  </t>
  </si>
  <si>
    <t>Tools</t>
  </si>
  <si>
    <t>BROKEN SCRAP CHAIRS</t>
  </si>
  <si>
    <t>SOLINOID COIL SCRAP</t>
  </si>
  <si>
    <t xml:space="preserve">Ac Out door Unit Scrap                             </t>
  </si>
  <si>
    <t xml:space="preserve">Used Water Cooler Scrap                          </t>
  </si>
  <si>
    <t xml:space="preserve">Used Electrical Main Switch Scrap         </t>
  </si>
  <si>
    <t xml:space="preserve">Used Stabilizer Scrap                                  </t>
  </si>
  <si>
    <t>COPPER SCRAP</t>
  </si>
  <si>
    <t>AC OUT DOOR UNIT SCRAP</t>
  </si>
  <si>
    <t xml:space="preserve">PO NO </t>
  </si>
  <si>
    <t xml:space="preserve"> PART NO</t>
  </si>
  <si>
    <t xml:space="preserve">INV QTY </t>
  </si>
  <si>
    <t xml:space="preserve">RATE </t>
  </si>
  <si>
    <t>Basic Value</t>
  </si>
  <si>
    <t>GST Tax Rate</t>
  </si>
  <si>
    <t xml:space="preserve">TXA AMT </t>
  </si>
  <si>
    <t>TOTAL INV VALUE</t>
  </si>
  <si>
    <t>SALE</t>
  </si>
  <si>
    <t>SHIPMENT NO</t>
  </si>
  <si>
    <t>BILL TO AND SHIP TO ADDRESS</t>
  </si>
  <si>
    <t>PS/5230017985</t>
  </si>
  <si>
    <t>785-401201-0-8M</t>
  </si>
  <si>
    <t>PLANT 10 PLOT NO. 9,SECTOR 5,INDUSTRIAL GROWTH CENTER,BAWAL-123501,Haryana,INDIA</t>
  </si>
  <si>
    <t>U-5HL06</t>
  </si>
  <si>
    <t>J8-3FL17-3</t>
  </si>
  <si>
    <t>N102221-105</t>
  </si>
  <si>
    <t>MD13/24-30</t>
  </si>
  <si>
    <t>VM22/210-15</t>
  </si>
  <si>
    <t>785-401700-0-7M</t>
  </si>
  <si>
    <t>N500849-12.5</t>
  </si>
  <si>
    <t>N100604-90</t>
  </si>
  <si>
    <t>N102221-107.5</t>
  </si>
  <si>
    <t>VM14/271-E-1</t>
  </si>
  <si>
    <t>N102221-77.5</t>
  </si>
  <si>
    <t>785-401201-0-7M</t>
  </si>
  <si>
    <t>U832-19008-2.5</t>
  </si>
  <si>
    <t>U832-19009-3.5</t>
  </si>
  <si>
    <t>S651-26001-1A</t>
  </si>
  <si>
    <t>PR27/02</t>
  </si>
  <si>
    <t>N100604-80</t>
  </si>
  <si>
    <t>N100604-65</t>
  </si>
  <si>
    <t>PO COPY</t>
  </si>
  <si>
    <t>785-401201-0-2M</t>
  </si>
  <si>
    <t>PR60/010</t>
  </si>
  <si>
    <t> 818-45001-60</t>
  </si>
  <si>
    <t>52476 </t>
  </si>
  <si>
    <t>818-35008-50</t>
  </si>
  <si>
    <t>N501145</t>
  </si>
  <si>
    <t>J8-4DP27</t>
  </si>
  <si>
    <t>U-5DN18</t>
  </si>
  <si>
    <t>MD13/24-20</t>
  </si>
  <si>
    <t>N102221-60</t>
  </si>
  <si>
    <t>VM13/280-15</t>
  </si>
  <si>
    <t>U832-19010-3.5</t>
  </si>
  <si>
    <t>SVM16/215-1A</t>
  </si>
  <si>
    <t>PR07/05A</t>
  </si>
  <si>
    <t>N102221-50</t>
  </si>
  <si>
    <t>PS/5230006133</t>
  </si>
  <si>
    <t>N101043-32.5</t>
  </si>
  <si>
    <t>N501076</t>
  </si>
  <si>
    <t>785-401507-E-0M</t>
  </si>
  <si>
    <t>N100604-85</t>
  </si>
  <si>
    <t>N100604-87.5</t>
  </si>
  <si>
    <t>N501590</t>
  </si>
  <si>
    <t>N102221-67.5</t>
  </si>
  <si>
    <t>T-203067</t>
  </si>
  <si>
    <t>N100604-92.5</t>
  </si>
  <si>
    <t>N500851-130</t>
  </si>
  <si>
    <t>MD13/24-17.5</t>
  </si>
  <si>
    <t>U-5DZ01</t>
  </si>
  <si>
    <t>U-5DN17</t>
  </si>
  <si>
    <t>U832-16001-3.0</t>
  </si>
  <si>
    <t>N500849-15</t>
  </si>
  <si>
    <t>N501051</t>
  </si>
  <si>
    <t>VM13/281-12.5</t>
  </si>
  <si>
    <t>N100604-70</t>
  </si>
  <si>
    <t>U-5HL05</t>
  </si>
  <si>
    <t>N102221-110</t>
  </si>
  <si>
    <t>VM13/281-15</t>
  </si>
  <si>
    <t>U-5FN03</t>
  </si>
  <si>
    <t>N100604-82.5</t>
  </si>
  <si>
    <t>VM14/271-E-3</t>
  </si>
  <si>
    <t>785-401201-0-3M</t>
  </si>
  <si>
    <t>N100604-95</t>
  </si>
  <si>
    <t>VM13/280-25</t>
  </si>
  <si>
    <t>U-4BK4</t>
  </si>
  <si>
    <t>785-401201-0-5M</t>
  </si>
  <si>
    <t>N501971</t>
  </si>
  <si>
    <t>N500702-AE-5</t>
  </si>
  <si>
    <t>832-20023-2.5</t>
  </si>
  <si>
    <t>N500273</t>
  </si>
  <si>
    <t>785-401201-O-4M</t>
  </si>
  <si>
    <t>5220027891/5220036086</t>
  </si>
  <si>
    <t>U-5DZ05</t>
  </si>
  <si>
    <t>SN501916</t>
  </si>
  <si>
    <t>N102221-57.5</t>
  </si>
  <si>
    <t>N600273</t>
  </si>
  <si>
    <t>PS/5230005644</t>
  </si>
  <si>
    <t>U832-16003-3.0</t>
  </si>
  <si>
    <t>BV15I/04-130</t>
  </si>
  <si>
    <t>N102221-55</t>
  </si>
  <si>
    <t>TN04K2788</t>
  </si>
  <si>
    <t>TN22CM9015</t>
  </si>
  <si>
    <t>785-401507-E-1M</t>
  </si>
  <si>
    <t>.</t>
  </si>
  <si>
    <t>T202659</t>
  </si>
  <si>
    <t>VM15/285-J</t>
  </si>
  <si>
    <t>N500806</t>
  </si>
  <si>
    <t>UVD18-22-OE</t>
  </si>
  <si>
    <t>200*2</t>
  </si>
  <si>
    <t>UCD25-4-OE</t>
  </si>
  <si>
    <t>180*1</t>
  </si>
  <si>
    <t>UCD25-2-OE</t>
  </si>
  <si>
    <t>540*2</t>
  </si>
  <si>
    <t>UCD29-2-OE</t>
  </si>
  <si>
    <t xml:space="preserve">CUST NAME </t>
  </si>
  <si>
    <t>PO NO</t>
  </si>
  <si>
    <t>CUS PART NO</t>
  </si>
  <si>
    <t>PART NO</t>
  </si>
  <si>
    <t xml:space="preserve">Inv RATE </t>
  </si>
  <si>
    <t>TOTAL</t>
  </si>
  <si>
    <t>CGST 14</t>
  </si>
  <si>
    <t>SGST 14</t>
  </si>
  <si>
    <t>SHIP TO</t>
  </si>
  <si>
    <t xml:space="preserve">TVS HOSUR </t>
  </si>
  <si>
    <t>N5040810</t>
  </si>
  <si>
    <t>HARITA,HOSUR DHARMAPURI DISTRICT HOSUR TAMIL NADU PIN-635109</t>
  </si>
  <si>
    <t>N9041090</t>
  </si>
  <si>
    <t>VM19-125-OE</t>
  </si>
  <si>
    <t>TN38AA1593</t>
  </si>
  <si>
    <t>N5040950</t>
  </si>
  <si>
    <t>UCD25-3-OE</t>
  </si>
  <si>
    <t>N6040450</t>
  </si>
  <si>
    <t>N6040410</t>
  </si>
  <si>
    <t>UCD25-5-OE</t>
  </si>
  <si>
    <t>N5040960</t>
  </si>
  <si>
    <t>UCD25-6-OE</t>
  </si>
  <si>
    <t>TVS HOSUR</t>
  </si>
  <si>
    <t>K6040640</t>
  </si>
  <si>
    <t>UVD16-9-OE</t>
  </si>
  <si>
    <t>K6040980</t>
  </si>
  <si>
    <t>UVD16-16-OE</t>
  </si>
  <si>
    <t>48562 </t>
  </si>
  <si>
    <t>U-4EHF01</t>
  </si>
  <si>
    <t> T-UCD25-8-OE</t>
  </si>
  <si>
    <t>N6041130</t>
  </si>
  <si>
    <t> T-UCD25-08-OE</t>
  </si>
  <si>
    <t>TOTAK INV VALUE</t>
  </si>
  <si>
    <t xml:space="preserve">SALES ORDER </t>
  </si>
  <si>
    <t>G4041370</t>
  </si>
  <si>
    <t>P.B.No.4,HOSUR</t>
  </si>
  <si>
    <t>G4041340</t>
  </si>
  <si>
    <t>UVD18-18-OE</t>
  </si>
  <si>
    <t>G4041670</t>
  </si>
  <si>
    <t>UVD18-23-OE</t>
  </si>
  <si>
    <t>R1040080</t>
  </si>
  <si>
    <t>VM17-173-OE</t>
  </si>
  <si>
    <t>R3040040</t>
  </si>
  <si>
    <t>UVD17-2-OE</t>
  </si>
  <si>
    <t>R4040170</t>
  </si>
  <si>
    <t>UVD17-3-OE</t>
  </si>
  <si>
    <t>R1041100</t>
  </si>
  <si>
    <t>UVD17-6-OE</t>
  </si>
  <si>
    <t>R1041080</t>
  </si>
  <si>
    <t>T6-UVD17-X22-OE</t>
  </si>
  <si>
    <t>G4320170</t>
  </si>
  <si>
    <t>UBT18-2-OE</t>
  </si>
  <si>
    <t>G4041520</t>
  </si>
  <si>
    <t>UVD18-20-OE</t>
  </si>
  <si>
    <t>G4041490</t>
  </si>
  <si>
    <t>UVD18-21-OE</t>
  </si>
  <si>
    <t>G4040830</t>
  </si>
  <si>
    <t>UVD18-24-OE</t>
  </si>
  <si>
    <t>G4040831</t>
  </si>
  <si>
    <t>T-UVD22-60-OE</t>
  </si>
  <si>
    <t>JTKET</t>
  </si>
  <si>
    <t>LH</t>
  </si>
  <si>
    <t>1-R023151100-OE</t>
  </si>
  <si>
    <t>POST BAG NO -14, CHENNAI BANGLORE HIGWAY(NH-4) SRIPERUMBUDUR CHENNAI</t>
  </si>
  <si>
    <t>1-R023151300-OE</t>
  </si>
  <si>
    <t>RH</t>
  </si>
  <si>
    <t>1-R022151300-OE</t>
  </si>
  <si>
    <t>1-R022151100-OE</t>
  </si>
  <si>
    <t>TN19AK9225</t>
  </si>
  <si>
    <t>ROYAL ENFIELD</t>
  </si>
  <si>
    <t>591999/A</t>
  </si>
  <si>
    <t>UPV-1-OE</t>
  </si>
  <si>
    <t>A UNIT OF EICHER MOTORS LIMITED,A-19/1S H48 WALAJA ROAD,ORAGADAM,CHENNAI-602105,Tamil Nadu,INDIA</t>
  </si>
  <si>
    <t>URV01-03-OE</t>
  </si>
  <si>
    <t>UCD29-16-OE</t>
  </si>
  <si>
    <t>PSA AVTEC POWERTRAIN PRIVATE LIMITED</t>
  </si>
  <si>
    <t>T-UDP-X20Z1-OE</t>
  </si>
  <si>
    <t>POONAPALLI VILLAGE, MATHAGONDAPALLI POST HOSUR, Tamil Nadu, PIN - 635114</t>
  </si>
  <si>
    <t>PCA</t>
  </si>
  <si>
    <t>B-5 UNIT -A INDOSPAE INDUSTRIAL PARK CHAKAN-I,GAT NO 428/7 to 428/12,TALEGAON ROAD MAHALUNGE INGALE,PUNE-410501,Maharashtra,INDIA</t>
  </si>
  <si>
    <t xml:space="preserve">QTY </t>
  </si>
  <si>
    <t xml:space="preserve">TRY </t>
  </si>
  <si>
    <t>17-2-OE</t>
  </si>
  <si>
    <t>qty</t>
  </si>
  <si>
    <t>`</t>
  </si>
  <si>
    <t>TN19AL5176</t>
  </si>
  <si>
    <t>40173 </t>
  </si>
  <si>
    <t>4567109 </t>
  </si>
  <si>
    <t>4567110 </t>
  </si>
  <si>
    <t>4567111 </t>
  </si>
  <si>
    <t>4567112 </t>
  </si>
  <si>
    <t>4567113 </t>
  </si>
  <si>
    <t>TN19AM3012</t>
  </si>
  <si>
    <t>4598123 </t>
  </si>
  <si>
    <t>4598124 </t>
  </si>
  <si>
    <t>4598125 </t>
  </si>
  <si>
    <t>CUSTOMER NAME</t>
  </si>
  <si>
    <t>Qty</t>
  </si>
  <si>
    <t>Value</t>
  </si>
  <si>
    <t>GST</t>
  </si>
  <si>
    <t>Inv Amount</t>
  </si>
  <si>
    <t>TVS MYSORE</t>
  </si>
  <si>
    <t>T-UCD29-005-OE</t>
  </si>
  <si>
    <t>POST BOX NO. 1, BYTHAHALLI KADAKOLA POST MYSORE, Karnataka, PIN - 571311</t>
  </si>
  <si>
    <t>UCD29-34-OE</t>
  </si>
  <si>
    <t>BS26-253-OE</t>
  </si>
  <si>
    <t>UCD29-30-OE</t>
  </si>
  <si>
    <t>UCD26-15-OE</t>
  </si>
  <si>
    <t>T3-UCD29-X46-OE</t>
  </si>
  <si>
    <t>UCD29-35-OE</t>
  </si>
  <si>
    <t>QTY</t>
  </si>
  <si>
    <t xml:space="preserve">TAX AMT </t>
  </si>
  <si>
    <t xml:space="preserve">TOTAL INV AMT </t>
  </si>
  <si>
    <t>TATA MOTORS Passenger</t>
  </si>
  <si>
    <t>UDP-X19</t>
  </si>
  <si>
    <t>BUILDING-REVENUE SURVEY NO 1,,VILLAGE-NORTHKOTPURA TALUKASANAND,Gujarat, PIN -382170</t>
  </si>
  <si>
    <t>N600272</t>
  </si>
  <si>
    <t>UDP6-OE</t>
  </si>
  <si>
    <t>T-UDP-X23-OE</t>
  </si>
  <si>
    <t>KA51AJ0920</t>
  </si>
  <si>
    <t>FIAT INDIA</t>
  </si>
  <si>
    <t>PLOT NO. B-19,, M.I.D.C INDUSTRIAL AREA RANJANGAON, TALUKA: SHIPUR, DIST. PUNE, PUNE, Maharashtra, PIN - 412210</t>
  </si>
  <si>
    <t>PIAGGIO (1691)</t>
  </si>
  <si>
    <t>UVD22-13-OE</t>
  </si>
  <si>
    <t>REGD. OFFICE AND WORKS, E2- MIDC AREA DISTRICT PUNE BARAMATI, Maharashtra, PIN - 413133</t>
  </si>
  <si>
    <t>PIAGGIO</t>
  </si>
  <si>
    <t>UVD22-48-OE</t>
  </si>
  <si>
    <t>UVD22-12-OE</t>
  </si>
  <si>
    <t>UVD22-47-OE</t>
  </si>
  <si>
    <t>UVD22-44-OE</t>
  </si>
  <si>
    <t>T-UEACV-009</t>
  </si>
  <si>
    <t>UVD22-11-OE</t>
  </si>
  <si>
    <t>UVD22-56-OE</t>
  </si>
  <si>
    <t>UVD22-57-OE</t>
  </si>
  <si>
    <t>UEACV-002-00-OE</t>
  </si>
  <si>
    <t>ATUL (14334)</t>
  </si>
  <si>
    <t>8-B NATIONAL HIGHWAY,NEAR MICROWAVE TOWER,SHAPAR (VERAVAL),GUJARAT-360024,Gujarat,INDIA</t>
  </si>
  <si>
    <t>ATUL</t>
  </si>
  <si>
    <t>UVD22-45- OE</t>
  </si>
  <si>
    <t>GREAVES</t>
  </si>
  <si>
    <t>UVD22-9-OE</t>
  </si>
  <si>
    <t>LIGHT ENGINE UNIT I,AURANGABAD</t>
  </si>
  <si>
    <t>UVD22-5-OE</t>
  </si>
  <si>
    <t xml:space="preserve">TATA PANTNAGAR </t>
  </si>
  <si>
    <t>UDP-002-OE</t>
  </si>
  <si>
    <t>PLOT NO 1,SECTOR - 11,IIE SIDCUL,UDHAM SINGH NAGAR-263145,Uttarakhand,INDIA</t>
  </si>
  <si>
    <t>UPCN-1-OE</t>
  </si>
  <si>
    <t>T-UDP-X21-OE</t>
  </si>
  <si>
    <t>ERC STORE,COMMERCIAL VEHICLE BUSINESS UNIT,PIMPRI,PUNE-411018,Maharashtra,INDIA</t>
  </si>
  <si>
    <t>TATA SANAND</t>
  </si>
  <si>
    <t>TATA PANTNAGAR</t>
  </si>
  <si>
    <t>SENTHIL@#123</t>
  </si>
  <si>
    <t>4618137 </t>
  </si>
  <si>
    <t>41937 </t>
  </si>
  <si>
    <t>4618138 </t>
  </si>
  <si>
    <t>4618139 </t>
  </si>
  <si>
    <t>TN18AR6427</t>
  </si>
  <si>
    <t>MIKUNI CORPORATION.</t>
  </si>
  <si>
    <t>JAPAN,101-0021,TOKYO,13-11 SOTOKANDA AR BALANCE,6-CHOME CHIYODA-KU TOKYO</t>
  </si>
  <si>
    <t>JAPAN,430-0926,SHIZUOKA,NISSEI HAMAMATSU EKIMAE ANEX BUILD.7F325-34,SUNAYAMA-CHO,NAKA-KU,HAMAMATSU</t>
  </si>
  <si>
    <t>PLANT</t>
  </si>
  <si>
    <t>TN10BK1765</t>
  </si>
  <si>
    <t>CHAKAN WH</t>
  </si>
  <si>
    <t>UCD33-7-OE</t>
  </si>
  <si>
    <t>202005 -GAT NO.136/PLOT NO,AMBETHAN ROAD CAMRON INDUSTRIAL PARK,CHAKAN,PUNE,MAHARASHTRA-410501</t>
  </si>
  <si>
    <t>T1-UCD29-X68-OE</t>
  </si>
  <si>
    <t>UCD32-3-OE</t>
  </si>
  <si>
    <t>UCD29-23-OE</t>
  </si>
  <si>
    <t>T2-UCD29-X75-OE</t>
  </si>
  <si>
    <t>UCD29-24-OE</t>
  </si>
  <si>
    <t>UCD29-17-OE</t>
  </si>
  <si>
    <t>UCD32-4-OE</t>
  </si>
  <si>
    <t>UCD29-13-OE</t>
  </si>
  <si>
    <t>UCD33-6-OE</t>
  </si>
  <si>
    <t>UCD29-21-OE</t>
  </si>
  <si>
    <t>UCD29-33-OE</t>
  </si>
  <si>
    <t>UCD29-26-OE</t>
  </si>
  <si>
    <t>UCD29-22-OE</t>
  </si>
  <si>
    <t>T-UCD29-014-OE</t>
  </si>
  <si>
    <t>UVD16-24-OE</t>
  </si>
  <si>
    <t>UCD26-29-OE</t>
  </si>
  <si>
    <t>WALUJ WH</t>
  </si>
  <si>
    <t xml:space="preserve">BILL TO </t>
  </si>
  <si>
    <t>UVD18-39-OE</t>
  </si>
  <si>
    <t>WALUJ WAREHOUSE GAT NO.305,OPPOSITE MSEB POWER HOUSE TURKABAD KHARADI AURANGABAD,Maharashtra, PIN -431133</t>
  </si>
  <si>
    <t>UCD24-3-OE</t>
  </si>
  <si>
    <t>UCD24-4-OE</t>
  </si>
  <si>
    <t>UCD26-6-OE</t>
  </si>
  <si>
    <t>UVD20-52-OE</t>
  </si>
  <si>
    <t>UVD20-35-OE</t>
  </si>
  <si>
    <t>UVD20-27-OE</t>
  </si>
  <si>
    <t>UVD20-33-OE</t>
  </si>
  <si>
    <t>UVD16-17-OE</t>
  </si>
  <si>
    <t>T-UVD16-010-OE</t>
  </si>
  <si>
    <t>T-UVD16-009-OE</t>
  </si>
  <si>
    <t>UVD20-42-OE</t>
  </si>
  <si>
    <t>UVD20-31-OE</t>
  </si>
  <si>
    <t>UVD20-41-OE</t>
  </si>
  <si>
    <t>T-UVD20-009-OE</t>
  </si>
  <si>
    <t>T-UEPV-017-OE</t>
  </si>
  <si>
    <t>BAWAL WH</t>
  </si>
  <si>
    <t>BILL TO</t>
  </si>
  <si>
    <t>UCD33-9-OE</t>
  </si>
  <si>
    <t>BAWAL WAREHOUSE,PLOT NO. 9, SECTOR 5,INDUSTRIAL GROWTH CENTER,BAWAL-123501,Haryana,INDIA</t>
  </si>
  <si>
    <t>UCD33-10-OE</t>
  </si>
  <si>
    <t>UCD29-31-OE</t>
  </si>
  <si>
    <t>UCD33-11-OE</t>
  </si>
  <si>
    <t>VM18-258-SP</t>
  </si>
  <si>
    <r>
      <rPr>
        <b/>
        <sz val="11"/>
        <color theme="1"/>
        <rFont val="Calibri"/>
      </rPr>
      <t> </t>
    </r>
    <r>
      <rPr>
        <b/>
        <sz val="11"/>
        <color rgb="FF000000"/>
        <rFont val="Calibri"/>
      </rPr>
      <t>T-UCD29-016-OE</t>
    </r>
  </si>
  <si>
    <t>UVD18-38-SP</t>
  </si>
  <si>
    <r>
      <rPr>
        <b/>
        <sz val="11"/>
        <color theme="1"/>
        <rFont val="Calibri"/>
      </rPr>
      <t> </t>
    </r>
    <r>
      <rPr>
        <b/>
        <sz val="11"/>
        <color rgb="FF000000"/>
        <rFont val="Calibri"/>
      </rPr>
      <t>T-UCD29-017-OE</t>
    </r>
  </si>
  <si>
    <t>T-UCD25-11-OE</t>
  </si>
  <si>
    <t>Z310015764</t>
  </si>
  <si>
    <t>T-UCD29-018-OE</t>
  </si>
  <si>
    <t>PANTNAGAR WH</t>
  </si>
  <si>
    <t>T-UCD26-002-OE</t>
  </si>
  <si>
    <t>PANT NAGAR 512 OPP TO MAHABALI DHARMA KANTA, MALASA ROAD, NEAR TULSIDWAR, SIMLA PISTORE, RUDRAPUR UDHAM SINGH NAGAR Uttarakhand, PIN -263153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</si>
</sst>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0">
    <font>
      <sz val="11"/>
      <color theme="1"/>
      <name val="Calibri"/>
      <scheme val="minor"/>
    </font>
    <font>
      <sz val="11"/>
      <color theme="1"/>
      <name val="Calibri"/>
    </font>
    <font>
      <b/>
      <sz val="10"/>
      <color theme="1"/>
      <name val="Arial"/>
    </font>
    <font>
      <b/>
      <sz val="11"/>
      <color theme="1"/>
      <name val="Calibri"/>
    </font>
    <font>
      <sz val="9"/>
      <color rgb="FF333333"/>
      <name val="Helvetica Neue"/>
    </font>
    <font>
      <sz val="11"/>
      <color theme="1"/>
      <name val="Calibri"/>
      <scheme val="minor"/>
    </font>
    <font>
      <sz val="15"/>
      <color rgb="FF191970"/>
      <name val="Helvetica Neue"/>
    </font>
    <font>
      <b/>
      <sz val="11"/>
      <color rgb="FF202124"/>
      <name val="Arial"/>
    </font>
    <font>
      <b/>
      <sz val="11"/>
      <color rgb="FFFF0000"/>
      <name val="Times New Roman"/>
    </font>
    <font>
      <b/>
      <sz val="12"/>
      <color rgb="FF262626"/>
      <name val="Times New Roman"/>
    </font>
    <font>
      <b/>
      <sz val="11"/>
      <color theme="1"/>
      <name val="Times New Roman"/>
    </font>
    <font>
      <b/>
      <sz val="12"/>
      <color rgb="FFFF0000"/>
      <name val="Times New Roman"/>
    </font>
    <font>
      <sz val="15"/>
      <color rgb="FF000000"/>
      <name val="Helvetica Neue"/>
    </font>
    <font>
      <b/>
      <sz val="12"/>
      <color theme="1"/>
      <name val="Times New Roman"/>
    </font>
    <font>
      <b/>
      <sz val="12"/>
      <color theme="1"/>
      <name val="Calibri"/>
    </font>
    <font>
      <b/>
      <sz val="12"/>
      <color rgb="FFFF0000"/>
      <name val="Helvetica Neue"/>
    </font>
    <font>
      <sz val="10"/>
      <color theme="1"/>
      <name val="Arial"/>
    </font>
    <font>
      <b/>
      <sz val="15"/>
      <color rgb="FF000000"/>
      <name val="Helvetica Neue"/>
    </font>
    <font>
      <sz val="11"/>
      <color rgb="FF000000"/>
      <name val="Calibri"/>
    </font>
    <font>
      <b/>
      <sz val="11"/>
      <color rgb="FF000000"/>
      <name val="Calibri"/>
    </font>
    <font>
      <b/>
      <sz val="9"/>
      <color rgb="FF333333"/>
      <name val="Helvetica Neue"/>
    </font>
    <font>
      <b/>
      <sz val="12"/>
      <color rgb="FF222222"/>
      <name val="Arial"/>
    </font>
    <font>
      <b/>
      <sz val="14"/>
      <color rgb="FFFF0000"/>
      <name val="Calibri"/>
    </font>
    <font>
      <sz val="14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6"/>
      <color rgb="FF333333"/>
      <name val="Arial"/>
    </font>
    <font>
      <sz val="11"/>
      <color rgb="FF1F1F1F"/>
      <name val="Roboto"/>
    </font>
    <font>
      <sz val="10"/>
      <color rgb="FF000000"/>
      <name val="Calibri"/>
    </font>
    <font>
      <sz val="10"/>
      <color rgb="FFFF0000"/>
      <name val="Calibri"/>
    </font>
    <font>
      <b/>
      <sz val="10"/>
      <color rgb="FF000000"/>
      <name val="Calibri"/>
    </font>
    <font>
      <b/>
      <sz val="11"/>
      <color rgb="FF0C0C0C"/>
      <name val="Calibri"/>
    </font>
    <font>
      <b/>
      <sz val="10"/>
      <color rgb="FF333333"/>
      <name val="Calibri"/>
    </font>
    <font>
      <b/>
      <sz val="12"/>
      <color rgb="FF000000"/>
      <name val="Calibri"/>
    </font>
    <font>
      <sz val="8"/>
      <color rgb="FF222222"/>
      <name val="Arial"/>
    </font>
    <font>
      <sz val="14"/>
      <color rgb="FFFF0000"/>
      <name val="Calibri"/>
    </font>
    <font>
      <b/>
      <sz val="14"/>
      <color theme="1"/>
      <name val="Calibri"/>
    </font>
    <font>
      <b/>
      <sz val="10"/>
      <color rgb="FF333333"/>
      <name val="Helvetica Neue"/>
    </font>
    <font>
      <sz val="12"/>
      <color rgb="FF002060"/>
      <name val="Cambria"/>
    </font>
    <font>
      <b/>
      <sz val="14"/>
      <color theme="1"/>
      <name val="Helvetica Neue"/>
    </font>
    <font>
      <u/>
      <sz val="11"/>
      <color theme="10"/>
      <name val="Calibri"/>
    </font>
    <font>
      <b/>
      <sz val="11"/>
      <color theme="0"/>
      <name val="Calibri"/>
    </font>
    <font>
      <b/>
      <sz val="10"/>
      <color rgb="FFFF0000"/>
      <name val="Arial"/>
    </font>
    <font>
      <b/>
      <sz val="11"/>
      <color rgb="FFFF0000"/>
      <name val="Calibri"/>
    </font>
    <font>
      <b/>
      <sz val="12"/>
      <color rgb="FF262626"/>
      <name val="Calibri"/>
    </font>
    <font>
      <sz val="10"/>
      <color rgb="FFFF0000"/>
      <name val="Arial"/>
    </font>
    <font>
      <sz val="11"/>
      <color rgb="FFFF0000"/>
      <name val="Calibri"/>
    </font>
    <font>
      <b/>
      <sz val="10"/>
      <color theme="1"/>
      <name val="Helvetica Neue"/>
    </font>
    <font>
      <sz val="14"/>
      <color rgb="FF000000"/>
      <name val="Helvetica Neue"/>
    </font>
    <font>
      <b/>
      <sz val="12"/>
      <color rgb="FF333333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1D1B10"/>
        <bgColor rgb="FF1D1B1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9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3" fontId="4" fillId="0" borderId="0" xfId="0" applyNumberFormat="1" applyFont="1"/>
    <xf numFmtId="0" fontId="3" fillId="0" borderId="1" xfId="0" applyFont="1" applyBorder="1"/>
    <xf numFmtId="0" fontId="3" fillId="3" borderId="1" xfId="0" applyFont="1" applyFill="1" applyBorder="1"/>
    <xf numFmtId="9" fontId="2" fillId="3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0" fontId="7" fillId="0" borderId="0" xfId="0" applyFont="1"/>
    <xf numFmtId="0" fontId="3" fillId="0" borderId="1" xfId="0" applyFont="1" applyBorder="1" applyAlignment="1">
      <alignment horizontal="right"/>
    </xf>
    <xf numFmtId="1" fontId="3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/>
    <xf numFmtId="0" fontId="8" fillId="2" borderId="1" xfId="0" applyFont="1" applyFill="1" applyBorder="1" applyAlignment="1">
      <alignment horizontal="center"/>
    </xf>
    <xf numFmtId="0" fontId="1" fillId="0" borderId="0" xfId="0" applyFont="1"/>
    <xf numFmtId="0" fontId="1" fillId="4" borderId="2" xfId="0" applyFont="1" applyFill="1" applyBorder="1"/>
    <xf numFmtId="0" fontId="9" fillId="0" borderId="1" xfId="0" applyFont="1" applyBorder="1" applyAlignment="1">
      <alignment horizontal="center"/>
    </xf>
    <xf numFmtId="0" fontId="1" fillId="4" borderId="1" xfId="0" applyFont="1" applyFill="1" applyBorder="1"/>
    <xf numFmtId="0" fontId="10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1" fontId="9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16" fillId="0" borderId="1" xfId="0" applyFont="1" applyBorder="1"/>
    <xf numFmtId="0" fontId="17" fillId="0" borderId="0" xfId="0" applyFont="1" applyAlignment="1">
      <alignment horizontal="left" vertical="center"/>
    </xf>
    <xf numFmtId="0" fontId="18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1" fontId="9" fillId="0" borderId="0" xfId="0" applyNumberFormat="1" applyFont="1" applyAlignment="1">
      <alignment horizontal="center"/>
    </xf>
    <xf numFmtId="0" fontId="19" fillId="6" borderId="3" xfId="0" applyFont="1" applyFill="1" applyBorder="1"/>
    <xf numFmtId="0" fontId="9" fillId="0" borderId="0" xfId="0" applyFont="1" applyAlignment="1">
      <alignment horizontal="center"/>
    </xf>
    <xf numFmtId="0" fontId="22" fillId="7" borderId="1" xfId="0" applyFont="1" applyFill="1" applyBorder="1"/>
    <xf numFmtId="0" fontId="22" fillId="8" borderId="1" xfId="0" applyFont="1" applyFill="1" applyBorder="1" applyAlignment="1">
      <alignment horizontal="center"/>
    </xf>
    <xf numFmtId="0" fontId="22" fillId="8" borderId="1" xfId="0" applyFont="1" applyFill="1" applyBorder="1"/>
    <xf numFmtId="0" fontId="23" fillId="0" borderId="0" xfId="0" applyFont="1"/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0" fontId="24" fillId="0" borderId="4" xfId="0" quotePrefix="1" applyFont="1" applyBorder="1" applyAlignment="1">
      <alignment horizontal="left"/>
    </xf>
    <xf numFmtId="0" fontId="25" fillId="0" borderId="1" xfId="0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6" fillId="0" borderId="0" xfId="0" applyFont="1"/>
    <xf numFmtId="0" fontId="3" fillId="2" borderId="1" xfId="0" applyFont="1" applyFill="1" applyBorder="1"/>
    <xf numFmtId="0" fontId="20" fillId="4" borderId="1" xfId="0" applyFont="1" applyFill="1" applyBorder="1" applyAlignment="1">
      <alignment horizontal="center"/>
    </xf>
    <xf numFmtId="0" fontId="27" fillId="0" borderId="0" xfId="0" applyFont="1"/>
    <xf numFmtId="0" fontId="25" fillId="2" borderId="1" xfId="0" applyFont="1" applyFill="1" applyBorder="1" applyAlignment="1">
      <alignment horizontal="center"/>
    </xf>
    <xf numFmtId="0" fontId="24" fillId="0" borderId="6" xfId="0" applyFont="1" applyBorder="1"/>
    <xf numFmtId="0" fontId="28" fillId="0" borderId="7" xfId="0" applyFont="1" applyBorder="1" applyAlignment="1">
      <alignment horizontal="left"/>
    </xf>
    <xf numFmtId="0" fontId="28" fillId="0" borderId="8" xfId="0" applyFont="1" applyBorder="1"/>
    <xf numFmtId="0" fontId="25" fillId="0" borderId="1" xfId="0" applyFont="1" applyBorder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left"/>
    </xf>
    <xf numFmtId="0" fontId="20" fillId="2" borderId="1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9" fillId="9" borderId="1" xfId="0" applyFont="1" applyFill="1" applyBorder="1"/>
    <xf numFmtId="0" fontId="29" fillId="9" borderId="1" xfId="0" applyFont="1" applyFill="1" applyBorder="1" applyAlignment="1">
      <alignment horizontal="center"/>
    </xf>
    <xf numFmtId="0" fontId="28" fillId="6" borderId="1" xfId="0" applyFont="1" applyFill="1" applyBorder="1"/>
    <xf numFmtId="0" fontId="25" fillId="0" borderId="1" xfId="0" applyFont="1" applyBorder="1" applyAlignment="1">
      <alignment horizontal="left"/>
    </xf>
    <xf numFmtId="0" fontId="3" fillId="10" borderId="1" xfId="0" applyFont="1" applyFill="1" applyBorder="1"/>
    <xf numFmtId="0" fontId="28" fillId="0" borderId="1" xfId="0" applyFont="1" applyBorder="1"/>
    <xf numFmtId="0" fontId="30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30" fillId="0" borderId="1" xfId="0" applyFont="1" applyBorder="1"/>
    <xf numFmtId="0" fontId="3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0" fillId="6" borderId="1" xfId="0" applyFont="1" applyFill="1" applyBorder="1"/>
    <xf numFmtId="0" fontId="25" fillId="0" borderId="1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" fillId="2" borderId="2" xfId="0" applyFont="1" applyFill="1" applyBorder="1"/>
    <xf numFmtId="0" fontId="3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3" fillId="4" borderId="1" xfId="0" applyFont="1" applyFill="1" applyBorder="1"/>
    <xf numFmtId="0" fontId="24" fillId="0" borderId="1" xfId="0" applyFont="1" applyBorder="1" applyAlignment="1">
      <alignment horizontal="center" vertical="center" wrapText="1"/>
    </xf>
    <xf numFmtId="0" fontId="24" fillId="0" borderId="9" xfId="0" applyFont="1" applyBorder="1"/>
    <xf numFmtId="0" fontId="25" fillId="0" borderId="9" xfId="0" applyFont="1" applyBorder="1" applyAlignment="1">
      <alignment horizontal="center"/>
    </xf>
    <xf numFmtId="0" fontId="20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9" fillId="11" borderId="1" xfId="0" applyFont="1" applyFill="1" applyBorder="1" applyAlignment="1">
      <alignment horizontal="center"/>
    </xf>
    <xf numFmtId="49" fontId="4" fillId="0" borderId="0" xfId="0" applyNumberFormat="1" applyFont="1"/>
    <xf numFmtId="0" fontId="22" fillId="7" borderId="1" xfId="0" applyFont="1" applyFill="1" applyBorder="1" applyAlignment="1">
      <alignment horizontal="center"/>
    </xf>
    <xf numFmtId="0" fontId="35" fillId="7" borderId="2" xfId="0" applyFont="1" applyFill="1" applyBorder="1"/>
    <xf numFmtId="0" fontId="36" fillId="0" borderId="1" xfId="0" applyFont="1" applyBorder="1" applyAlignment="1">
      <alignment horizontal="center"/>
    </xf>
    <xf numFmtId="0" fontId="36" fillId="4" borderId="1" xfId="0" applyFont="1" applyFill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0" xfId="0" applyFont="1"/>
    <xf numFmtId="0" fontId="36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8" fillId="0" borderId="0" xfId="0" applyFont="1"/>
    <xf numFmtId="0" fontId="20" fillId="2" borderId="2" xfId="0" applyFont="1" applyFill="1" applyBorder="1"/>
    <xf numFmtId="0" fontId="39" fillId="0" borderId="1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40" fillId="0" borderId="0" xfId="0" applyFont="1"/>
    <xf numFmtId="0" fontId="3" fillId="12" borderId="1" xfId="0" applyFont="1" applyFill="1" applyBorder="1" applyAlignment="1">
      <alignment horizontal="left" vertical="center" wrapText="1"/>
    </xf>
    <xf numFmtId="0" fontId="20" fillId="12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41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/>
    </xf>
    <xf numFmtId="0" fontId="14" fillId="8" borderId="2" xfId="0" applyFont="1" applyFill="1" applyBorder="1"/>
    <xf numFmtId="0" fontId="3" fillId="8" borderId="2" xfId="0" applyFont="1" applyFill="1" applyBorder="1"/>
    <xf numFmtId="0" fontId="2" fillId="0" borderId="0" xfId="0" applyFont="1" applyAlignment="1">
      <alignment horizontal="center"/>
    </xf>
    <xf numFmtId="164" fontId="31" fillId="4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14" fillId="2" borderId="2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42" fillId="8" borderId="2" xfId="0" applyFont="1" applyFill="1" applyBorder="1" applyAlignment="1">
      <alignment horizontal="center"/>
    </xf>
    <xf numFmtId="0" fontId="43" fillId="8" borderId="2" xfId="0" applyFont="1" applyFill="1" applyBorder="1" applyAlignment="1">
      <alignment horizontal="center"/>
    </xf>
    <xf numFmtId="0" fontId="43" fillId="8" borderId="2" xfId="0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right"/>
    </xf>
    <xf numFmtId="0" fontId="43" fillId="8" borderId="2" xfId="0" applyFont="1" applyFill="1" applyBorder="1"/>
    <xf numFmtId="2" fontId="31" fillId="4" borderId="2" xfId="0" applyNumberFormat="1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31" fillId="4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4" fontId="3" fillId="6" borderId="2" xfId="0" applyNumberFormat="1" applyFont="1" applyFill="1" applyBorder="1" applyAlignment="1">
      <alignment horizontal="center" vertical="center" wrapText="1"/>
    </xf>
    <xf numFmtId="0" fontId="45" fillId="8" borderId="2" xfId="0" applyFont="1" applyFill="1" applyBorder="1" applyAlignment="1">
      <alignment horizontal="center"/>
    </xf>
    <xf numFmtId="0" fontId="46" fillId="8" borderId="2" xfId="0" applyFont="1" applyFill="1" applyBorder="1" applyAlignment="1">
      <alignment horizontal="center"/>
    </xf>
    <xf numFmtId="0" fontId="46" fillId="8" borderId="2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right"/>
    </xf>
    <xf numFmtId="0" fontId="47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8" fillId="6" borderId="2" xfId="0" applyFont="1" applyFill="1" applyBorder="1" applyAlignment="1">
      <alignment vertical="center"/>
    </xf>
    <xf numFmtId="0" fontId="1" fillId="6" borderId="2" xfId="0" applyFont="1" applyFill="1" applyBorder="1"/>
    <xf numFmtId="0" fontId="4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15</xdr:row>
      <xdr:rowOff>0</xdr:rowOff>
    </xdr:from>
    <xdr:ext cx="95250" cy="95250"/>
    <xdr:pic>
      <xdr:nvPicPr>
        <xdr:cNvPr id="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0" cy="95250"/>
    <xdr:pic>
      <xdr:nvPicPr>
        <xdr:cNvPr id="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5250" cy="95250"/>
    <xdr:pic>
      <xdr:nvPicPr>
        <xdr:cNvPr id="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180975" cy="180975"/>
    <xdr:pic>
      <xdr:nvPicPr>
        <xdr:cNvPr id="5" name="image1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49</xdr:row>
      <xdr:rowOff>0</xdr:rowOff>
    </xdr:from>
    <xdr:ext cx="180975" cy="180975"/>
    <xdr:pic>
      <xdr:nvPicPr>
        <xdr:cNvPr id="6" name="image1.gif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51</xdr:row>
      <xdr:rowOff>0</xdr:rowOff>
    </xdr:from>
    <xdr:ext cx="180975" cy="180975"/>
    <xdr:pic>
      <xdr:nvPicPr>
        <xdr:cNvPr id="7" name="image1.gif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66</xdr:row>
      <xdr:rowOff>76200</xdr:rowOff>
    </xdr:from>
    <xdr:ext cx="95250" cy="95250"/>
    <xdr:pic>
      <xdr:nvPicPr>
        <xdr:cNvPr id="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</xdr:row>
      <xdr:rowOff>0</xdr:rowOff>
    </xdr:from>
    <xdr:ext cx="95250" cy="95250"/>
    <xdr:pic>
      <xdr:nvPicPr>
        <xdr:cNvPr id="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95250" cy="95250"/>
    <xdr:pic>
      <xdr:nvPicPr>
        <xdr:cNvPr id="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95250" cy="95250"/>
    <xdr:pic>
      <xdr:nvPicPr>
        <xdr:cNvPr id="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</xdr:row>
      <xdr:rowOff>0</xdr:rowOff>
    </xdr:from>
    <xdr:ext cx="95250" cy="95250"/>
    <xdr:pic>
      <xdr:nvPicPr>
        <xdr:cNvPr id="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</xdr:row>
      <xdr:rowOff>0</xdr:rowOff>
    </xdr:from>
    <xdr:ext cx="95250" cy="95250"/>
    <xdr:pic>
      <xdr:nvPicPr>
        <xdr:cNvPr id="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95250" cy="95250"/>
    <xdr:pic>
      <xdr:nvPicPr>
        <xdr:cNvPr id="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95250" cy="95250"/>
    <xdr:pic>
      <xdr:nvPicPr>
        <xdr:cNvPr id="9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67</xdr:row>
      <xdr:rowOff>0</xdr:rowOff>
    </xdr:from>
    <xdr:ext cx="95250" cy="95250"/>
    <xdr:pic>
      <xdr:nvPicPr>
        <xdr:cNvPr id="10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67</xdr:row>
      <xdr:rowOff>0</xdr:rowOff>
    </xdr:from>
    <xdr:ext cx="95250" cy="95250"/>
    <xdr:pic>
      <xdr:nvPicPr>
        <xdr:cNvPr id="11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1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1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1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5250" cy="95250"/>
    <xdr:pic>
      <xdr:nvPicPr>
        <xdr:cNvPr id="1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5250" cy="95250"/>
    <xdr:pic>
      <xdr:nvPicPr>
        <xdr:cNvPr id="1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5250" cy="95250"/>
    <xdr:pic>
      <xdr:nvPicPr>
        <xdr:cNvPr id="1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5250" cy="95250"/>
    <xdr:pic>
      <xdr:nvPicPr>
        <xdr:cNvPr id="1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</xdr:row>
      <xdr:rowOff>0</xdr:rowOff>
    </xdr:from>
    <xdr:ext cx="95250" cy="95250"/>
    <xdr:pic>
      <xdr:nvPicPr>
        <xdr:cNvPr id="19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</xdr:row>
      <xdr:rowOff>0</xdr:rowOff>
    </xdr:from>
    <xdr:ext cx="95250" cy="95250"/>
    <xdr:pic>
      <xdr:nvPicPr>
        <xdr:cNvPr id="20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</xdr:row>
      <xdr:rowOff>0</xdr:rowOff>
    </xdr:from>
    <xdr:ext cx="95250" cy="95250"/>
    <xdr:pic>
      <xdr:nvPicPr>
        <xdr:cNvPr id="21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</xdr:row>
      <xdr:rowOff>0</xdr:rowOff>
    </xdr:from>
    <xdr:ext cx="95250" cy="95250"/>
    <xdr:pic>
      <xdr:nvPicPr>
        <xdr:cNvPr id="2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2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2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2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2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2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2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29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30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31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95250" cy="95250"/>
    <xdr:pic>
      <xdr:nvPicPr>
        <xdr:cNvPr id="3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5250" cy="95250"/>
    <xdr:pic>
      <xdr:nvPicPr>
        <xdr:cNvPr id="3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5250" cy="95250"/>
    <xdr:pic>
      <xdr:nvPicPr>
        <xdr:cNvPr id="3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0" cy="95250"/>
    <xdr:pic>
      <xdr:nvPicPr>
        <xdr:cNvPr id="3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5250" cy="95250"/>
    <xdr:pic>
      <xdr:nvPicPr>
        <xdr:cNvPr id="3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95250" cy="95250"/>
    <xdr:pic>
      <xdr:nvPicPr>
        <xdr:cNvPr id="3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95250" cy="95250"/>
    <xdr:pic>
      <xdr:nvPicPr>
        <xdr:cNvPr id="3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95250" cy="95250"/>
    <xdr:pic>
      <xdr:nvPicPr>
        <xdr:cNvPr id="39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95250" cy="95250"/>
    <xdr:pic>
      <xdr:nvPicPr>
        <xdr:cNvPr id="40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</xdr:row>
      <xdr:rowOff>0</xdr:rowOff>
    </xdr:from>
    <xdr:ext cx="95250" cy="95250"/>
    <xdr:pic>
      <xdr:nvPicPr>
        <xdr:cNvPr id="41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</xdr:row>
      <xdr:rowOff>0</xdr:rowOff>
    </xdr:from>
    <xdr:ext cx="95250" cy="95250"/>
    <xdr:pic>
      <xdr:nvPicPr>
        <xdr:cNvPr id="4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5250" cy="95250"/>
    <xdr:pic>
      <xdr:nvPicPr>
        <xdr:cNvPr id="4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5250" cy="95250"/>
    <xdr:pic>
      <xdr:nvPicPr>
        <xdr:cNvPr id="4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</xdr:row>
      <xdr:rowOff>0</xdr:rowOff>
    </xdr:from>
    <xdr:ext cx="95250" cy="95250"/>
    <xdr:pic>
      <xdr:nvPicPr>
        <xdr:cNvPr id="4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</xdr:row>
      <xdr:rowOff>0</xdr:rowOff>
    </xdr:from>
    <xdr:ext cx="95250" cy="95250"/>
    <xdr:pic>
      <xdr:nvPicPr>
        <xdr:cNvPr id="4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5250" cy="95250"/>
    <xdr:pic>
      <xdr:nvPicPr>
        <xdr:cNvPr id="4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95250" cy="95250"/>
    <xdr:pic>
      <xdr:nvPicPr>
        <xdr:cNvPr id="4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95250" cy="95250"/>
    <xdr:pic>
      <xdr:nvPicPr>
        <xdr:cNvPr id="49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5250" cy="95250"/>
    <xdr:pic>
      <xdr:nvPicPr>
        <xdr:cNvPr id="50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5250" cy="95250"/>
    <xdr:pic>
      <xdr:nvPicPr>
        <xdr:cNvPr id="51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5250" cy="95250"/>
    <xdr:pic>
      <xdr:nvPicPr>
        <xdr:cNvPr id="5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95250" cy="95250"/>
    <xdr:pic>
      <xdr:nvPicPr>
        <xdr:cNvPr id="5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5250" cy="95250"/>
    <xdr:pic>
      <xdr:nvPicPr>
        <xdr:cNvPr id="5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5250" cy="95250"/>
    <xdr:pic>
      <xdr:nvPicPr>
        <xdr:cNvPr id="5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5250" cy="95250"/>
    <xdr:pic>
      <xdr:nvPicPr>
        <xdr:cNvPr id="5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5250" cy="95250"/>
    <xdr:pic>
      <xdr:nvPicPr>
        <xdr:cNvPr id="5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</xdr:row>
      <xdr:rowOff>0</xdr:rowOff>
    </xdr:from>
    <xdr:ext cx="95250" cy="95250"/>
    <xdr:pic>
      <xdr:nvPicPr>
        <xdr:cNvPr id="5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</xdr:row>
      <xdr:rowOff>0</xdr:rowOff>
    </xdr:from>
    <xdr:ext cx="95250" cy="95250"/>
    <xdr:pic>
      <xdr:nvPicPr>
        <xdr:cNvPr id="59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95250" cy="95250"/>
    <xdr:pic>
      <xdr:nvPicPr>
        <xdr:cNvPr id="60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95250" cy="95250"/>
    <xdr:pic>
      <xdr:nvPicPr>
        <xdr:cNvPr id="61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95250" cy="95250"/>
    <xdr:pic>
      <xdr:nvPicPr>
        <xdr:cNvPr id="6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95250" cy="95250"/>
    <xdr:pic>
      <xdr:nvPicPr>
        <xdr:cNvPr id="6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95250" cy="95250"/>
    <xdr:pic>
      <xdr:nvPicPr>
        <xdr:cNvPr id="6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67</xdr:row>
      <xdr:rowOff>0</xdr:rowOff>
    </xdr:from>
    <xdr:ext cx="47625" cy="47625"/>
    <xdr:pic>
      <xdr:nvPicPr>
        <xdr:cNvPr id="6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67</xdr:row>
      <xdr:rowOff>0</xdr:rowOff>
    </xdr:from>
    <xdr:ext cx="47625" cy="47625"/>
    <xdr:pic>
      <xdr:nvPicPr>
        <xdr:cNvPr id="6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67</xdr:row>
      <xdr:rowOff>0</xdr:rowOff>
    </xdr:from>
    <xdr:ext cx="47625" cy="47625"/>
    <xdr:pic>
      <xdr:nvPicPr>
        <xdr:cNvPr id="6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6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69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0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1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95250" cy="95250"/>
    <xdr:pic>
      <xdr:nvPicPr>
        <xdr:cNvPr id="79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</xdr:row>
      <xdr:rowOff>0</xdr:rowOff>
    </xdr:from>
    <xdr:ext cx="47625" cy="47625"/>
    <xdr:pic>
      <xdr:nvPicPr>
        <xdr:cNvPr id="80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95250" cy="95250"/>
    <xdr:pic>
      <xdr:nvPicPr>
        <xdr:cNvPr id="81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95250" cy="95250"/>
    <xdr:pic>
      <xdr:nvPicPr>
        <xdr:cNvPr id="8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95250" cy="95250"/>
    <xdr:pic>
      <xdr:nvPicPr>
        <xdr:cNvPr id="8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95250" cy="95250"/>
    <xdr:pic>
      <xdr:nvPicPr>
        <xdr:cNvPr id="8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8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8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8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8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89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90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91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92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93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94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95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95250" cy="95250"/>
    <xdr:pic>
      <xdr:nvPicPr>
        <xdr:cNvPr id="96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95250" cy="95250"/>
    <xdr:pic>
      <xdr:nvPicPr>
        <xdr:cNvPr id="97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95250" cy="95250"/>
    <xdr:pic>
      <xdr:nvPicPr>
        <xdr:cNvPr id="98" name="image1.gif" descr="https://eogb.fa.em3.oraclecloud.com/fscmUI/adf/images/t.gif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180975" cy="180975"/>
    <xdr:pic>
      <xdr:nvPicPr>
        <xdr:cNvPr id="99" name="image1.gif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180975" cy="180975"/>
    <xdr:pic>
      <xdr:nvPicPr>
        <xdr:cNvPr id="100" name="image1.gif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34</xdr:row>
      <xdr:rowOff>0</xdr:rowOff>
    </xdr:from>
    <xdr:ext cx="180975" cy="180975"/>
    <xdr:pic>
      <xdr:nvPicPr>
        <xdr:cNvPr id="101" name="image1.gif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180975" cy="180975"/>
    <xdr:pic>
      <xdr:nvPicPr>
        <xdr:cNvPr id="102" name="image1.gif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about:bla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C1" sqref="C1"/>
    </sheetView>
  </sheetViews>
  <sheetFormatPr defaultColWidth="14.44140625" defaultRowHeight="15" customHeight="1"/>
  <cols>
    <col min="1" max="1" width="22.6640625" customWidth="1"/>
    <col min="2" max="2" width="60.5546875" customWidth="1"/>
    <col min="3" max="3" width="9.6640625" customWidth="1"/>
    <col min="4" max="4" width="10.109375" customWidth="1"/>
    <col min="5" max="5" width="9" customWidth="1"/>
    <col min="6" max="6" width="10.33203125" customWidth="1"/>
    <col min="7" max="7" width="17" customWidth="1"/>
    <col min="8" max="8" width="21.88671875" customWidth="1"/>
    <col min="9" max="9" width="11" customWidth="1"/>
    <col min="10" max="10" width="15.5546875" customWidth="1"/>
    <col min="11" max="11" width="10" customWidth="1"/>
    <col min="12" max="26" width="9" customWidth="1"/>
  </cols>
  <sheetData>
    <row r="1" spans="1:13" ht="14.25" customHeight="1">
      <c r="A1" s="1" t="s">
        <v>0</v>
      </c>
      <c r="B1" s="1" t="s">
        <v>1</v>
      </c>
      <c r="C1" s="1" t="s">
        <v>2</v>
      </c>
    </row>
    <row r="2" spans="1:13" ht="14.25" customHeight="1">
      <c r="A2" s="2" t="s">
        <v>3</v>
      </c>
      <c r="B2" s="3">
        <v>0.18</v>
      </c>
      <c r="C2" s="4">
        <v>76020090</v>
      </c>
    </row>
    <row r="3" spans="1:13" ht="14.25" customHeight="1">
      <c r="A3" s="2" t="s">
        <v>4</v>
      </c>
      <c r="B3" s="3">
        <v>0.18</v>
      </c>
      <c r="C3" s="4">
        <v>76020090</v>
      </c>
      <c r="F3" s="5"/>
      <c r="H3" s="5"/>
    </row>
    <row r="4" spans="1:13" ht="14.25" customHeight="1">
      <c r="A4" s="2" t="s">
        <v>5</v>
      </c>
      <c r="B4" s="3">
        <v>0.18</v>
      </c>
      <c r="C4" s="4">
        <v>76020090</v>
      </c>
      <c r="G4" s="5"/>
      <c r="H4" s="5"/>
    </row>
    <row r="5" spans="1:13" ht="14.25" customHeight="1">
      <c r="A5" s="2" t="s">
        <v>6</v>
      </c>
      <c r="B5" s="3">
        <v>0.18</v>
      </c>
      <c r="C5" s="4">
        <v>76020090</v>
      </c>
    </row>
    <row r="6" spans="1:13" ht="14.25" customHeight="1">
      <c r="A6" s="2" t="s">
        <v>7</v>
      </c>
      <c r="B6" s="3">
        <v>0.18</v>
      </c>
      <c r="C6" s="4">
        <v>74040029</v>
      </c>
      <c r="G6" s="5"/>
      <c r="M6" s="6">
        <f>+L6+K6</f>
        <v>0</v>
      </c>
    </row>
    <row r="7" spans="1:13" ht="13.5" customHeight="1">
      <c r="A7" s="2" t="s">
        <v>8</v>
      </c>
      <c r="B7" s="3">
        <v>0.18</v>
      </c>
      <c r="C7" s="4">
        <v>74040029</v>
      </c>
      <c r="G7" s="7"/>
      <c r="H7" s="5"/>
    </row>
    <row r="8" spans="1:13" ht="14.25" customHeight="1">
      <c r="A8" s="2" t="s">
        <v>9</v>
      </c>
      <c r="B8" s="3">
        <v>0.18</v>
      </c>
      <c r="C8" s="4">
        <v>74040029</v>
      </c>
      <c r="E8" s="5"/>
      <c r="F8" s="5"/>
    </row>
    <row r="9" spans="1:13" ht="14.25" customHeight="1">
      <c r="A9" s="2" t="s">
        <v>10</v>
      </c>
      <c r="B9" s="3">
        <v>0.12</v>
      </c>
      <c r="C9" s="4">
        <v>48191010</v>
      </c>
      <c r="G9" s="5"/>
      <c r="H9" s="5"/>
    </row>
    <row r="10" spans="1:13" ht="14.25" customHeight="1">
      <c r="A10" s="2" t="s">
        <v>11</v>
      </c>
      <c r="B10" s="3">
        <v>0.18</v>
      </c>
      <c r="C10" s="4">
        <v>73101090</v>
      </c>
      <c r="G10" s="5"/>
      <c r="J10" s="5"/>
    </row>
    <row r="11" spans="1:13" ht="14.25" customHeight="1">
      <c r="A11" s="2" t="s">
        <v>12</v>
      </c>
      <c r="B11" s="3">
        <v>0.18</v>
      </c>
      <c r="C11" s="4">
        <v>39233090</v>
      </c>
      <c r="F11" s="5"/>
      <c r="G11" s="5"/>
      <c r="H11" s="5"/>
    </row>
    <row r="12" spans="1:13" ht="15.75" customHeight="1">
      <c r="A12" s="2" t="s">
        <v>13</v>
      </c>
      <c r="B12" s="3">
        <v>0.18</v>
      </c>
      <c r="C12" s="4">
        <v>39233090</v>
      </c>
      <c r="E12" s="5"/>
      <c r="F12" s="7"/>
      <c r="G12" s="5"/>
      <c r="H12" s="5"/>
    </row>
    <row r="13" spans="1:13" ht="14.25" customHeight="1">
      <c r="A13" s="2" t="s">
        <v>14</v>
      </c>
      <c r="B13" s="3">
        <v>0.18</v>
      </c>
      <c r="C13" s="4">
        <v>3923</v>
      </c>
      <c r="E13" s="5"/>
      <c r="G13" s="8"/>
      <c r="H13" s="5"/>
    </row>
    <row r="14" spans="1:13" ht="14.25" customHeight="1">
      <c r="A14" s="2" t="s">
        <v>15</v>
      </c>
      <c r="B14" s="3">
        <v>0.18</v>
      </c>
      <c r="C14" s="4">
        <v>3923</v>
      </c>
      <c r="G14" s="5"/>
    </row>
    <row r="15" spans="1:13" ht="14.25" customHeight="1">
      <c r="A15" s="9" t="s">
        <v>16</v>
      </c>
      <c r="B15" s="3">
        <v>0.18</v>
      </c>
      <c r="C15" s="4">
        <v>7310</v>
      </c>
      <c r="G15" s="5"/>
    </row>
    <row r="16" spans="1:13" ht="14.25" customHeight="1">
      <c r="A16" s="9" t="s">
        <v>17</v>
      </c>
      <c r="B16" s="3">
        <v>0.18</v>
      </c>
      <c r="C16" s="4">
        <v>72041000</v>
      </c>
      <c r="F16" s="5"/>
    </row>
    <row r="17" spans="1:8" ht="14.25" customHeight="1">
      <c r="A17" s="5" t="s">
        <v>18</v>
      </c>
      <c r="B17" s="3">
        <v>0.18</v>
      </c>
      <c r="C17" s="4">
        <v>72041000</v>
      </c>
      <c r="F17" s="5"/>
      <c r="G17" s="5"/>
    </row>
    <row r="18" spans="1:8" ht="14.25" customHeight="1">
      <c r="A18" s="2" t="s">
        <v>19</v>
      </c>
      <c r="B18" s="3">
        <v>0.18</v>
      </c>
      <c r="C18" s="4">
        <v>39151000</v>
      </c>
      <c r="F18" s="5"/>
    </row>
    <row r="19" spans="1:8" ht="14.25" customHeight="1">
      <c r="A19" s="2" t="s">
        <v>20</v>
      </c>
      <c r="B19" s="3">
        <v>0.18</v>
      </c>
      <c r="C19" s="4">
        <v>3923</v>
      </c>
      <c r="E19" s="5"/>
    </row>
    <row r="20" spans="1:8" ht="14.25" customHeight="1">
      <c r="A20" s="10" t="s">
        <v>21</v>
      </c>
      <c r="B20" s="11">
        <v>0.18</v>
      </c>
      <c r="C20" s="12">
        <v>48191010</v>
      </c>
      <c r="G20" s="5"/>
    </row>
    <row r="21" spans="1:8" ht="14.25" customHeight="1">
      <c r="A21" s="2" t="s">
        <v>22</v>
      </c>
      <c r="B21" s="3">
        <v>0.18</v>
      </c>
      <c r="C21" s="4">
        <v>76020090</v>
      </c>
      <c r="E21" s="5"/>
      <c r="F21" s="5"/>
    </row>
    <row r="22" spans="1:8" ht="14.25" customHeight="1">
      <c r="A22" s="2" t="s">
        <v>23</v>
      </c>
      <c r="B22" s="3">
        <v>0.18</v>
      </c>
      <c r="C22" s="4">
        <v>4415</v>
      </c>
    </row>
    <row r="23" spans="1:8" ht="14.25" customHeight="1">
      <c r="A23" s="2" t="s">
        <v>24</v>
      </c>
      <c r="B23" s="3">
        <v>0.18</v>
      </c>
      <c r="C23" s="4">
        <v>79020090</v>
      </c>
    </row>
    <row r="24" spans="1:8" ht="14.25" customHeight="1">
      <c r="A24" s="2" t="s">
        <v>25</v>
      </c>
      <c r="B24" s="3">
        <v>0.18</v>
      </c>
      <c r="C24" s="4">
        <v>79020090</v>
      </c>
      <c r="H24" s="5"/>
    </row>
    <row r="25" spans="1:8" ht="14.25" customHeight="1">
      <c r="A25" s="2" t="s">
        <v>26</v>
      </c>
      <c r="B25" s="3">
        <v>0.18</v>
      </c>
      <c r="C25" s="4">
        <v>79020090</v>
      </c>
    </row>
    <row r="26" spans="1:8" ht="14.25" customHeight="1">
      <c r="A26" s="9" t="s">
        <v>27</v>
      </c>
      <c r="B26" s="3">
        <v>0.18</v>
      </c>
      <c r="C26" s="4">
        <v>4004</v>
      </c>
    </row>
    <row r="27" spans="1:8" ht="14.25" customHeight="1">
      <c r="A27" s="9" t="s">
        <v>28</v>
      </c>
      <c r="B27" s="3">
        <v>0.18</v>
      </c>
      <c r="C27" s="4">
        <v>2710</v>
      </c>
    </row>
    <row r="28" spans="1:8" ht="14.25" customHeight="1">
      <c r="A28" s="9" t="s">
        <v>29</v>
      </c>
      <c r="B28" s="3">
        <v>0.18</v>
      </c>
      <c r="C28" s="4">
        <v>69031090</v>
      </c>
    </row>
    <row r="29" spans="1:8" ht="14.25" customHeight="1">
      <c r="A29" s="9" t="s">
        <v>30</v>
      </c>
      <c r="B29" s="3">
        <v>0.18</v>
      </c>
      <c r="C29" s="4">
        <v>27109900</v>
      </c>
    </row>
    <row r="30" spans="1:8" ht="14.25" customHeight="1">
      <c r="A30" s="9" t="s">
        <v>31</v>
      </c>
      <c r="B30" s="3">
        <v>0.18</v>
      </c>
      <c r="C30" s="4">
        <v>7323</v>
      </c>
    </row>
    <row r="31" spans="1:8" ht="14.25" customHeight="1">
      <c r="A31" s="9" t="s">
        <v>32</v>
      </c>
      <c r="B31" s="3">
        <v>0.18</v>
      </c>
      <c r="C31" s="4">
        <v>7615</v>
      </c>
    </row>
    <row r="32" spans="1:8" ht="14.25" customHeight="1">
      <c r="A32" s="9" t="s">
        <v>33</v>
      </c>
      <c r="B32" s="3">
        <v>0.18</v>
      </c>
      <c r="C32" s="9"/>
    </row>
    <row r="33" spans="1:11" ht="14.25" customHeight="1">
      <c r="A33" s="9" t="s">
        <v>34</v>
      </c>
      <c r="B33" s="3">
        <v>0.18</v>
      </c>
      <c r="C33" s="9">
        <v>84731000</v>
      </c>
      <c r="I33" s="5"/>
      <c r="K33" s="5"/>
    </row>
    <row r="34" spans="1:11" ht="14.25" customHeight="1">
      <c r="A34" s="9" t="s">
        <v>35</v>
      </c>
      <c r="B34" s="3">
        <v>0.18</v>
      </c>
      <c r="C34" s="9"/>
      <c r="E34" s="5"/>
      <c r="I34" s="5"/>
      <c r="K34" s="5"/>
    </row>
    <row r="35" spans="1:11" ht="14.25" customHeight="1">
      <c r="A35" s="9" t="s">
        <v>36</v>
      </c>
      <c r="B35" s="3">
        <v>0.18</v>
      </c>
      <c r="C35" s="13">
        <v>85481090</v>
      </c>
    </row>
    <row r="36" spans="1:11" ht="14.25" customHeight="1">
      <c r="A36" s="9" t="s">
        <v>37</v>
      </c>
      <c r="B36" s="3">
        <v>0.18</v>
      </c>
      <c r="C36" s="9">
        <v>7605</v>
      </c>
      <c r="E36" s="5"/>
      <c r="F36" s="5"/>
    </row>
    <row r="37" spans="1:11" ht="14.25" customHeight="1">
      <c r="A37" s="9" t="s">
        <v>38</v>
      </c>
      <c r="B37" s="3">
        <v>0.18</v>
      </c>
      <c r="C37" s="9"/>
    </row>
    <row r="38" spans="1:11" ht="14.25" customHeight="1">
      <c r="A38" s="9" t="s">
        <v>39</v>
      </c>
      <c r="B38" s="3">
        <v>0.18</v>
      </c>
      <c r="C38" s="9">
        <v>72041000</v>
      </c>
    </row>
    <row r="39" spans="1:11" ht="14.25" customHeight="1">
      <c r="A39" s="9" t="s">
        <v>40</v>
      </c>
      <c r="B39" s="3">
        <v>0.18</v>
      </c>
      <c r="C39" s="9"/>
    </row>
    <row r="40" spans="1:11" ht="14.25" customHeight="1">
      <c r="A40" s="9" t="s">
        <v>41</v>
      </c>
      <c r="B40" s="3">
        <v>0.18</v>
      </c>
      <c r="C40" s="9"/>
    </row>
    <row r="41" spans="1:11" ht="14.25" customHeight="1">
      <c r="A41" s="9" t="s">
        <v>42</v>
      </c>
      <c r="B41" s="3">
        <v>0.18</v>
      </c>
      <c r="C41" s="9"/>
    </row>
    <row r="42" spans="1:11" ht="14.25" customHeight="1">
      <c r="A42" s="9" t="s">
        <v>43</v>
      </c>
      <c r="B42" s="3">
        <v>0.18</v>
      </c>
      <c r="C42" s="14">
        <v>6811</v>
      </c>
    </row>
    <row r="43" spans="1:11" ht="14.25" customHeight="1">
      <c r="A43" s="9" t="s">
        <v>44</v>
      </c>
      <c r="B43" s="3">
        <v>0.18</v>
      </c>
      <c r="C43" s="14">
        <v>8466</v>
      </c>
    </row>
    <row r="44" spans="1:11" ht="14.25" customHeight="1">
      <c r="A44" s="9" t="s">
        <v>45</v>
      </c>
      <c r="B44" s="3">
        <v>0.18</v>
      </c>
      <c r="C44" s="14">
        <v>8207</v>
      </c>
    </row>
    <row r="45" spans="1:11" ht="14.25" customHeight="1">
      <c r="A45" s="9" t="s">
        <v>46</v>
      </c>
      <c r="B45" s="3">
        <v>0.18</v>
      </c>
      <c r="C45" s="14">
        <v>8205</v>
      </c>
    </row>
    <row r="46" spans="1:11" ht="14.25" customHeight="1">
      <c r="A46" s="9" t="s">
        <v>47</v>
      </c>
      <c r="B46" s="3">
        <v>0.18</v>
      </c>
      <c r="C46" s="14">
        <v>8207</v>
      </c>
    </row>
    <row r="47" spans="1:11" ht="14.25" customHeight="1">
      <c r="A47" s="15" t="s">
        <v>48</v>
      </c>
      <c r="B47" s="3">
        <v>0.18</v>
      </c>
      <c r="C47" s="9">
        <v>9403</v>
      </c>
    </row>
    <row r="48" spans="1:11" ht="14.25" customHeight="1">
      <c r="A48" s="15" t="s">
        <v>49</v>
      </c>
      <c r="B48" s="3">
        <v>0.18</v>
      </c>
      <c r="C48" s="9">
        <v>8487</v>
      </c>
      <c r="G48" s="5"/>
      <c r="H48" s="5"/>
    </row>
    <row r="49" spans="1:7" ht="14.25" customHeight="1">
      <c r="A49" s="9" t="s">
        <v>50</v>
      </c>
      <c r="B49" s="3">
        <v>0.28000000000000003</v>
      </c>
      <c r="C49" s="9">
        <v>8415</v>
      </c>
    </row>
    <row r="50" spans="1:7" ht="14.25" customHeight="1">
      <c r="A50" s="9" t="s">
        <v>51</v>
      </c>
      <c r="B50" s="3">
        <v>0.18</v>
      </c>
      <c r="C50" s="9">
        <v>8418</v>
      </c>
    </row>
    <row r="51" spans="1:7" ht="14.25" customHeight="1">
      <c r="A51" s="9" t="s">
        <v>52</v>
      </c>
      <c r="B51" s="3">
        <v>0.18</v>
      </c>
      <c r="C51" s="9">
        <v>8535</v>
      </c>
      <c r="G51" s="5"/>
    </row>
    <row r="52" spans="1:7" ht="14.25" customHeight="1">
      <c r="A52" s="9" t="s">
        <v>53</v>
      </c>
      <c r="B52" s="3">
        <v>0.18</v>
      </c>
      <c r="C52" s="9">
        <v>8504</v>
      </c>
    </row>
    <row r="53" spans="1:7" ht="14.25" customHeight="1">
      <c r="A53" s="16" t="s">
        <v>54</v>
      </c>
      <c r="B53" s="3">
        <v>0.18</v>
      </c>
      <c r="C53" s="16"/>
    </row>
    <row r="54" spans="1:7" ht="14.25" customHeight="1">
      <c r="A54" s="17" t="s">
        <v>55</v>
      </c>
      <c r="B54" s="3">
        <v>0.18</v>
      </c>
      <c r="C54" s="16"/>
      <c r="G54" s="5"/>
    </row>
    <row r="55" spans="1:7" ht="14.25" customHeight="1"/>
    <row r="56" spans="1:7" ht="14.25" customHeight="1">
      <c r="B56" s="5"/>
    </row>
    <row r="57" spans="1:7" ht="14.25" customHeight="1">
      <c r="B57" s="5"/>
    </row>
    <row r="58" spans="1:7" ht="14.25" customHeight="1"/>
    <row r="59" spans="1:7" ht="14.25" customHeight="1"/>
    <row r="60" spans="1:7" ht="14.25" customHeight="1"/>
    <row r="61" spans="1:7" ht="14.25" customHeight="1"/>
    <row r="62" spans="1:7" ht="14.25" customHeight="1"/>
    <row r="63" spans="1:7" ht="14.25" customHeight="1"/>
    <row r="64" spans="1: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9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4.44140625" defaultRowHeight="15" customHeight="1"/>
  <cols>
    <col min="1" max="1" width="16.109375" customWidth="1"/>
    <col min="2" max="2" width="28.109375" customWidth="1"/>
    <col min="3" max="3" width="15" customWidth="1"/>
    <col min="4" max="4" width="12.109375" customWidth="1"/>
    <col min="5" max="5" width="15" customWidth="1"/>
    <col min="6" max="6" width="14.6640625" customWidth="1"/>
    <col min="7" max="7" width="14.109375" customWidth="1"/>
    <col min="8" max="8" width="16.5546875" customWidth="1"/>
    <col min="9" max="9" width="14.44140625" customWidth="1"/>
    <col min="10" max="10" width="12.88671875" customWidth="1"/>
    <col min="11" max="11" width="103.88671875" customWidth="1"/>
    <col min="12" max="31" width="9" customWidth="1"/>
  </cols>
  <sheetData>
    <row r="1" spans="1:31" ht="14.25" customHeight="1">
      <c r="A1" s="18" t="s">
        <v>56</v>
      </c>
      <c r="B1" s="18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  <c r="J1" s="18" t="s">
        <v>65</v>
      </c>
      <c r="K1" s="18" t="s">
        <v>66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4.25" customHeight="1">
      <c r="A2" s="20" t="s">
        <v>67</v>
      </c>
      <c r="B2" s="21" t="s">
        <v>68</v>
      </c>
      <c r="C2" s="21">
        <v>2000</v>
      </c>
      <c r="D2" s="22">
        <v>8.58</v>
      </c>
      <c r="E2" s="21">
        <f t="shared" ref="E2:E21" si="0">+D2*C2</f>
        <v>17160</v>
      </c>
      <c r="F2" s="21">
        <v>28</v>
      </c>
      <c r="G2" s="21">
        <f t="shared" ref="G2:G75" si="1">+E2*F2/100</f>
        <v>4804.8</v>
      </c>
      <c r="H2" s="21">
        <f t="shared" ref="H2:H75" si="2">+G2+E2</f>
        <v>21964.799999999999</v>
      </c>
      <c r="I2" s="5">
        <v>58030</v>
      </c>
      <c r="J2" s="5">
        <v>5024270</v>
      </c>
      <c r="K2" s="23" t="s">
        <v>69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14.25" customHeight="1">
      <c r="A3" s="24">
        <v>5220036086</v>
      </c>
      <c r="B3" s="21" t="s">
        <v>70</v>
      </c>
      <c r="C3" s="21">
        <v>1700</v>
      </c>
      <c r="D3" s="22">
        <v>8.43</v>
      </c>
      <c r="E3" s="21">
        <f t="shared" si="0"/>
        <v>14331</v>
      </c>
      <c r="F3" s="21">
        <v>28</v>
      </c>
      <c r="G3" s="21">
        <f t="shared" si="1"/>
        <v>4012.68</v>
      </c>
      <c r="H3" s="21">
        <f t="shared" si="2"/>
        <v>18343.68</v>
      </c>
      <c r="I3" s="5"/>
      <c r="J3" s="5">
        <v>5024271</v>
      </c>
      <c r="K3" s="23" t="s">
        <v>69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14.25" customHeight="1">
      <c r="A4" s="24">
        <v>5220036086</v>
      </c>
      <c r="B4" s="21" t="s">
        <v>71</v>
      </c>
      <c r="C4" s="21">
        <v>0</v>
      </c>
      <c r="D4" s="22">
        <v>7.66</v>
      </c>
      <c r="E4" s="21">
        <f t="shared" si="0"/>
        <v>0</v>
      </c>
      <c r="F4" s="21">
        <v>28</v>
      </c>
      <c r="G4" s="21">
        <f t="shared" si="1"/>
        <v>0</v>
      </c>
      <c r="H4" s="21">
        <f t="shared" si="2"/>
        <v>0</v>
      </c>
      <c r="I4" s="5"/>
      <c r="J4" s="5"/>
      <c r="K4" s="23" t="s">
        <v>69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t="14.25" customHeight="1">
      <c r="A5" s="24">
        <v>5220036086</v>
      </c>
      <c r="B5" s="21" t="s">
        <v>72</v>
      </c>
      <c r="C5" s="21">
        <v>1000</v>
      </c>
      <c r="D5" s="22">
        <v>6.45</v>
      </c>
      <c r="E5" s="21">
        <f t="shared" si="0"/>
        <v>6450</v>
      </c>
      <c r="F5" s="21">
        <v>28</v>
      </c>
      <c r="G5" s="21">
        <f t="shared" si="1"/>
        <v>1806</v>
      </c>
      <c r="H5" s="21">
        <f t="shared" si="2"/>
        <v>8256</v>
      </c>
      <c r="I5" s="5"/>
      <c r="J5" s="5"/>
      <c r="K5" s="23" t="s">
        <v>69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14.25" customHeight="1">
      <c r="A6" s="24">
        <v>5220036086</v>
      </c>
      <c r="B6" s="21" t="s">
        <v>73</v>
      </c>
      <c r="C6" s="21">
        <v>0</v>
      </c>
      <c r="D6" s="22">
        <v>1.45</v>
      </c>
      <c r="E6" s="21">
        <f t="shared" si="0"/>
        <v>0</v>
      </c>
      <c r="F6" s="21">
        <v>28</v>
      </c>
      <c r="G6" s="21">
        <f t="shared" si="1"/>
        <v>0</v>
      </c>
      <c r="H6" s="21">
        <f t="shared" si="2"/>
        <v>0</v>
      </c>
      <c r="I6" s="5"/>
      <c r="J6" s="5"/>
      <c r="K6" s="23" t="s">
        <v>69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4.25" customHeight="1">
      <c r="A7" s="24">
        <v>5220036086</v>
      </c>
      <c r="B7" s="21" t="s">
        <v>74</v>
      </c>
      <c r="C7" s="21">
        <v>0</v>
      </c>
      <c r="D7" s="22">
        <v>11.63</v>
      </c>
      <c r="E7" s="21">
        <f t="shared" si="0"/>
        <v>0</v>
      </c>
      <c r="F7" s="21">
        <v>28</v>
      </c>
      <c r="G7" s="21">
        <f t="shared" si="1"/>
        <v>0</v>
      </c>
      <c r="H7" s="21">
        <f t="shared" si="2"/>
        <v>0</v>
      </c>
      <c r="I7" s="5"/>
      <c r="J7" s="5"/>
      <c r="K7" s="23" t="s">
        <v>69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14.25" customHeight="1">
      <c r="A8" s="25">
        <v>5220033683</v>
      </c>
      <c r="B8" s="21" t="s">
        <v>75</v>
      </c>
      <c r="C8" s="21">
        <v>0</v>
      </c>
      <c r="D8" s="22">
        <v>8.73</v>
      </c>
      <c r="E8" s="21">
        <f t="shared" si="0"/>
        <v>0</v>
      </c>
      <c r="F8" s="21">
        <v>28</v>
      </c>
      <c r="G8" s="21">
        <f t="shared" si="1"/>
        <v>0</v>
      </c>
      <c r="H8" s="21">
        <f t="shared" si="2"/>
        <v>0</v>
      </c>
      <c r="I8" s="5"/>
      <c r="J8" s="5"/>
      <c r="K8" s="23" t="s">
        <v>69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14.25" customHeight="1">
      <c r="A9" s="24">
        <v>5220036086</v>
      </c>
      <c r="B9" s="21" t="s">
        <v>76</v>
      </c>
      <c r="C9" s="21">
        <v>0</v>
      </c>
      <c r="D9" s="22">
        <v>12.91</v>
      </c>
      <c r="E9" s="21">
        <f t="shared" si="0"/>
        <v>0</v>
      </c>
      <c r="F9" s="21">
        <v>28</v>
      </c>
      <c r="G9" s="21">
        <f t="shared" si="1"/>
        <v>0</v>
      </c>
      <c r="H9" s="21">
        <f t="shared" si="2"/>
        <v>0</v>
      </c>
      <c r="I9" s="5"/>
      <c r="J9" s="5"/>
      <c r="K9" s="23" t="s">
        <v>69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4.25" customHeight="1">
      <c r="A10" s="24">
        <v>5220036086</v>
      </c>
      <c r="B10" s="21" t="s">
        <v>77</v>
      </c>
      <c r="C10" s="21">
        <v>0</v>
      </c>
      <c r="D10" s="22">
        <v>7.71</v>
      </c>
      <c r="E10" s="21">
        <f t="shared" si="0"/>
        <v>0</v>
      </c>
      <c r="F10" s="21">
        <v>28</v>
      </c>
      <c r="G10" s="21">
        <f t="shared" si="1"/>
        <v>0</v>
      </c>
      <c r="H10" s="21">
        <f t="shared" si="2"/>
        <v>0</v>
      </c>
      <c r="I10" s="5"/>
      <c r="J10" s="5"/>
      <c r="K10" s="23" t="s">
        <v>69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4.25" customHeight="1">
      <c r="A11" s="24">
        <v>5220036086</v>
      </c>
      <c r="B11" s="21" t="s">
        <v>78</v>
      </c>
      <c r="C11" s="21">
        <v>0</v>
      </c>
      <c r="D11" s="22">
        <v>6.45</v>
      </c>
      <c r="E11" s="21">
        <f t="shared" si="0"/>
        <v>0</v>
      </c>
      <c r="F11" s="21">
        <v>28</v>
      </c>
      <c r="G11" s="21">
        <f t="shared" si="1"/>
        <v>0</v>
      </c>
      <c r="H11" s="21">
        <f t="shared" si="2"/>
        <v>0</v>
      </c>
      <c r="I11" s="5"/>
      <c r="J11" s="5"/>
      <c r="K11" s="23" t="s">
        <v>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4.25" customHeight="1">
      <c r="A12" s="24">
        <v>5220036086</v>
      </c>
      <c r="B12" s="21" t="s">
        <v>79</v>
      </c>
      <c r="C12" s="21">
        <v>0</v>
      </c>
      <c r="D12" s="22">
        <v>9.14</v>
      </c>
      <c r="E12" s="21">
        <f t="shared" si="0"/>
        <v>0</v>
      </c>
      <c r="F12" s="21">
        <v>28</v>
      </c>
      <c r="G12" s="21">
        <f t="shared" si="1"/>
        <v>0</v>
      </c>
      <c r="H12" s="21">
        <f t="shared" si="2"/>
        <v>0</v>
      </c>
      <c r="I12" s="5"/>
      <c r="J12" s="5"/>
      <c r="K12" s="23" t="s">
        <v>69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14.25" customHeight="1">
      <c r="A13" s="24">
        <v>5220036086</v>
      </c>
      <c r="B13" s="21" t="s">
        <v>80</v>
      </c>
      <c r="C13" s="21">
        <v>0</v>
      </c>
      <c r="D13" s="22">
        <v>6.45</v>
      </c>
      <c r="E13" s="21">
        <f t="shared" si="0"/>
        <v>0</v>
      </c>
      <c r="F13" s="21">
        <v>28</v>
      </c>
      <c r="G13" s="21">
        <f t="shared" si="1"/>
        <v>0</v>
      </c>
      <c r="H13" s="21">
        <f t="shared" si="2"/>
        <v>0</v>
      </c>
      <c r="I13" s="5"/>
      <c r="J13" s="5"/>
      <c r="K13" s="23" t="s">
        <v>69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14.25" customHeight="1">
      <c r="A14" s="24">
        <v>5220036086</v>
      </c>
      <c r="B14" s="21" t="s">
        <v>81</v>
      </c>
      <c r="C14" s="21">
        <v>1000</v>
      </c>
      <c r="D14" s="22">
        <v>8.58</v>
      </c>
      <c r="E14" s="21">
        <f t="shared" si="0"/>
        <v>8580</v>
      </c>
      <c r="F14" s="21">
        <v>28</v>
      </c>
      <c r="G14" s="21">
        <f t="shared" si="1"/>
        <v>2402.4</v>
      </c>
      <c r="H14" s="21">
        <f t="shared" si="2"/>
        <v>10982.4</v>
      </c>
      <c r="I14" s="5"/>
      <c r="J14" s="5"/>
      <c r="K14" s="23" t="s">
        <v>69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14.25" customHeight="1">
      <c r="A15" s="24">
        <v>5220036086</v>
      </c>
      <c r="B15" s="21" t="s">
        <v>82</v>
      </c>
      <c r="C15" s="21">
        <v>0</v>
      </c>
      <c r="D15" s="22">
        <v>36.68</v>
      </c>
      <c r="E15" s="21">
        <f t="shared" si="0"/>
        <v>0</v>
      </c>
      <c r="F15" s="21">
        <v>28</v>
      </c>
      <c r="G15" s="21">
        <f t="shared" si="1"/>
        <v>0</v>
      </c>
      <c r="H15" s="21">
        <f t="shared" si="2"/>
        <v>0</v>
      </c>
      <c r="I15" s="5"/>
      <c r="J15" s="5"/>
      <c r="K15" s="23" t="s">
        <v>69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4.25" customHeight="1">
      <c r="A16" s="24" t="s">
        <v>67</v>
      </c>
      <c r="B16" s="26" t="s">
        <v>83</v>
      </c>
      <c r="C16" s="21">
        <v>2200</v>
      </c>
      <c r="D16" s="22">
        <v>33.020000000000003</v>
      </c>
      <c r="E16" s="21">
        <f t="shared" si="0"/>
        <v>72644</v>
      </c>
      <c r="F16" s="21">
        <v>28</v>
      </c>
      <c r="G16" s="21">
        <f t="shared" si="1"/>
        <v>20340.32</v>
      </c>
      <c r="H16" s="21">
        <f t="shared" si="2"/>
        <v>92984.320000000007</v>
      </c>
      <c r="I16" s="5">
        <v>61735</v>
      </c>
      <c r="J16" s="5">
        <v>5053448</v>
      </c>
      <c r="K16" s="23" t="s">
        <v>69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4.25" customHeight="1">
      <c r="A17" s="24">
        <v>5220036086</v>
      </c>
      <c r="B17" s="21" t="s">
        <v>84</v>
      </c>
      <c r="C17" s="21">
        <v>0</v>
      </c>
      <c r="D17" s="22">
        <v>11.1</v>
      </c>
      <c r="E17" s="21">
        <f t="shared" si="0"/>
        <v>0</v>
      </c>
      <c r="F17" s="21">
        <v>28</v>
      </c>
      <c r="G17" s="21">
        <f t="shared" si="1"/>
        <v>0</v>
      </c>
      <c r="H17" s="21">
        <f t="shared" si="2"/>
        <v>0</v>
      </c>
      <c r="I17" s="5"/>
      <c r="J17" s="5"/>
      <c r="K17" s="23" t="s">
        <v>69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14.25" customHeight="1">
      <c r="A18" s="24">
        <v>5220036086</v>
      </c>
      <c r="B18" s="21" t="s">
        <v>85</v>
      </c>
      <c r="C18" s="21">
        <v>0</v>
      </c>
      <c r="D18" s="22">
        <v>1.75</v>
      </c>
      <c r="E18" s="21">
        <f t="shared" si="0"/>
        <v>0</v>
      </c>
      <c r="F18" s="21">
        <v>28</v>
      </c>
      <c r="G18" s="21">
        <f t="shared" si="1"/>
        <v>0</v>
      </c>
      <c r="H18" s="21">
        <f t="shared" si="2"/>
        <v>0</v>
      </c>
      <c r="I18" s="5"/>
      <c r="J18" s="5"/>
      <c r="K18" s="23" t="s">
        <v>69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14.25" customHeight="1">
      <c r="A19" s="24">
        <v>5220036086</v>
      </c>
      <c r="B19" s="21" t="s">
        <v>86</v>
      </c>
      <c r="C19" s="21">
        <v>0</v>
      </c>
      <c r="D19" s="22">
        <v>7.71</v>
      </c>
      <c r="E19" s="21">
        <f t="shared" si="0"/>
        <v>0</v>
      </c>
      <c r="F19" s="21">
        <v>28</v>
      </c>
      <c r="G19" s="21">
        <f t="shared" si="1"/>
        <v>0</v>
      </c>
      <c r="H19" s="21">
        <f t="shared" si="2"/>
        <v>0</v>
      </c>
      <c r="I19" s="5"/>
      <c r="J19" s="5"/>
      <c r="K19" s="23" t="s">
        <v>69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14.25" customHeight="1">
      <c r="A20" s="24">
        <v>5220036086</v>
      </c>
      <c r="B20" s="21" t="s">
        <v>87</v>
      </c>
      <c r="C20" s="21">
        <v>0</v>
      </c>
      <c r="D20" s="22">
        <v>7.71</v>
      </c>
      <c r="E20" s="21">
        <f t="shared" si="0"/>
        <v>0</v>
      </c>
      <c r="F20" s="21">
        <v>28</v>
      </c>
      <c r="G20" s="21">
        <f t="shared" si="1"/>
        <v>0</v>
      </c>
      <c r="H20" s="21">
        <f t="shared" si="2"/>
        <v>0</v>
      </c>
      <c r="I20" s="5"/>
      <c r="J20" s="5"/>
      <c r="K20" s="23" t="s">
        <v>69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14.25" customHeight="1">
      <c r="A21" s="24" t="s">
        <v>88</v>
      </c>
      <c r="B21" s="21" t="s">
        <v>89</v>
      </c>
      <c r="C21" s="21">
        <v>0</v>
      </c>
      <c r="D21" s="22"/>
      <c r="E21" s="21">
        <f t="shared" si="0"/>
        <v>0</v>
      </c>
      <c r="F21" s="21">
        <v>28</v>
      </c>
      <c r="G21" s="21">
        <f t="shared" si="1"/>
        <v>0</v>
      </c>
      <c r="H21" s="21">
        <f t="shared" si="2"/>
        <v>0</v>
      </c>
      <c r="I21" s="5"/>
      <c r="J21" s="5"/>
      <c r="K21" s="23" t="s">
        <v>69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14.25" customHeight="1">
      <c r="A22" s="24">
        <v>5220036086</v>
      </c>
      <c r="B22" s="21" t="s">
        <v>90</v>
      </c>
      <c r="C22" s="21">
        <v>0</v>
      </c>
      <c r="D22" s="22">
        <v>6.73</v>
      </c>
      <c r="E22" s="21">
        <f>+C22*D22</f>
        <v>0</v>
      </c>
      <c r="F22" s="21">
        <v>28</v>
      </c>
      <c r="G22" s="21">
        <f t="shared" si="1"/>
        <v>0</v>
      </c>
      <c r="H22" s="21">
        <f t="shared" si="2"/>
        <v>0</v>
      </c>
      <c r="I22" s="5"/>
      <c r="J22" s="5"/>
      <c r="K22" s="23" t="s">
        <v>69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14.25" customHeight="1">
      <c r="A23" s="24">
        <v>5220036086</v>
      </c>
      <c r="B23" s="21" t="s">
        <v>91</v>
      </c>
      <c r="C23" s="21">
        <v>0</v>
      </c>
      <c r="D23" s="22">
        <v>19.05</v>
      </c>
      <c r="E23" s="21">
        <f t="shared" ref="E23:E32" si="3">+D23*C23</f>
        <v>0</v>
      </c>
      <c r="F23" s="21">
        <v>28</v>
      </c>
      <c r="G23" s="21">
        <f t="shared" si="1"/>
        <v>0</v>
      </c>
      <c r="H23" s="21">
        <f t="shared" si="2"/>
        <v>0</v>
      </c>
      <c r="I23" s="27" t="s">
        <v>92</v>
      </c>
      <c r="J23" s="5"/>
      <c r="K23" s="23" t="s">
        <v>69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14.25" customHeight="1">
      <c r="A24" s="24">
        <v>5220036086</v>
      </c>
      <c r="B24" s="21" t="s">
        <v>93</v>
      </c>
      <c r="C24" s="21">
        <v>0</v>
      </c>
      <c r="D24" s="22">
        <v>13.01</v>
      </c>
      <c r="E24" s="21">
        <f t="shared" si="3"/>
        <v>0</v>
      </c>
      <c r="F24" s="21">
        <v>28</v>
      </c>
      <c r="G24" s="21">
        <f t="shared" si="1"/>
        <v>0</v>
      </c>
      <c r="H24" s="21">
        <f t="shared" si="2"/>
        <v>0</v>
      </c>
      <c r="I24" s="5"/>
      <c r="J24" s="5"/>
      <c r="K24" s="23" t="s">
        <v>69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14.25" customHeight="1">
      <c r="A25" s="24">
        <v>5220036086</v>
      </c>
      <c r="B25" s="21" t="s">
        <v>94</v>
      </c>
      <c r="C25" s="21">
        <v>0</v>
      </c>
      <c r="D25" s="22">
        <v>4.79</v>
      </c>
      <c r="E25" s="21">
        <f t="shared" si="3"/>
        <v>0</v>
      </c>
      <c r="F25" s="21">
        <v>28</v>
      </c>
      <c r="G25" s="21">
        <f t="shared" si="1"/>
        <v>0</v>
      </c>
      <c r="H25" s="21">
        <f t="shared" si="2"/>
        <v>0</v>
      </c>
      <c r="I25" s="5"/>
      <c r="J25" s="5"/>
      <c r="K25" s="23" t="s">
        <v>69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14.25" customHeight="1">
      <c r="A26" s="24">
        <v>5220036086</v>
      </c>
      <c r="B26" s="21" t="s">
        <v>95</v>
      </c>
      <c r="C26" s="21">
        <v>0</v>
      </c>
      <c r="D26" s="22">
        <v>7.8</v>
      </c>
      <c r="E26" s="21">
        <f t="shared" si="3"/>
        <v>0</v>
      </c>
      <c r="F26" s="21">
        <v>28</v>
      </c>
      <c r="G26" s="21">
        <f t="shared" si="1"/>
        <v>0</v>
      </c>
      <c r="H26" s="21">
        <f t="shared" si="2"/>
        <v>0</v>
      </c>
      <c r="I26" s="5"/>
      <c r="J26" s="5"/>
      <c r="K26" s="23" t="s">
        <v>69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14.25" customHeight="1">
      <c r="A27" s="24">
        <v>5220036086</v>
      </c>
      <c r="B27" s="21" t="s">
        <v>96</v>
      </c>
      <c r="C27" s="21">
        <v>0</v>
      </c>
      <c r="D27" s="22">
        <v>8.31</v>
      </c>
      <c r="E27" s="21">
        <f t="shared" si="3"/>
        <v>0</v>
      </c>
      <c r="F27" s="21">
        <v>28</v>
      </c>
      <c r="G27" s="21">
        <f t="shared" si="1"/>
        <v>0</v>
      </c>
      <c r="H27" s="21">
        <f t="shared" si="2"/>
        <v>0</v>
      </c>
      <c r="I27" s="5"/>
      <c r="J27" s="5"/>
      <c r="K27" s="23" t="s">
        <v>69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14.25" customHeight="1">
      <c r="A28" s="24">
        <v>5220036086</v>
      </c>
      <c r="B28" s="21" t="s">
        <v>97</v>
      </c>
      <c r="C28" s="21">
        <v>0</v>
      </c>
      <c r="D28" s="22">
        <v>1.45</v>
      </c>
      <c r="E28" s="21">
        <f t="shared" si="3"/>
        <v>0</v>
      </c>
      <c r="F28" s="21">
        <v>28</v>
      </c>
      <c r="G28" s="21">
        <f t="shared" si="1"/>
        <v>0</v>
      </c>
      <c r="H28" s="21">
        <f t="shared" si="2"/>
        <v>0</v>
      </c>
      <c r="I28" s="5"/>
      <c r="J28" s="5"/>
      <c r="K28" s="23" t="s">
        <v>69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4.25" customHeight="1">
      <c r="A29" s="24">
        <v>5220036086</v>
      </c>
      <c r="B29" s="21" t="s">
        <v>98</v>
      </c>
      <c r="C29" s="21">
        <v>0</v>
      </c>
      <c r="D29" s="22">
        <v>6.45</v>
      </c>
      <c r="E29" s="21">
        <f t="shared" si="3"/>
        <v>0</v>
      </c>
      <c r="F29" s="21">
        <v>28</v>
      </c>
      <c r="G29" s="21">
        <f t="shared" si="1"/>
        <v>0</v>
      </c>
      <c r="H29" s="21">
        <f t="shared" si="2"/>
        <v>0</v>
      </c>
      <c r="I29" s="5"/>
      <c r="J29" s="5"/>
      <c r="K29" s="23" t="s">
        <v>69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14.25" customHeight="1">
      <c r="A30" s="24">
        <v>5220036086</v>
      </c>
      <c r="B30" s="21" t="s">
        <v>99</v>
      </c>
      <c r="C30" s="21">
        <v>0</v>
      </c>
      <c r="D30" s="22">
        <v>17.02</v>
      </c>
      <c r="E30" s="21">
        <f t="shared" si="3"/>
        <v>0</v>
      </c>
      <c r="F30" s="21">
        <v>28</v>
      </c>
      <c r="G30" s="21">
        <f t="shared" si="1"/>
        <v>0</v>
      </c>
      <c r="H30" s="21">
        <f t="shared" si="2"/>
        <v>0</v>
      </c>
      <c r="I30" s="5"/>
      <c r="J30" s="5"/>
      <c r="K30" s="23" t="s">
        <v>69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14.25" customHeight="1">
      <c r="A31" s="24">
        <v>5220036086</v>
      </c>
      <c r="B31" s="21" t="s">
        <v>100</v>
      </c>
      <c r="C31" s="21">
        <v>0</v>
      </c>
      <c r="D31" s="22">
        <v>36.119999999999997</v>
      </c>
      <c r="E31" s="21">
        <f t="shared" si="3"/>
        <v>0</v>
      </c>
      <c r="F31" s="21">
        <v>28</v>
      </c>
      <c r="G31" s="21">
        <f t="shared" si="1"/>
        <v>0</v>
      </c>
      <c r="H31" s="21">
        <f t="shared" si="2"/>
        <v>0</v>
      </c>
      <c r="I31" s="5"/>
      <c r="J31" s="5"/>
      <c r="K31" s="23" t="s">
        <v>69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14.25" customHeight="1">
      <c r="A32" s="24">
        <v>5220036086</v>
      </c>
      <c r="B32" s="21" t="s">
        <v>101</v>
      </c>
      <c r="C32" s="21">
        <v>0</v>
      </c>
      <c r="D32" s="22">
        <v>11.82</v>
      </c>
      <c r="E32" s="21">
        <f t="shared" si="3"/>
        <v>0</v>
      </c>
      <c r="F32" s="21">
        <v>28</v>
      </c>
      <c r="G32" s="21">
        <f t="shared" si="1"/>
        <v>0</v>
      </c>
      <c r="H32" s="21">
        <f t="shared" si="2"/>
        <v>0</v>
      </c>
      <c r="I32" s="5"/>
      <c r="J32" s="5"/>
      <c r="K32" s="23" t="s">
        <v>69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4.25" customHeight="1">
      <c r="A33" s="24">
        <v>5220036086</v>
      </c>
      <c r="B33" s="21" t="s">
        <v>102</v>
      </c>
      <c r="C33" s="21">
        <v>0</v>
      </c>
      <c r="D33" s="22">
        <v>12.44</v>
      </c>
      <c r="E33" s="21">
        <f>+C33*D33</f>
        <v>0</v>
      </c>
      <c r="F33" s="21">
        <v>28</v>
      </c>
      <c r="G33" s="21">
        <f t="shared" si="1"/>
        <v>0</v>
      </c>
      <c r="H33" s="21">
        <f t="shared" si="2"/>
        <v>0</v>
      </c>
      <c r="I33" s="5"/>
      <c r="J33" s="5"/>
      <c r="K33" s="23" t="s">
        <v>69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14.25" customHeight="1">
      <c r="A34" s="24">
        <v>5220036086</v>
      </c>
      <c r="B34" s="21" t="s">
        <v>103</v>
      </c>
      <c r="C34" s="21">
        <v>0</v>
      </c>
      <c r="D34" s="22">
        <v>6.45</v>
      </c>
      <c r="E34" s="21">
        <f t="shared" ref="E34:E75" si="4">+D34*C34</f>
        <v>0</v>
      </c>
      <c r="F34" s="21">
        <v>28</v>
      </c>
      <c r="G34" s="21">
        <f t="shared" si="1"/>
        <v>0</v>
      </c>
      <c r="H34" s="21">
        <f t="shared" si="2"/>
        <v>0</v>
      </c>
      <c r="I34" s="5"/>
      <c r="J34" s="5"/>
      <c r="K34" s="23" t="s">
        <v>69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14.25" customHeight="1">
      <c r="A35" s="1" t="s">
        <v>104</v>
      </c>
      <c r="B35" s="21" t="s">
        <v>105</v>
      </c>
      <c r="C35" s="21">
        <v>800</v>
      </c>
      <c r="D35" s="22">
        <v>11.74</v>
      </c>
      <c r="E35" s="21">
        <f t="shared" si="4"/>
        <v>9392</v>
      </c>
      <c r="F35" s="21">
        <v>28</v>
      </c>
      <c r="G35" s="21">
        <f t="shared" si="1"/>
        <v>2629.76</v>
      </c>
      <c r="H35" s="21">
        <f t="shared" si="2"/>
        <v>12021.76</v>
      </c>
      <c r="I35" s="5">
        <v>55349</v>
      </c>
      <c r="J35" s="5">
        <v>4958299</v>
      </c>
      <c r="K35" s="23" t="s">
        <v>69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15" customHeight="1">
      <c r="A36" s="24">
        <v>5220036086</v>
      </c>
      <c r="B36" s="26" t="s">
        <v>106</v>
      </c>
      <c r="C36" s="21">
        <v>4000</v>
      </c>
      <c r="D36" s="22">
        <v>8.2100000000000009</v>
      </c>
      <c r="E36" s="21">
        <f t="shared" si="4"/>
        <v>32840</v>
      </c>
      <c r="F36" s="21">
        <v>28</v>
      </c>
      <c r="G36" s="21">
        <f t="shared" si="1"/>
        <v>9195.2000000000007</v>
      </c>
      <c r="H36" s="21">
        <f t="shared" si="2"/>
        <v>42035.199999999997</v>
      </c>
      <c r="I36" s="28"/>
      <c r="J36" s="5">
        <v>5053449</v>
      </c>
      <c r="K36" s="23" t="s">
        <v>69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4.25" customHeight="1">
      <c r="A37" s="24">
        <v>5220036086</v>
      </c>
      <c r="B37" s="21" t="s">
        <v>107</v>
      </c>
      <c r="C37" s="21">
        <v>0</v>
      </c>
      <c r="D37" s="22">
        <v>8.34</v>
      </c>
      <c r="E37" s="21">
        <f t="shared" si="4"/>
        <v>0</v>
      </c>
      <c r="F37" s="21">
        <v>28</v>
      </c>
      <c r="G37" s="21">
        <f t="shared" si="1"/>
        <v>0</v>
      </c>
      <c r="H37" s="21">
        <f t="shared" si="2"/>
        <v>0</v>
      </c>
      <c r="I37" s="5"/>
      <c r="J37" s="5"/>
      <c r="K37" s="23" t="s">
        <v>69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4.25" customHeight="1">
      <c r="A38" s="24">
        <v>5220036086</v>
      </c>
      <c r="B38" s="21" t="s">
        <v>108</v>
      </c>
      <c r="C38" s="21">
        <v>0</v>
      </c>
      <c r="D38" s="22">
        <v>7.71</v>
      </c>
      <c r="E38" s="21">
        <f t="shared" si="4"/>
        <v>0</v>
      </c>
      <c r="F38" s="21">
        <v>28</v>
      </c>
      <c r="G38" s="21">
        <f t="shared" si="1"/>
        <v>0</v>
      </c>
      <c r="H38" s="21">
        <f t="shared" si="2"/>
        <v>0</v>
      </c>
      <c r="I38" s="5"/>
      <c r="J38" s="5"/>
      <c r="K38" s="23" t="s">
        <v>69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14.25" customHeight="1">
      <c r="A39" s="24">
        <v>5220036086</v>
      </c>
      <c r="B39" s="21" t="s">
        <v>109</v>
      </c>
      <c r="C39" s="21">
        <v>0</v>
      </c>
      <c r="D39" s="22">
        <v>7.71</v>
      </c>
      <c r="E39" s="21">
        <f t="shared" si="4"/>
        <v>0</v>
      </c>
      <c r="F39" s="21">
        <v>28</v>
      </c>
      <c r="G39" s="21">
        <f t="shared" si="1"/>
        <v>0</v>
      </c>
      <c r="H39" s="21">
        <f t="shared" si="2"/>
        <v>0</v>
      </c>
      <c r="I39" s="5"/>
      <c r="J39" s="5"/>
      <c r="K39" s="23" t="s">
        <v>69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16.5" customHeight="1">
      <c r="A40" s="24">
        <v>5220036086</v>
      </c>
      <c r="B40" s="21" t="s">
        <v>110</v>
      </c>
      <c r="C40" s="21">
        <v>0</v>
      </c>
      <c r="D40" s="22">
        <v>4.79</v>
      </c>
      <c r="E40" s="21">
        <f t="shared" si="4"/>
        <v>0</v>
      </c>
      <c r="F40" s="21">
        <v>28</v>
      </c>
      <c r="G40" s="21">
        <f t="shared" si="1"/>
        <v>0</v>
      </c>
      <c r="H40" s="21">
        <f t="shared" si="2"/>
        <v>0</v>
      </c>
      <c r="I40" s="5"/>
      <c r="J40" s="5"/>
      <c r="K40" s="23" t="s">
        <v>69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4.25" customHeight="1">
      <c r="A41" s="24">
        <v>5220036086</v>
      </c>
      <c r="B41" s="21" t="s">
        <v>111</v>
      </c>
      <c r="C41" s="21">
        <v>0</v>
      </c>
      <c r="D41" s="22">
        <v>6.45</v>
      </c>
      <c r="E41" s="21">
        <f t="shared" si="4"/>
        <v>0</v>
      </c>
      <c r="F41" s="21">
        <v>28</v>
      </c>
      <c r="G41" s="21">
        <f t="shared" si="1"/>
        <v>0</v>
      </c>
      <c r="H41" s="21">
        <f t="shared" si="2"/>
        <v>0</v>
      </c>
      <c r="I41" s="5"/>
      <c r="J41" s="5"/>
      <c r="K41" s="23" t="s">
        <v>69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4.25" customHeight="1">
      <c r="A42" s="24">
        <v>5220036086</v>
      </c>
      <c r="B42" s="21" t="s">
        <v>112</v>
      </c>
      <c r="C42" s="21">
        <v>0</v>
      </c>
      <c r="D42" s="22">
        <v>7.82</v>
      </c>
      <c r="E42" s="21">
        <f t="shared" si="4"/>
        <v>0</v>
      </c>
      <c r="F42" s="21">
        <v>28</v>
      </c>
      <c r="G42" s="21">
        <f t="shared" si="1"/>
        <v>0</v>
      </c>
      <c r="H42" s="21">
        <f t="shared" si="2"/>
        <v>0</v>
      </c>
      <c r="I42" s="5"/>
      <c r="J42" s="5"/>
      <c r="K42" s="23" t="s">
        <v>69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4.25" customHeight="1">
      <c r="A43" s="24">
        <v>5220036086</v>
      </c>
      <c r="B43" s="21" t="s">
        <v>113</v>
      </c>
      <c r="C43" s="21">
        <v>0</v>
      </c>
      <c r="D43" s="22">
        <v>7.71</v>
      </c>
      <c r="E43" s="21">
        <f t="shared" si="4"/>
        <v>0</v>
      </c>
      <c r="F43" s="21">
        <v>28</v>
      </c>
      <c r="G43" s="21">
        <f t="shared" si="1"/>
        <v>0</v>
      </c>
      <c r="H43" s="21">
        <f t="shared" si="2"/>
        <v>0</v>
      </c>
      <c r="I43" s="5"/>
      <c r="J43" s="5"/>
      <c r="K43" s="23" t="s">
        <v>69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4.25" customHeight="1">
      <c r="A44" s="24">
        <v>5220036086</v>
      </c>
      <c r="B44" s="21" t="s">
        <v>114</v>
      </c>
      <c r="C44" s="21">
        <v>0</v>
      </c>
      <c r="D44" s="22">
        <v>2.1</v>
      </c>
      <c r="E44" s="21">
        <f t="shared" si="4"/>
        <v>0</v>
      </c>
      <c r="F44" s="21">
        <v>28</v>
      </c>
      <c r="G44" s="21">
        <f t="shared" si="1"/>
        <v>0</v>
      </c>
      <c r="H44" s="21">
        <f t="shared" si="2"/>
        <v>0</v>
      </c>
      <c r="I44" s="5"/>
      <c r="J44" s="5"/>
      <c r="K44" s="23" t="s">
        <v>69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4.25" customHeight="1">
      <c r="A45" s="24">
        <v>5220036086</v>
      </c>
      <c r="B45" s="21" t="s">
        <v>115</v>
      </c>
      <c r="C45" s="21">
        <v>0</v>
      </c>
      <c r="D45" s="22">
        <v>1.58</v>
      </c>
      <c r="E45" s="21">
        <f t="shared" si="4"/>
        <v>0</v>
      </c>
      <c r="F45" s="21">
        <v>28</v>
      </c>
      <c r="G45" s="21">
        <f t="shared" si="1"/>
        <v>0</v>
      </c>
      <c r="H45" s="21">
        <f t="shared" si="2"/>
        <v>0</v>
      </c>
      <c r="I45" s="5"/>
      <c r="J45" s="5"/>
      <c r="K45" s="23" t="s">
        <v>69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4.25" customHeight="1">
      <c r="A46" s="24">
        <v>5220036086</v>
      </c>
      <c r="B46" s="21" t="s">
        <v>116</v>
      </c>
      <c r="C46" s="21">
        <v>0</v>
      </c>
      <c r="D46" s="22">
        <v>8.4600000000000009</v>
      </c>
      <c r="E46" s="21">
        <f t="shared" si="4"/>
        <v>0</v>
      </c>
      <c r="F46" s="21">
        <v>28</v>
      </c>
      <c r="G46" s="21">
        <f t="shared" si="1"/>
        <v>0</v>
      </c>
      <c r="H46" s="21">
        <f t="shared" si="2"/>
        <v>0</v>
      </c>
      <c r="I46" s="5"/>
      <c r="J46" s="5"/>
      <c r="K46" s="23" t="s">
        <v>69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4.25" customHeight="1">
      <c r="A47" s="24">
        <v>5220036086</v>
      </c>
      <c r="B47" s="21" t="s">
        <v>117</v>
      </c>
      <c r="C47" s="21">
        <v>0</v>
      </c>
      <c r="D47" s="22">
        <v>8.36</v>
      </c>
      <c r="E47" s="21">
        <f t="shared" si="4"/>
        <v>0</v>
      </c>
      <c r="F47" s="21">
        <v>28</v>
      </c>
      <c r="G47" s="21">
        <f t="shared" si="1"/>
        <v>0</v>
      </c>
      <c r="H47" s="21">
        <f t="shared" si="2"/>
        <v>0</v>
      </c>
      <c r="I47" s="24">
        <v>5220036086</v>
      </c>
      <c r="J47" s="5"/>
      <c r="K47" s="23" t="s">
        <v>69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4.25" customHeight="1">
      <c r="A48" s="24" t="s">
        <v>104</v>
      </c>
      <c r="B48" s="21" t="s">
        <v>118</v>
      </c>
      <c r="C48" s="21">
        <v>0</v>
      </c>
      <c r="D48" s="22">
        <v>36.729999999999997</v>
      </c>
      <c r="E48" s="21">
        <f t="shared" si="4"/>
        <v>0</v>
      </c>
      <c r="F48" s="21">
        <v>28</v>
      </c>
      <c r="G48" s="21">
        <f t="shared" si="1"/>
        <v>0</v>
      </c>
      <c r="H48" s="21">
        <f t="shared" si="2"/>
        <v>0</v>
      </c>
      <c r="I48" s="5"/>
      <c r="J48" s="5"/>
      <c r="K48" s="23" t="s">
        <v>69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4.25" customHeight="1">
      <c r="A49" s="24">
        <v>5220036086</v>
      </c>
      <c r="B49" s="21" t="s">
        <v>119</v>
      </c>
      <c r="C49" s="21">
        <v>0</v>
      </c>
      <c r="D49" s="22">
        <v>12.91</v>
      </c>
      <c r="E49" s="21">
        <f t="shared" si="4"/>
        <v>0</v>
      </c>
      <c r="F49" s="21">
        <v>28</v>
      </c>
      <c r="G49" s="21">
        <f t="shared" si="1"/>
        <v>0</v>
      </c>
      <c r="H49" s="21">
        <f t="shared" si="2"/>
        <v>0</v>
      </c>
      <c r="I49" s="5"/>
      <c r="J49" s="5"/>
      <c r="K49" s="23" t="s">
        <v>69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4.25" customHeight="1">
      <c r="A50" s="24">
        <v>5220036086</v>
      </c>
      <c r="B50" s="26" t="s">
        <v>120</v>
      </c>
      <c r="C50" s="21">
        <v>2880</v>
      </c>
      <c r="D50" s="22">
        <v>27.24</v>
      </c>
      <c r="E50" s="21">
        <f t="shared" si="4"/>
        <v>78451.199999999997</v>
      </c>
      <c r="F50" s="21">
        <v>28</v>
      </c>
      <c r="G50" s="21">
        <f t="shared" si="1"/>
        <v>21966.335999999999</v>
      </c>
      <c r="H50" s="21">
        <f t="shared" si="2"/>
        <v>100417.53599999999</v>
      </c>
      <c r="I50" s="5"/>
      <c r="J50" s="5">
        <v>5053450</v>
      </c>
      <c r="K50" s="23" t="s">
        <v>69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4.25" customHeight="1">
      <c r="A51" s="24">
        <v>5220036086</v>
      </c>
      <c r="B51" s="21" t="s">
        <v>121</v>
      </c>
      <c r="C51" s="21">
        <v>0</v>
      </c>
      <c r="D51" s="22">
        <v>11.98</v>
      </c>
      <c r="E51" s="21">
        <f t="shared" si="4"/>
        <v>0</v>
      </c>
      <c r="F51" s="21">
        <v>28</v>
      </c>
      <c r="G51" s="21">
        <f t="shared" si="1"/>
        <v>0</v>
      </c>
      <c r="H51" s="21">
        <f t="shared" si="2"/>
        <v>0</v>
      </c>
      <c r="I51" s="5"/>
      <c r="J51" s="5"/>
      <c r="K51" s="23" t="s">
        <v>69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4.25" customHeight="1">
      <c r="A52" s="29">
        <v>5220033683</v>
      </c>
      <c r="B52" s="21" t="s">
        <v>122</v>
      </c>
      <c r="C52" s="21">
        <v>0</v>
      </c>
      <c r="D52" s="22">
        <v>7.71</v>
      </c>
      <c r="E52" s="21">
        <f t="shared" si="4"/>
        <v>0</v>
      </c>
      <c r="F52" s="21">
        <v>28</v>
      </c>
      <c r="G52" s="21">
        <f t="shared" si="1"/>
        <v>0</v>
      </c>
      <c r="H52" s="21">
        <f t="shared" si="2"/>
        <v>0</v>
      </c>
      <c r="I52" s="5"/>
      <c r="J52" s="5"/>
      <c r="K52" s="23" t="s">
        <v>69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4.25" customHeight="1">
      <c r="A53" s="24">
        <v>5220036086</v>
      </c>
      <c r="B53" s="21" t="s">
        <v>123</v>
      </c>
      <c r="C53" s="21">
        <v>1000</v>
      </c>
      <c r="D53" s="22">
        <v>8.48</v>
      </c>
      <c r="E53" s="21">
        <f t="shared" si="4"/>
        <v>8480</v>
      </c>
      <c r="F53" s="21">
        <v>28</v>
      </c>
      <c r="G53" s="21">
        <f t="shared" si="1"/>
        <v>2374.4</v>
      </c>
      <c r="H53" s="21">
        <f t="shared" si="2"/>
        <v>10854.4</v>
      </c>
      <c r="I53" s="5"/>
      <c r="J53" s="5"/>
      <c r="K53" s="23" t="s">
        <v>69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4.25" customHeight="1">
      <c r="A54" s="29">
        <v>5220033683</v>
      </c>
      <c r="B54" s="21" t="s">
        <v>124</v>
      </c>
      <c r="C54" s="21">
        <v>0</v>
      </c>
      <c r="D54" s="30">
        <v>6.45</v>
      </c>
      <c r="E54" s="21">
        <f t="shared" si="4"/>
        <v>0</v>
      </c>
      <c r="F54" s="21">
        <v>28</v>
      </c>
      <c r="G54" s="21">
        <f t="shared" si="1"/>
        <v>0</v>
      </c>
      <c r="H54" s="21">
        <f t="shared" si="2"/>
        <v>0</v>
      </c>
      <c r="I54" s="5"/>
      <c r="J54" s="5"/>
      <c r="K54" s="23" t="s">
        <v>69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4.25" customHeight="1">
      <c r="A55" s="24">
        <v>5220036086</v>
      </c>
      <c r="B55" s="21" t="s">
        <v>125</v>
      </c>
      <c r="C55" s="21">
        <v>0</v>
      </c>
      <c r="D55" s="21">
        <v>15.7</v>
      </c>
      <c r="E55" s="21">
        <f t="shared" si="4"/>
        <v>0</v>
      </c>
      <c r="F55" s="21">
        <v>28</v>
      </c>
      <c r="G55" s="21">
        <f t="shared" si="1"/>
        <v>0</v>
      </c>
      <c r="H55" s="21">
        <f t="shared" si="2"/>
        <v>0</v>
      </c>
      <c r="I55" s="5"/>
      <c r="J55" s="5"/>
      <c r="K55" s="23" t="s">
        <v>69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4.25" customHeight="1">
      <c r="A56" s="24">
        <v>5220036086</v>
      </c>
      <c r="B56" s="21" t="s">
        <v>126</v>
      </c>
      <c r="C56" s="21">
        <v>0</v>
      </c>
      <c r="D56" s="30">
        <v>8.27</v>
      </c>
      <c r="E56" s="21">
        <f t="shared" si="4"/>
        <v>0</v>
      </c>
      <c r="F56" s="21">
        <v>28</v>
      </c>
      <c r="G56" s="21">
        <f t="shared" si="1"/>
        <v>0</v>
      </c>
      <c r="H56" s="21">
        <f t="shared" si="2"/>
        <v>0</v>
      </c>
      <c r="I56" s="5"/>
      <c r="J56" s="5"/>
      <c r="K56" s="23" t="s">
        <v>69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4.25" customHeight="1">
      <c r="A57" s="24">
        <v>5220036086</v>
      </c>
      <c r="B57" s="21" t="s">
        <v>127</v>
      </c>
      <c r="C57" s="21">
        <v>0</v>
      </c>
      <c r="D57" s="21">
        <v>7.71</v>
      </c>
      <c r="E57" s="21">
        <f t="shared" si="4"/>
        <v>0</v>
      </c>
      <c r="F57" s="21">
        <v>28</v>
      </c>
      <c r="G57" s="21">
        <f t="shared" si="1"/>
        <v>0</v>
      </c>
      <c r="H57" s="21">
        <f t="shared" si="2"/>
        <v>0</v>
      </c>
      <c r="I57" s="5"/>
      <c r="J57" s="5"/>
      <c r="K57" s="23" t="s">
        <v>69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4.25" customHeight="1">
      <c r="A58" s="24">
        <v>5220036086</v>
      </c>
      <c r="B58" s="21" t="s">
        <v>128</v>
      </c>
      <c r="C58" s="21">
        <v>0</v>
      </c>
      <c r="D58" s="30">
        <v>9.14</v>
      </c>
      <c r="E58" s="21">
        <f t="shared" si="4"/>
        <v>0</v>
      </c>
      <c r="F58" s="21">
        <v>28</v>
      </c>
      <c r="G58" s="21">
        <f t="shared" si="1"/>
        <v>0</v>
      </c>
      <c r="H58" s="21">
        <f t="shared" si="2"/>
        <v>0</v>
      </c>
      <c r="I58" s="5"/>
      <c r="J58" s="5"/>
      <c r="K58" s="23" t="s">
        <v>69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4.25" customHeight="1">
      <c r="A59" s="24">
        <v>5220036086</v>
      </c>
      <c r="B59" s="21" t="s">
        <v>129</v>
      </c>
      <c r="C59" s="21">
        <v>0</v>
      </c>
      <c r="D59" s="30">
        <v>8.73</v>
      </c>
      <c r="E59" s="21">
        <f t="shared" si="4"/>
        <v>0</v>
      </c>
      <c r="F59" s="21">
        <v>28</v>
      </c>
      <c r="G59" s="21">
        <f t="shared" si="1"/>
        <v>0</v>
      </c>
      <c r="H59" s="21">
        <f t="shared" si="2"/>
        <v>0</v>
      </c>
      <c r="I59" s="5"/>
      <c r="J59" s="5"/>
      <c r="K59" s="23" t="s">
        <v>69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4.25" customHeight="1">
      <c r="A60" s="24">
        <v>5220036086</v>
      </c>
      <c r="B60" s="21" t="s">
        <v>130</v>
      </c>
      <c r="C60" s="21">
        <v>0</v>
      </c>
      <c r="D60" s="30">
        <v>7.71</v>
      </c>
      <c r="E60" s="21">
        <f t="shared" si="4"/>
        <v>0</v>
      </c>
      <c r="F60" s="21">
        <v>28</v>
      </c>
      <c r="G60" s="21">
        <f t="shared" si="1"/>
        <v>0</v>
      </c>
      <c r="H60" s="21">
        <f t="shared" si="2"/>
        <v>0</v>
      </c>
      <c r="I60" s="5"/>
      <c r="J60" s="5"/>
      <c r="K60" s="23" t="s">
        <v>69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4.25" customHeight="1">
      <c r="A61" s="24">
        <v>5220036086</v>
      </c>
      <c r="B61" s="21" t="s">
        <v>131</v>
      </c>
      <c r="C61" s="21">
        <v>0</v>
      </c>
      <c r="D61" s="30">
        <v>11.98</v>
      </c>
      <c r="E61" s="21">
        <f t="shared" si="4"/>
        <v>0</v>
      </c>
      <c r="F61" s="21">
        <v>28</v>
      </c>
      <c r="G61" s="21">
        <f t="shared" si="1"/>
        <v>0</v>
      </c>
      <c r="H61" s="21">
        <f t="shared" si="2"/>
        <v>0</v>
      </c>
      <c r="I61" s="5"/>
      <c r="J61" s="5"/>
      <c r="K61" s="23" t="s">
        <v>69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4.25" customHeight="1">
      <c r="A62" s="24">
        <v>5220036086</v>
      </c>
      <c r="B62" s="21" t="s">
        <v>132</v>
      </c>
      <c r="C62" s="21">
        <v>0</v>
      </c>
      <c r="D62" s="30">
        <v>7.8</v>
      </c>
      <c r="E62" s="21">
        <f t="shared" si="4"/>
        <v>0</v>
      </c>
      <c r="F62" s="21">
        <v>28</v>
      </c>
      <c r="G62" s="21">
        <f t="shared" si="1"/>
        <v>0</v>
      </c>
      <c r="H62" s="21">
        <f t="shared" si="2"/>
        <v>0</v>
      </c>
      <c r="I62" s="5"/>
      <c r="J62" s="5"/>
      <c r="K62" s="23" t="s">
        <v>69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14.25" customHeight="1">
      <c r="A63" s="24">
        <v>5220036086</v>
      </c>
      <c r="B63" s="21" t="s">
        <v>133</v>
      </c>
      <c r="C63" s="21">
        <v>0</v>
      </c>
      <c r="D63" s="30">
        <v>8.73</v>
      </c>
      <c r="E63" s="21">
        <f t="shared" si="4"/>
        <v>0</v>
      </c>
      <c r="F63" s="21">
        <v>28</v>
      </c>
      <c r="G63" s="21">
        <f t="shared" si="1"/>
        <v>0</v>
      </c>
      <c r="H63" s="21">
        <f t="shared" si="2"/>
        <v>0</v>
      </c>
      <c r="I63" s="5"/>
      <c r="J63" s="5"/>
      <c r="K63" s="23" t="s">
        <v>69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14.25" customHeight="1">
      <c r="A64" s="24" t="s">
        <v>104</v>
      </c>
      <c r="B64" s="21" t="s">
        <v>134</v>
      </c>
      <c r="C64" s="21">
        <v>0</v>
      </c>
      <c r="D64" s="21">
        <v>30.66</v>
      </c>
      <c r="E64" s="21">
        <f t="shared" si="4"/>
        <v>0</v>
      </c>
      <c r="F64" s="21">
        <v>28</v>
      </c>
      <c r="G64" s="21">
        <f t="shared" si="1"/>
        <v>0</v>
      </c>
      <c r="H64" s="21">
        <f t="shared" si="2"/>
        <v>0</v>
      </c>
      <c r="I64" s="5"/>
      <c r="J64" s="5"/>
      <c r="K64" s="23" t="s">
        <v>69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14.25" customHeight="1">
      <c r="A65" s="24">
        <v>5220036086</v>
      </c>
      <c r="B65" s="21" t="s">
        <v>135</v>
      </c>
      <c r="C65" s="21">
        <v>0</v>
      </c>
      <c r="D65" s="30">
        <v>9.06</v>
      </c>
      <c r="E65" s="21">
        <f t="shared" si="4"/>
        <v>0</v>
      </c>
      <c r="F65" s="21">
        <v>28</v>
      </c>
      <c r="G65" s="21">
        <f t="shared" si="1"/>
        <v>0</v>
      </c>
      <c r="H65" s="21">
        <f t="shared" si="2"/>
        <v>0</v>
      </c>
      <c r="I65" s="5"/>
      <c r="J65" s="5"/>
      <c r="K65" s="23" t="s">
        <v>69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14.25" customHeight="1">
      <c r="A66" s="24">
        <v>5220036086</v>
      </c>
      <c r="B66" s="21" t="s">
        <v>136</v>
      </c>
      <c r="C66" s="21">
        <v>0</v>
      </c>
      <c r="D66" s="21">
        <v>28.75</v>
      </c>
      <c r="E66" s="21">
        <f t="shared" si="4"/>
        <v>0</v>
      </c>
      <c r="F66" s="21">
        <v>28</v>
      </c>
      <c r="G66" s="21">
        <f t="shared" si="1"/>
        <v>0</v>
      </c>
      <c r="H66" s="21">
        <f t="shared" si="2"/>
        <v>0</v>
      </c>
      <c r="I66" s="5"/>
      <c r="J66" s="5"/>
      <c r="K66" s="23" t="s">
        <v>69</v>
      </c>
    </row>
    <row r="67" spans="1:31" ht="14.25" customHeight="1">
      <c r="A67" s="24">
        <v>5220036086</v>
      </c>
      <c r="B67" s="21" t="s">
        <v>137</v>
      </c>
      <c r="C67" s="21">
        <v>0</v>
      </c>
      <c r="D67" s="31">
        <v>24.77</v>
      </c>
      <c r="E67" s="21">
        <f t="shared" si="4"/>
        <v>0</v>
      </c>
      <c r="F67" s="21">
        <v>28</v>
      </c>
      <c r="G67" s="21">
        <f t="shared" si="1"/>
        <v>0</v>
      </c>
      <c r="H67" s="21">
        <f t="shared" si="2"/>
        <v>0</v>
      </c>
      <c r="I67" s="5"/>
      <c r="J67" s="5"/>
      <c r="K67" s="23" t="s">
        <v>69</v>
      </c>
    </row>
    <row r="68" spans="1:31" ht="14.25" customHeight="1">
      <c r="A68" s="24">
        <v>5220036086</v>
      </c>
      <c r="B68" s="21" t="s">
        <v>138</v>
      </c>
      <c r="C68" s="21">
        <v>0</v>
      </c>
      <c r="D68" s="21">
        <v>8.73</v>
      </c>
      <c r="E68" s="21">
        <f t="shared" si="4"/>
        <v>0</v>
      </c>
      <c r="F68" s="21">
        <v>28</v>
      </c>
      <c r="G68" s="21">
        <f t="shared" si="1"/>
        <v>0</v>
      </c>
      <c r="H68" s="21">
        <f t="shared" si="2"/>
        <v>0</v>
      </c>
      <c r="I68" s="28"/>
      <c r="J68" s="5"/>
      <c r="K68" s="23" t="s">
        <v>69</v>
      </c>
    </row>
    <row r="69" spans="1:31" ht="14.25" customHeight="1">
      <c r="A69" s="29" t="s">
        <v>139</v>
      </c>
      <c r="B69" s="21" t="s">
        <v>140</v>
      </c>
      <c r="C69" s="32">
        <v>0</v>
      </c>
      <c r="D69" s="33">
        <v>29.52</v>
      </c>
      <c r="E69" s="32">
        <f t="shared" si="4"/>
        <v>0</v>
      </c>
      <c r="F69" s="32">
        <v>28</v>
      </c>
      <c r="G69" s="32">
        <f t="shared" si="1"/>
        <v>0</v>
      </c>
      <c r="H69" s="32">
        <f t="shared" si="2"/>
        <v>0</v>
      </c>
      <c r="I69" s="5"/>
      <c r="J69" s="5"/>
      <c r="K69" s="23" t="s">
        <v>69</v>
      </c>
    </row>
    <row r="70" spans="1:31" ht="14.25" customHeight="1">
      <c r="A70" s="24" t="s">
        <v>88</v>
      </c>
      <c r="B70" s="21" t="s">
        <v>141</v>
      </c>
      <c r="C70" s="21">
        <v>0</v>
      </c>
      <c r="D70" s="21"/>
      <c r="E70" s="21">
        <f t="shared" si="4"/>
        <v>0</v>
      </c>
      <c r="F70" s="21">
        <v>28</v>
      </c>
      <c r="G70" s="21">
        <f t="shared" si="1"/>
        <v>0</v>
      </c>
      <c r="H70" s="21">
        <f t="shared" si="2"/>
        <v>0</v>
      </c>
      <c r="I70" s="5"/>
      <c r="J70" s="5"/>
      <c r="K70" s="23" t="s">
        <v>69</v>
      </c>
    </row>
    <row r="71" spans="1:31" ht="14.25" customHeight="1">
      <c r="A71" s="24">
        <v>5220036086</v>
      </c>
      <c r="B71" s="21" t="s">
        <v>142</v>
      </c>
      <c r="C71" s="21">
        <v>0</v>
      </c>
      <c r="D71" s="30">
        <v>6.45</v>
      </c>
      <c r="E71" s="21">
        <f t="shared" si="4"/>
        <v>0</v>
      </c>
      <c r="F71" s="21">
        <v>28</v>
      </c>
      <c r="G71" s="21">
        <f t="shared" si="1"/>
        <v>0</v>
      </c>
      <c r="H71" s="21">
        <f t="shared" si="2"/>
        <v>0</v>
      </c>
      <c r="I71" s="5"/>
      <c r="J71" s="5"/>
      <c r="K71" s="23" t="s">
        <v>69</v>
      </c>
    </row>
    <row r="72" spans="1:31" ht="14.25" customHeight="1">
      <c r="A72" s="29">
        <v>5220037017</v>
      </c>
      <c r="B72" s="21" t="s">
        <v>143</v>
      </c>
      <c r="C72" s="21">
        <v>0</v>
      </c>
      <c r="D72" s="21">
        <v>67.92</v>
      </c>
      <c r="E72" s="21">
        <f t="shared" si="4"/>
        <v>0</v>
      </c>
      <c r="F72" s="21">
        <v>28</v>
      </c>
      <c r="G72" s="21">
        <f t="shared" si="1"/>
        <v>0</v>
      </c>
      <c r="H72" s="21">
        <f t="shared" si="2"/>
        <v>0</v>
      </c>
      <c r="I72" s="5"/>
      <c r="J72" s="5"/>
      <c r="K72" s="23" t="s">
        <v>69</v>
      </c>
    </row>
    <row r="73" spans="1:31" ht="14.25" customHeight="1">
      <c r="A73" s="34" t="s">
        <v>144</v>
      </c>
      <c r="B73" s="21" t="s">
        <v>145</v>
      </c>
      <c r="C73" s="21">
        <v>0</v>
      </c>
      <c r="D73" s="21">
        <v>36.729999999999997</v>
      </c>
      <c r="E73" s="21">
        <f t="shared" si="4"/>
        <v>0</v>
      </c>
      <c r="F73" s="21">
        <v>28</v>
      </c>
      <c r="G73" s="21">
        <f t="shared" si="1"/>
        <v>0</v>
      </c>
      <c r="H73" s="21">
        <f t="shared" si="2"/>
        <v>0</v>
      </c>
      <c r="I73" s="5"/>
      <c r="J73" s="5"/>
      <c r="K73" s="23" t="s">
        <v>69</v>
      </c>
    </row>
    <row r="74" spans="1:31" ht="14.25" customHeight="1">
      <c r="A74" s="24">
        <v>5220036086</v>
      </c>
      <c r="B74" s="21" t="s">
        <v>146</v>
      </c>
      <c r="C74" s="21">
        <v>0</v>
      </c>
      <c r="D74" s="21">
        <v>4.24</v>
      </c>
      <c r="E74" s="21">
        <f t="shared" si="4"/>
        <v>0</v>
      </c>
      <c r="F74" s="21">
        <v>28</v>
      </c>
      <c r="G74" s="21">
        <f t="shared" si="1"/>
        <v>0</v>
      </c>
      <c r="H74" s="21">
        <f t="shared" si="2"/>
        <v>0</v>
      </c>
      <c r="I74" s="5"/>
      <c r="J74" s="5"/>
      <c r="K74" s="23" t="s">
        <v>69</v>
      </c>
    </row>
    <row r="75" spans="1:31" ht="14.25" customHeight="1">
      <c r="A75" s="24" t="s">
        <v>67</v>
      </c>
      <c r="B75" s="21" t="s">
        <v>147</v>
      </c>
      <c r="C75" s="21">
        <v>2000</v>
      </c>
      <c r="D75" s="21">
        <v>6.45</v>
      </c>
      <c r="E75" s="21">
        <f t="shared" si="4"/>
        <v>12900</v>
      </c>
      <c r="F75" s="21">
        <v>28</v>
      </c>
      <c r="G75" s="21">
        <f t="shared" si="1"/>
        <v>3612</v>
      </c>
      <c r="H75" s="21">
        <f t="shared" si="2"/>
        <v>16512</v>
      </c>
      <c r="I75" s="5">
        <v>61650</v>
      </c>
      <c r="J75" s="5">
        <v>5051464</v>
      </c>
    </row>
    <row r="76" spans="1:31" ht="14.25" customHeight="1">
      <c r="F76" s="5"/>
      <c r="G76" s="5"/>
      <c r="H76" s="5"/>
      <c r="J76" s="5"/>
      <c r="K76" s="5"/>
    </row>
    <row r="77" spans="1:31" ht="12.75" customHeight="1">
      <c r="G77" s="5"/>
      <c r="H77" s="5"/>
      <c r="I77" s="5" t="s">
        <v>148</v>
      </c>
      <c r="J77" s="5"/>
    </row>
    <row r="78" spans="1:31" ht="14.25" hidden="1" customHeight="1">
      <c r="C78" s="19"/>
      <c r="D78" s="19"/>
      <c r="E78" s="28"/>
      <c r="F78" s="5"/>
      <c r="G78" s="5"/>
      <c r="H78" s="5"/>
      <c r="I78" s="5"/>
      <c r="J78" s="5"/>
    </row>
    <row r="79" spans="1:31" ht="14.25" customHeight="1">
      <c r="A79" s="19"/>
      <c r="B79" s="19"/>
      <c r="C79" s="19"/>
      <c r="D79" s="19"/>
      <c r="E79" s="19"/>
      <c r="F79" s="19"/>
      <c r="I79" s="5"/>
      <c r="J79" s="5"/>
    </row>
    <row r="80" spans="1:31" ht="14.25" customHeight="1">
      <c r="G80" s="19" t="s">
        <v>149</v>
      </c>
      <c r="H80" s="5"/>
      <c r="I80" s="5"/>
      <c r="J80" s="5"/>
    </row>
    <row r="81" spans="1:10" ht="14.25" customHeight="1">
      <c r="E81" s="5"/>
      <c r="F81" s="5"/>
      <c r="G81" s="5"/>
      <c r="H81" s="5"/>
      <c r="I81" s="5"/>
      <c r="J81" s="5"/>
    </row>
    <row r="82" spans="1:10" ht="14.25" customHeight="1">
      <c r="A82" s="6">
        <v>5220036820</v>
      </c>
      <c r="B82" s="35" t="s">
        <v>150</v>
      </c>
      <c r="C82" s="19">
        <v>100</v>
      </c>
      <c r="D82" s="19">
        <v>8.25</v>
      </c>
      <c r="E82" s="21">
        <f>+D82*C82</f>
        <v>825</v>
      </c>
      <c r="F82" s="21">
        <v>28</v>
      </c>
      <c r="G82" s="21">
        <f>+E82*F82/100</f>
        <v>231</v>
      </c>
      <c r="H82" s="21">
        <f>+G82+E82</f>
        <v>1056</v>
      </c>
      <c r="I82" s="5"/>
      <c r="J82" s="5"/>
    </row>
    <row r="83" spans="1:10" ht="14.25" customHeight="1">
      <c r="E83" s="5"/>
      <c r="F83" s="5"/>
      <c r="G83" s="19" t="s">
        <v>151</v>
      </c>
      <c r="H83" s="5"/>
      <c r="I83" s="5"/>
      <c r="J83" s="5"/>
    </row>
    <row r="84" spans="1:10" ht="14.25" customHeight="1">
      <c r="C84" s="5"/>
      <c r="D84" s="5"/>
      <c r="F84" s="5"/>
      <c r="G84" s="5"/>
      <c r="H84" s="5"/>
      <c r="I84" s="5"/>
      <c r="J84" s="5"/>
    </row>
    <row r="85" spans="1:10" ht="14.25" customHeight="1">
      <c r="A85" s="5"/>
      <c r="E85" s="36"/>
      <c r="I85" s="5"/>
      <c r="J85" s="5"/>
    </row>
    <row r="86" spans="1:10" ht="14.25" customHeight="1">
      <c r="I86" s="5"/>
      <c r="J86" s="5"/>
    </row>
    <row r="87" spans="1:10" ht="14.25" customHeight="1">
      <c r="I87" s="5"/>
      <c r="J87" s="5"/>
    </row>
    <row r="88" spans="1:10" ht="14.25" customHeight="1">
      <c r="I88" s="5"/>
      <c r="J88" s="5"/>
    </row>
    <row r="89" spans="1:10" ht="14.25" customHeight="1">
      <c r="I89" s="5"/>
      <c r="J89" s="5"/>
    </row>
    <row r="90" spans="1:10" ht="14.25" customHeight="1">
      <c r="I90" s="5"/>
      <c r="J90" s="5"/>
    </row>
    <row r="91" spans="1:10" ht="14.25" customHeight="1"/>
    <row r="92" spans="1:10" ht="14.25" customHeight="1">
      <c r="B92" s="37"/>
      <c r="C92" s="37"/>
      <c r="H92" s="5"/>
    </row>
    <row r="93" spans="1:10" ht="14.25" customHeight="1"/>
    <row r="94" spans="1:10" ht="14.25" customHeight="1"/>
    <row r="95" spans="1:10" ht="14.25" customHeight="1"/>
    <row r="96" spans="1:10" ht="14.25" customHeight="1"/>
    <row r="97" spans="1:8" ht="14.25" customHeight="1"/>
    <row r="98" spans="1:8" ht="14.25" customHeight="1"/>
    <row r="99" spans="1:8" ht="14.25" customHeight="1">
      <c r="A99" s="24">
        <v>5220025665</v>
      </c>
      <c r="B99" s="38" t="s">
        <v>146</v>
      </c>
      <c r="C99" s="38">
        <v>384</v>
      </c>
      <c r="D99" s="38">
        <v>4.24</v>
      </c>
      <c r="E99" s="21">
        <f>+D99*C99</f>
        <v>1628.16</v>
      </c>
      <c r="F99" s="21">
        <v>28</v>
      </c>
      <c r="G99" s="21">
        <f>+E99*F99/100</f>
        <v>455.88480000000004</v>
      </c>
      <c r="H99" s="21">
        <f>+G99+E99</f>
        <v>2084.0448000000001</v>
      </c>
    </row>
    <row r="100" spans="1:8" ht="14.25" customHeight="1"/>
    <row r="101" spans="1:8" ht="14.25" customHeight="1">
      <c r="A101" s="39">
        <v>5220031814</v>
      </c>
      <c r="B101" s="40" t="s">
        <v>152</v>
      </c>
      <c r="C101" s="38">
        <v>15</v>
      </c>
      <c r="D101" s="38">
        <v>126.24</v>
      </c>
      <c r="E101" s="38">
        <f>+D101*C101</f>
        <v>1893.6</v>
      </c>
      <c r="F101" s="41">
        <f>+E101*28/100</f>
        <v>530.20799999999997</v>
      </c>
      <c r="G101" s="42">
        <f>+F101+E101</f>
        <v>2423.808</v>
      </c>
      <c r="H101" s="38"/>
    </row>
    <row r="102" spans="1:8" ht="14.25" customHeight="1">
      <c r="A102" s="38"/>
      <c r="B102" s="38"/>
      <c r="C102" s="38"/>
      <c r="D102" s="38"/>
      <c r="E102" s="38"/>
      <c r="F102" s="38"/>
      <c r="G102" s="38"/>
      <c r="H102" s="38"/>
    </row>
    <row r="103" spans="1:8" ht="14.25" customHeight="1">
      <c r="A103" s="43">
        <v>5220033558</v>
      </c>
      <c r="B103" s="44" t="s">
        <v>153</v>
      </c>
      <c r="C103" s="45">
        <v>6000</v>
      </c>
      <c r="D103" s="21">
        <v>0.78</v>
      </c>
      <c r="E103" s="21">
        <f t="shared" ref="E103:E104" si="5">+C103*D103</f>
        <v>4680</v>
      </c>
      <c r="F103" s="21">
        <v>28</v>
      </c>
      <c r="G103" s="21">
        <f t="shared" ref="G103:G104" si="6">+E103*F103/100</f>
        <v>1310.4000000000001</v>
      </c>
      <c r="H103" s="21">
        <f t="shared" ref="H103:H104" si="7">+G103+E103</f>
        <v>5990.4</v>
      </c>
    </row>
    <row r="104" spans="1:8" ht="14.25" customHeight="1">
      <c r="A104" s="38">
        <v>5220033683</v>
      </c>
      <c r="B104" s="40" t="s">
        <v>154</v>
      </c>
      <c r="C104" s="45">
        <v>500</v>
      </c>
      <c r="D104" s="21">
        <v>4.28</v>
      </c>
      <c r="E104" s="21">
        <f t="shared" si="5"/>
        <v>2140</v>
      </c>
      <c r="F104" s="21">
        <v>28</v>
      </c>
      <c r="G104" s="21">
        <f t="shared" si="6"/>
        <v>599.20000000000005</v>
      </c>
      <c r="H104" s="21">
        <f t="shared" si="7"/>
        <v>2739.2</v>
      </c>
    </row>
    <row r="105" spans="1:8" ht="14.25" customHeight="1"/>
    <row r="106" spans="1:8" ht="14.25" customHeight="1"/>
    <row r="107" spans="1:8" ht="14.25" customHeight="1"/>
    <row r="108" spans="1:8" ht="14.25" customHeight="1"/>
    <row r="109" spans="1:8" ht="14.25" customHeight="1"/>
    <row r="110" spans="1:8" ht="14.25" customHeight="1"/>
    <row r="111" spans="1:8" ht="14.25" customHeight="1"/>
    <row r="112" spans="1:8" ht="14.25" customHeight="1"/>
    <row r="113" spans="4:6" ht="14.25" customHeight="1"/>
    <row r="114" spans="4:6" ht="14.25" customHeight="1"/>
    <row r="115" spans="4:6" ht="14.25" customHeight="1"/>
    <row r="116" spans="4:6" ht="14.25" customHeight="1"/>
    <row r="117" spans="4:6" ht="14.25" customHeight="1"/>
    <row r="118" spans="4:6" ht="14.25" customHeight="1"/>
    <row r="119" spans="4:6" ht="14.25" customHeight="1"/>
    <row r="120" spans="4:6" ht="14.25" customHeight="1"/>
    <row r="121" spans="4:6" ht="14.25" customHeight="1"/>
    <row r="122" spans="4:6" ht="14.25" customHeight="1"/>
    <row r="123" spans="4:6" ht="14.25" customHeight="1"/>
    <row r="124" spans="4:6" ht="14.25" customHeight="1"/>
    <row r="125" spans="4:6" ht="14.25" customHeight="1"/>
    <row r="126" spans="4:6" ht="14.25" customHeight="1"/>
    <row r="127" spans="4:6" ht="14.25" customHeight="1"/>
    <row r="128" spans="4:6" ht="14.25" customHeight="1">
      <c r="D128" s="16" t="s">
        <v>155</v>
      </c>
      <c r="E128" s="16" t="s">
        <v>156</v>
      </c>
      <c r="F128" s="16">
        <v>400</v>
      </c>
    </row>
    <row r="129" spans="4:6" ht="14.25" customHeight="1">
      <c r="D129" s="16" t="s">
        <v>157</v>
      </c>
      <c r="E129" s="16" t="s">
        <v>158</v>
      </c>
      <c r="F129" s="16">
        <v>180</v>
      </c>
    </row>
    <row r="130" spans="4:6" ht="14.25" customHeight="1">
      <c r="D130" s="16" t="s">
        <v>159</v>
      </c>
      <c r="E130" s="16" t="s">
        <v>160</v>
      </c>
      <c r="F130" s="16">
        <v>1080</v>
      </c>
    </row>
    <row r="131" spans="4:6" ht="14.25" customHeight="1">
      <c r="D131" s="16" t="s">
        <v>161</v>
      </c>
      <c r="E131" s="16" t="s">
        <v>158</v>
      </c>
      <c r="F131" s="16">
        <v>180</v>
      </c>
    </row>
    <row r="132" spans="4:6" ht="14.25" customHeight="1"/>
    <row r="133" spans="4:6" ht="14.25" customHeight="1"/>
    <row r="134" spans="4:6" ht="14.25" customHeight="1"/>
    <row r="135" spans="4:6" ht="14.25" customHeight="1"/>
    <row r="136" spans="4:6" ht="14.25" customHeight="1"/>
    <row r="137" spans="4:6" ht="14.25" customHeight="1"/>
    <row r="138" spans="4:6" ht="14.25" customHeight="1"/>
    <row r="139" spans="4:6" ht="14.25" customHeight="1"/>
    <row r="140" spans="4:6" ht="14.25" customHeight="1"/>
    <row r="141" spans="4:6" ht="14.25" customHeight="1"/>
    <row r="142" spans="4:6" ht="14.25" customHeight="1"/>
    <row r="143" spans="4:6" ht="14.25" customHeight="1"/>
    <row r="144" spans="4:6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autoFilter ref="A1:K75" xr:uid="{00000000-0009-0000-0000-000001000000}"/>
  <conditionalFormatting sqref="A1: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0.33203125" customWidth="1"/>
    <col min="2" max="2" width="13" customWidth="1"/>
    <col min="3" max="4" width="15.109375" customWidth="1"/>
    <col min="5" max="5" width="10.6640625" customWidth="1"/>
    <col min="6" max="6" width="10" customWidth="1"/>
    <col min="7" max="7" width="17.88671875" customWidth="1"/>
    <col min="8" max="8" width="15" customWidth="1"/>
    <col min="9" max="9" width="12" customWidth="1"/>
    <col min="10" max="10" width="11.109375" customWidth="1"/>
    <col min="11" max="11" width="14.6640625" customWidth="1"/>
    <col min="12" max="12" width="12" customWidth="1"/>
    <col min="13" max="13" width="13.88671875" customWidth="1"/>
    <col min="14" max="14" width="102.5546875" customWidth="1"/>
    <col min="15" max="15" width="12.6640625" customWidth="1"/>
    <col min="16" max="20" width="9" customWidth="1"/>
    <col min="21" max="21" width="11.109375" customWidth="1"/>
    <col min="22" max="26" width="9" customWidth="1"/>
  </cols>
  <sheetData>
    <row r="1" spans="1:26" ht="14.25" customHeight="1">
      <c r="A1" s="46" t="s">
        <v>162</v>
      </c>
      <c r="B1" s="47" t="s">
        <v>163</v>
      </c>
      <c r="C1" s="47" t="s">
        <v>164</v>
      </c>
      <c r="D1" s="47" t="s">
        <v>165</v>
      </c>
      <c r="E1" s="47" t="s">
        <v>58</v>
      </c>
      <c r="F1" s="47" t="s">
        <v>166</v>
      </c>
      <c r="G1" s="47" t="s">
        <v>167</v>
      </c>
      <c r="H1" s="47" t="s">
        <v>168</v>
      </c>
      <c r="I1" s="47" t="s">
        <v>169</v>
      </c>
      <c r="J1" s="47" t="s">
        <v>62</v>
      </c>
      <c r="K1" s="47" t="s">
        <v>63</v>
      </c>
      <c r="L1" s="47"/>
      <c r="M1" s="47" t="s">
        <v>65</v>
      </c>
      <c r="N1" s="48" t="s">
        <v>170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4.25" customHeight="1">
      <c r="A2" s="50" t="s">
        <v>171</v>
      </c>
      <c r="B2" s="51">
        <v>110089</v>
      </c>
      <c r="C2" s="52" t="s">
        <v>172</v>
      </c>
      <c r="D2" s="53" t="s">
        <v>159</v>
      </c>
      <c r="E2" s="54">
        <v>1080</v>
      </c>
      <c r="F2" s="55">
        <v>772.77</v>
      </c>
      <c r="G2" s="56">
        <f t="shared" ref="G2:G12" si="0">+F2*E2</f>
        <v>834591.6</v>
      </c>
      <c r="H2" s="56">
        <f t="shared" ref="H2:H12" si="1">+J2/2</f>
        <v>116842.82400000001</v>
      </c>
      <c r="I2" s="56">
        <f t="shared" ref="I2:I12" si="2">+J2/2</f>
        <v>116842.82400000001</v>
      </c>
      <c r="J2" s="56">
        <f t="shared" ref="J2:J12" si="3">+G2*28/100</f>
        <v>233685.64800000002</v>
      </c>
      <c r="K2" s="56">
        <f t="shared" ref="K2:K12" si="4">+J2+G2</f>
        <v>1068277.2479999999</v>
      </c>
      <c r="L2" s="57">
        <v>71893</v>
      </c>
      <c r="M2" s="56"/>
      <c r="N2" s="58" t="s">
        <v>173</v>
      </c>
      <c r="P2" s="19">
        <v>48465</v>
      </c>
      <c r="Q2" s="5">
        <v>4855676</v>
      </c>
    </row>
    <row r="3" spans="1:26" ht="14.25" customHeight="1">
      <c r="A3" s="50" t="s">
        <v>171</v>
      </c>
      <c r="B3" s="51">
        <v>110089</v>
      </c>
      <c r="C3" s="52" t="s">
        <v>174</v>
      </c>
      <c r="D3" s="53" t="s">
        <v>175</v>
      </c>
      <c r="E3" s="54"/>
      <c r="F3" s="55">
        <v>547.34</v>
      </c>
      <c r="G3" s="56">
        <f t="shared" si="0"/>
        <v>0</v>
      </c>
      <c r="H3" s="56">
        <f t="shared" si="1"/>
        <v>0</v>
      </c>
      <c r="I3" s="56">
        <f t="shared" si="2"/>
        <v>0</v>
      </c>
      <c r="J3" s="56">
        <f t="shared" si="3"/>
        <v>0</v>
      </c>
      <c r="K3" s="56">
        <f t="shared" si="4"/>
        <v>0</v>
      </c>
      <c r="L3" s="56"/>
      <c r="M3" s="56"/>
      <c r="N3" s="58" t="s">
        <v>173</v>
      </c>
      <c r="O3" s="19" t="s">
        <v>176</v>
      </c>
      <c r="Q3" s="5">
        <v>4855677</v>
      </c>
    </row>
    <row r="4" spans="1:26" ht="14.25" customHeight="1">
      <c r="A4" s="50" t="s">
        <v>171</v>
      </c>
      <c r="B4" s="51">
        <v>110089</v>
      </c>
      <c r="C4" s="52" t="s">
        <v>177</v>
      </c>
      <c r="D4" s="53" t="s">
        <v>178</v>
      </c>
      <c r="E4" s="54"/>
      <c r="F4" s="59">
        <v>788.49</v>
      </c>
      <c r="G4" s="56">
        <f t="shared" si="0"/>
        <v>0</v>
      </c>
      <c r="H4" s="56">
        <f t="shared" si="1"/>
        <v>0</v>
      </c>
      <c r="I4" s="56">
        <f t="shared" si="2"/>
        <v>0</v>
      </c>
      <c r="J4" s="56">
        <f t="shared" si="3"/>
        <v>0</v>
      </c>
      <c r="K4" s="56">
        <f t="shared" si="4"/>
        <v>0</v>
      </c>
      <c r="L4" s="56"/>
      <c r="M4" s="56"/>
      <c r="N4" s="58" t="s">
        <v>173</v>
      </c>
      <c r="Q4" s="5">
        <v>4855678</v>
      </c>
    </row>
    <row r="5" spans="1:26" ht="14.25" customHeight="1">
      <c r="A5" s="50" t="s">
        <v>171</v>
      </c>
      <c r="B5" s="51">
        <v>110089</v>
      </c>
      <c r="C5" s="52" t="s">
        <v>179</v>
      </c>
      <c r="D5" s="53" t="s">
        <v>157</v>
      </c>
      <c r="E5" s="54"/>
      <c r="F5" s="55">
        <v>822.86</v>
      </c>
      <c r="G5" s="56">
        <f t="shared" si="0"/>
        <v>0</v>
      </c>
      <c r="H5" s="56">
        <f t="shared" si="1"/>
        <v>0</v>
      </c>
      <c r="I5" s="56">
        <f t="shared" si="2"/>
        <v>0</v>
      </c>
      <c r="J5" s="56">
        <f t="shared" si="3"/>
        <v>0</v>
      </c>
      <c r="K5" s="56">
        <f t="shared" si="4"/>
        <v>0</v>
      </c>
      <c r="L5" s="57"/>
      <c r="M5" s="57"/>
      <c r="N5" s="58" t="s">
        <v>173</v>
      </c>
    </row>
    <row r="6" spans="1:26" ht="14.25" customHeight="1">
      <c r="A6" s="50" t="s">
        <v>171</v>
      </c>
      <c r="B6" s="51">
        <v>110089</v>
      </c>
      <c r="C6" s="52" t="s">
        <v>180</v>
      </c>
      <c r="D6" s="53" t="s">
        <v>181</v>
      </c>
      <c r="E6" s="54"/>
      <c r="F6" s="55">
        <v>787.89</v>
      </c>
      <c r="G6" s="56">
        <f t="shared" si="0"/>
        <v>0</v>
      </c>
      <c r="H6" s="56">
        <f t="shared" si="1"/>
        <v>0</v>
      </c>
      <c r="I6" s="56">
        <f t="shared" si="2"/>
        <v>0</v>
      </c>
      <c r="J6" s="56">
        <f t="shared" si="3"/>
        <v>0</v>
      </c>
      <c r="K6" s="56">
        <f t="shared" si="4"/>
        <v>0</v>
      </c>
      <c r="L6" s="56"/>
      <c r="M6" s="56"/>
      <c r="N6" s="58" t="s">
        <v>173</v>
      </c>
      <c r="P6" s="60">
        <v>48469</v>
      </c>
      <c r="Q6" s="5">
        <v>4857213</v>
      </c>
    </row>
    <row r="7" spans="1:26" ht="14.25" customHeight="1">
      <c r="A7" s="50" t="s">
        <v>171</v>
      </c>
      <c r="B7" s="51">
        <v>110089</v>
      </c>
      <c r="C7" s="52" t="s">
        <v>182</v>
      </c>
      <c r="D7" s="53" t="s">
        <v>183</v>
      </c>
      <c r="E7" s="54"/>
      <c r="F7" s="61">
        <v>805.92</v>
      </c>
      <c r="G7" s="56">
        <f t="shared" si="0"/>
        <v>0</v>
      </c>
      <c r="H7" s="56">
        <f t="shared" si="1"/>
        <v>0</v>
      </c>
      <c r="I7" s="56">
        <f t="shared" si="2"/>
        <v>0</v>
      </c>
      <c r="J7" s="56">
        <f t="shared" si="3"/>
        <v>0</v>
      </c>
      <c r="K7" s="56">
        <f t="shared" si="4"/>
        <v>0</v>
      </c>
      <c r="L7" s="57"/>
      <c r="M7" s="57"/>
      <c r="N7" s="58" t="s">
        <v>173</v>
      </c>
      <c r="Q7" s="5">
        <v>4857214</v>
      </c>
    </row>
    <row r="8" spans="1:26" ht="15.75" customHeight="1">
      <c r="A8" s="62" t="s">
        <v>184</v>
      </c>
      <c r="B8" s="63">
        <v>110089</v>
      </c>
      <c r="C8" s="64" t="s">
        <v>185</v>
      </c>
      <c r="D8" s="65" t="s">
        <v>186</v>
      </c>
      <c r="E8" s="54"/>
      <c r="F8" s="55">
        <v>470.54</v>
      </c>
      <c r="G8" s="56">
        <f t="shared" si="0"/>
        <v>0</v>
      </c>
      <c r="H8" s="56">
        <f t="shared" si="1"/>
        <v>0</v>
      </c>
      <c r="I8" s="56">
        <f t="shared" si="2"/>
        <v>0</v>
      </c>
      <c r="J8" s="56">
        <f t="shared" si="3"/>
        <v>0</v>
      </c>
      <c r="K8" s="56">
        <f t="shared" si="4"/>
        <v>0</v>
      </c>
      <c r="L8" s="56"/>
      <c r="M8" s="56"/>
      <c r="N8" s="58" t="s">
        <v>173</v>
      </c>
      <c r="Q8" s="5">
        <v>4857215</v>
      </c>
    </row>
    <row r="9" spans="1:26" ht="17.25" customHeight="1">
      <c r="A9" s="50" t="s">
        <v>171</v>
      </c>
      <c r="B9" s="51">
        <v>110089</v>
      </c>
      <c r="C9" s="52" t="s">
        <v>187</v>
      </c>
      <c r="D9" s="53" t="s">
        <v>188</v>
      </c>
      <c r="E9" s="54"/>
      <c r="F9" s="66">
        <v>482.8</v>
      </c>
      <c r="G9" s="56">
        <f t="shared" si="0"/>
        <v>0</v>
      </c>
      <c r="H9" s="56">
        <f t="shared" si="1"/>
        <v>0</v>
      </c>
      <c r="I9" s="56">
        <f t="shared" si="2"/>
        <v>0</v>
      </c>
      <c r="J9" s="56">
        <f t="shared" si="3"/>
        <v>0</v>
      </c>
      <c r="K9" s="56">
        <f t="shared" si="4"/>
        <v>0</v>
      </c>
      <c r="L9" s="56"/>
      <c r="M9" s="56"/>
      <c r="N9" s="58" t="s">
        <v>173</v>
      </c>
      <c r="Q9" s="5">
        <v>4855683</v>
      </c>
      <c r="U9" s="27" t="s">
        <v>189</v>
      </c>
      <c r="W9" s="6">
        <v>267</v>
      </c>
    </row>
    <row r="10" spans="1:26" ht="18" customHeight="1">
      <c r="A10" s="50" t="s">
        <v>171</v>
      </c>
      <c r="B10" s="51">
        <v>12332312</v>
      </c>
      <c r="C10" s="67"/>
      <c r="D10" s="53" t="s">
        <v>190</v>
      </c>
      <c r="E10" s="54"/>
      <c r="F10" s="68">
        <v>92.4</v>
      </c>
      <c r="G10" s="56">
        <f t="shared" si="0"/>
        <v>0</v>
      </c>
      <c r="H10" s="56">
        <f t="shared" si="1"/>
        <v>0</v>
      </c>
      <c r="I10" s="56">
        <f t="shared" si="2"/>
        <v>0</v>
      </c>
      <c r="J10" s="56">
        <f t="shared" si="3"/>
        <v>0</v>
      </c>
      <c r="K10" s="56">
        <f t="shared" si="4"/>
        <v>0</v>
      </c>
      <c r="L10" s="56"/>
      <c r="M10" s="56"/>
      <c r="Q10" s="5">
        <v>4855684</v>
      </c>
    </row>
    <row r="11" spans="1:26" ht="18" customHeight="1">
      <c r="A11" s="50" t="s">
        <v>171</v>
      </c>
      <c r="B11" s="51">
        <v>12332489</v>
      </c>
      <c r="C11" s="67"/>
      <c r="D11" s="53" t="s">
        <v>191</v>
      </c>
      <c r="E11" s="54"/>
      <c r="F11" s="68">
        <v>785.95</v>
      </c>
      <c r="G11" s="56">
        <f t="shared" si="0"/>
        <v>0</v>
      </c>
      <c r="H11" s="56">
        <f t="shared" si="1"/>
        <v>0</v>
      </c>
      <c r="I11" s="56">
        <f t="shared" si="2"/>
        <v>0</v>
      </c>
      <c r="J11" s="56">
        <f t="shared" si="3"/>
        <v>0</v>
      </c>
      <c r="K11" s="56">
        <f t="shared" si="4"/>
        <v>0</v>
      </c>
      <c r="L11" s="56"/>
      <c r="M11" s="56"/>
      <c r="N11" s="5"/>
      <c r="Q11" s="5"/>
    </row>
    <row r="12" spans="1:26" ht="18" customHeight="1">
      <c r="A12" s="50" t="s">
        <v>171</v>
      </c>
      <c r="B12" s="51">
        <v>110089</v>
      </c>
      <c r="C12" s="67" t="s">
        <v>192</v>
      </c>
      <c r="D12" s="53" t="s">
        <v>193</v>
      </c>
      <c r="E12" s="54"/>
      <c r="F12" s="68">
        <v>769.95</v>
      </c>
      <c r="G12" s="56">
        <f t="shared" si="0"/>
        <v>0</v>
      </c>
      <c r="H12" s="56">
        <f t="shared" si="1"/>
        <v>0</v>
      </c>
      <c r="I12" s="56">
        <f t="shared" si="2"/>
        <v>0</v>
      </c>
      <c r="J12" s="56">
        <f t="shared" si="3"/>
        <v>0</v>
      </c>
      <c r="K12" s="56">
        <f t="shared" si="4"/>
        <v>0</v>
      </c>
      <c r="L12" s="56"/>
      <c r="M12" s="56"/>
      <c r="Q12" s="5"/>
    </row>
    <row r="13" spans="1:26" ht="18" customHeight="1">
      <c r="A13" s="69"/>
      <c r="B13" s="70"/>
      <c r="C13" s="70"/>
      <c r="D13" s="71"/>
      <c r="E13" s="72"/>
      <c r="F13" s="71"/>
      <c r="G13" s="72"/>
      <c r="H13" s="27"/>
      <c r="I13" s="72"/>
      <c r="J13" s="72"/>
      <c r="K13" s="72"/>
      <c r="L13" s="73"/>
      <c r="M13" s="5"/>
      <c r="Q13" s="5"/>
    </row>
    <row r="14" spans="1:26" ht="14.25" customHeight="1">
      <c r="E14" s="72"/>
      <c r="G14" s="19" t="s">
        <v>148</v>
      </c>
      <c r="H14" s="72">
        <f>540/18</f>
        <v>30</v>
      </c>
      <c r="I14" s="19"/>
      <c r="J14" s="5"/>
      <c r="K14" s="57">
        <v>5178714</v>
      </c>
      <c r="L14" s="57">
        <v>5180687</v>
      </c>
      <c r="M14" s="57">
        <v>5178713</v>
      </c>
      <c r="Q14" s="5">
        <v>4855685</v>
      </c>
    </row>
    <row r="15" spans="1:26" ht="14.25" customHeight="1">
      <c r="A15" s="74" t="s">
        <v>162</v>
      </c>
      <c r="B15" s="75" t="s">
        <v>163</v>
      </c>
      <c r="C15" s="75"/>
      <c r="D15" s="75" t="s">
        <v>0</v>
      </c>
      <c r="E15" s="75"/>
      <c r="F15" s="75" t="s">
        <v>59</v>
      </c>
      <c r="G15" s="75" t="s">
        <v>167</v>
      </c>
      <c r="H15" s="75" t="s">
        <v>168</v>
      </c>
      <c r="I15" s="75" t="s">
        <v>169</v>
      </c>
      <c r="J15" s="75" t="s">
        <v>62</v>
      </c>
      <c r="K15" s="75" t="s">
        <v>194</v>
      </c>
      <c r="L15" s="75" t="s">
        <v>195</v>
      </c>
      <c r="M15" s="75" t="s">
        <v>65</v>
      </c>
      <c r="N15" s="74" t="s">
        <v>170</v>
      </c>
      <c r="O15" s="19"/>
      <c r="P15" s="19"/>
      <c r="Q15" s="5">
        <v>4855686</v>
      </c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25" customHeight="1">
      <c r="A16" s="50" t="s">
        <v>171</v>
      </c>
      <c r="B16" s="51">
        <v>200609</v>
      </c>
      <c r="C16" s="76" t="s">
        <v>196</v>
      </c>
      <c r="D16" s="77" t="s">
        <v>155</v>
      </c>
      <c r="E16" s="56">
        <v>400</v>
      </c>
      <c r="F16" s="55">
        <v>550.99</v>
      </c>
      <c r="G16" s="56">
        <f t="shared" ref="G16:G28" si="5">+F16*E16</f>
        <v>220396</v>
      </c>
      <c r="H16" s="56">
        <f t="shared" ref="H16:H28" si="6">+J16/2</f>
        <v>30855.439999999999</v>
      </c>
      <c r="I16" s="56">
        <f t="shared" ref="I16:I28" si="7">+J16/2</f>
        <v>30855.439999999999</v>
      </c>
      <c r="J16" s="56">
        <f t="shared" ref="J16:J28" si="8">+G16*28/100</f>
        <v>61710.879999999997</v>
      </c>
      <c r="K16" s="56">
        <f t="shared" ref="K16:K28" si="9">+J16+G16</f>
        <v>282106.88</v>
      </c>
      <c r="L16" s="57">
        <v>71885</v>
      </c>
      <c r="M16" s="57">
        <v>5180686</v>
      </c>
      <c r="N16" s="78" t="s">
        <v>197</v>
      </c>
      <c r="Q16" s="5">
        <v>4855687</v>
      </c>
    </row>
    <row r="17" spans="1:26" ht="14.25" customHeight="1">
      <c r="A17" s="50" t="s">
        <v>171</v>
      </c>
      <c r="B17" s="51">
        <v>200609</v>
      </c>
      <c r="C17" s="79" t="s">
        <v>198</v>
      </c>
      <c r="D17" s="77" t="s">
        <v>199</v>
      </c>
      <c r="E17" s="56"/>
      <c r="F17" s="80">
        <v>554.12</v>
      </c>
      <c r="G17" s="56">
        <f t="shared" si="5"/>
        <v>0</v>
      </c>
      <c r="H17" s="56">
        <f t="shared" si="6"/>
        <v>0</v>
      </c>
      <c r="I17" s="56">
        <f t="shared" si="7"/>
        <v>0</v>
      </c>
      <c r="J17" s="56">
        <f t="shared" si="8"/>
        <v>0</v>
      </c>
      <c r="K17" s="56">
        <f t="shared" si="9"/>
        <v>0</v>
      </c>
      <c r="L17" s="57"/>
      <c r="M17" s="57"/>
      <c r="N17" s="78" t="s">
        <v>197</v>
      </c>
    </row>
    <row r="18" spans="1:26" ht="14.25" customHeight="1">
      <c r="A18" s="50" t="s">
        <v>171</v>
      </c>
      <c r="B18" s="51">
        <v>200609</v>
      </c>
      <c r="C18" s="79" t="s">
        <v>200</v>
      </c>
      <c r="D18" s="77" t="s">
        <v>201</v>
      </c>
      <c r="E18" s="56"/>
      <c r="F18" s="55">
        <v>547.79</v>
      </c>
      <c r="G18" s="56">
        <f t="shared" si="5"/>
        <v>0</v>
      </c>
      <c r="H18" s="56">
        <f t="shared" si="6"/>
        <v>0</v>
      </c>
      <c r="I18" s="56">
        <f t="shared" si="7"/>
        <v>0</v>
      </c>
      <c r="J18" s="56">
        <f t="shared" si="8"/>
        <v>0</v>
      </c>
      <c r="K18" s="56">
        <f t="shared" si="9"/>
        <v>0</v>
      </c>
      <c r="L18" s="81"/>
      <c r="M18" s="81"/>
      <c r="N18" s="78" t="s">
        <v>197</v>
      </c>
    </row>
    <row r="19" spans="1:26" ht="14.25" customHeight="1">
      <c r="A19" s="50" t="s">
        <v>171</v>
      </c>
      <c r="B19" s="51">
        <v>600308</v>
      </c>
      <c r="C19" s="51" t="s">
        <v>202</v>
      </c>
      <c r="D19" s="77" t="s">
        <v>203</v>
      </c>
      <c r="E19" s="56"/>
      <c r="F19" s="82">
        <v>685.27</v>
      </c>
      <c r="G19" s="56">
        <f t="shared" si="5"/>
        <v>0</v>
      </c>
      <c r="H19" s="56">
        <f t="shared" si="6"/>
        <v>0</v>
      </c>
      <c r="I19" s="56">
        <f t="shared" si="7"/>
        <v>0</v>
      </c>
      <c r="J19" s="56">
        <f t="shared" si="8"/>
        <v>0</v>
      </c>
      <c r="K19" s="56">
        <f t="shared" si="9"/>
        <v>0</v>
      </c>
      <c r="L19" s="81"/>
      <c r="M19" s="81"/>
      <c r="N19" s="78" t="s">
        <v>197</v>
      </c>
    </row>
    <row r="20" spans="1:26" ht="14.25" customHeight="1">
      <c r="A20" s="50" t="s">
        <v>171</v>
      </c>
      <c r="B20" s="51">
        <v>600308</v>
      </c>
      <c r="C20" s="51" t="s">
        <v>204</v>
      </c>
      <c r="D20" s="77" t="s">
        <v>205</v>
      </c>
      <c r="E20" s="56"/>
      <c r="F20" s="82">
        <v>682.13</v>
      </c>
      <c r="G20" s="56">
        <f t="shared" si="5"/>
        <v>0</v>
      </c>
      <c r="H20" s="56">
        <f t="shared" si="6"/>
        <v>0</v>
      </c>
      <c r="I20" s="56">
        <f t="shared" si="7"/>
        <v>0</v>
      </c>
      <c r="J20" s="56">
        <f t="shared" si="8"/>
        <v>0</v>
      </c>
      <c r="K20" s="56">
        <f t="shared" si="9"/>
        <v>0</v>
      </c>
      <c r="L20" s="81"/>
      <c r="M20" s="81"/>
      <c r="N20" s="78" t="s">
        <v>197</v>
      </c>
    </row>
    <row r="21" spans="1:26" ht="14.25" customHeight="1">
      <c r="A21" s="50" t="s">
        <v>171</v>
      </c>
      <c r="B21" s="51">
        <v>600308</v>
      </c>
      <c r="C21" s="51" t="s">
        <v>206</v>
      </c>
      <c r="D21" s="77" t="s">
        <v>207</v>
      </c>
      <c r="E21" s="56"/>
      <c r="F21" s="82">
        <v>706.65</v>
      </c>
      <c r="G21" s="56">
        <f t="shared" si="5"/>
        <v>0</v>
      </c>
      <c r="H21" s="56">
        <f t="shared" si="6"/>
        <v>0</v>
      </c>
      <c r="I21" s="56">
        <f t="shared" si="7"/>
        <v>0</v>
      </c>
      <c r="J21" s="56">
        <f t="shared" si="8"/>
        <v>0</v>
      </c>
      <c r="K21" s="56">
        <f t="shared" si="9"/>
        <v>0</v>
      </c>
      <c r="L21" s="81"/>
      <c r="M21" s="81"/>
      <c r="N21" s="78"/>
    </row>
    <row r="22" spans="1:26" ht="14.25" customHeight="1">
      <c r="A22" s="50" t="s">
        <v>171</v>
      </c>
      <c r="B22" s="51">
        <v>600308</v>
      </c>
      <c r="C22" s="51" t="s">
        <v>208</v>
      </c>
      <c r="D22" s="77" t="s">
        <v>209</v>
      </c>
      <c r="E22" s="56">
        <v>300</v>
      </c>
      <c r="F22" s="83">
        <v>673.06</v>
      </c>
      <c r="G22" s="56">
        <f t="shared" si="5"/>
        <v>201917.99999999997</v>
      </c>
      <c r="H22" s="56">
        <f t="shared" si="6"/>
        <v>28268.519999999997</v>
      </c>
      <c r="I22" s="56">
        <f t="shared" si="7"/>
        <v>28268.519999999997</v>
      </c>
      <c r="J22" s="56">
        <f t="shared" si="8"/>
        <v>56537.039999999994</v>
      </c>
      <c r="K22" s="56">
        <f t="shared" si="9"/>
        <v>258455.03999999998</v>
      </c>
      <c r="L22" s="57">
        <v>71886</v>
      </c>
      <c r="M22" s="81"/>
      <c r="N22" s="78" t="s">
        <v>197</v>
      </c>
    </row>
    <row r="23" spans="1:26" ht="14.25" customHeight="1">
      <c r="A23" s="50" t="s">
        <v>171</v>
      </c>
      <c r="B23" s="51">
        <v>600308</v>
      </c>
      <c r="C23" s="51" t="s">
        <v>210</v>
      </c>
      <c r="D23" s="77" t="s">
        <v>211</v>
      </c>
      <c r="E23" s="56"/>
      <c r="F23" s="82">
        <v>694.37</v>
      </c>
      <c r="G23" s="56">
        <f t="shared" si="5"/>
        <v>0</v>
      </c>
      <c r="H23" s="56">
        <f t="shared" si="6"/>
        <v>0</v>
      </c>
      <c r="I23" s="56">
        <f t="shared" si="7"/>
        <v>0</v>
      </c>
      <c r="J23" s="56">
        <f t="shared" si="8"/>
        <v>0</v>
      </c>
      <c r="K23" s="56">
        <f t="shared" si="9"/>
        <v>0</v>
      </c>
      <c r="L23" s="81"/>
      <c r="M23" s="81"/>
      <c r="N23" s="78" t="s">
        <v>197</v>
      </c>
    </row>
    <row r="24" spans="1:26" ht="14.25" customHeight="1">
      <c r="A24" s="50" t="s">
        <v>171</v>
      </c>
      <c r="B24" s="84">
        <v>200609</v>
      </c>
      <c r="C24" s="79" t="s">
        <v>212</v>
      </c>
      <c r="D24" s="85" t="s">
        <v>213</v>
      </c>
      <c r="E24" s="56"/>
      <c r="F24" s="86">
        <v>361.78</v>
      </c>
      <c r="G24" s="56">
        <f t="shared" si="5"/>
        <v>0</v>
      </c>
      <c r="H24" s="56">
        <f t="shared" si="6"/>
        <v>0</v>
      </c>
      <c r="I24" s="56">
        <f t="shared" si="7"/>
        <v>0</v>
      </c>
      <c r="J24" s="56">
        <f t="shared" si="8"/>
        <v>0</v>
      </c>
      <c r="K24" s="56">
        <f t="shared" si="9"/>
        <v>0</v>
      </c>
      <c r="L24" s="87"/>
      <c r="M24" s="81"/>
      <c r="N24" s="78" t="s">
        <v>197</v>
      </c>
    </row>
    <row r="25" spans="1:26" ht="14.25" customHeight="1">
      <c r="A25" s="50" t="s">
        <v>171</v>
      </c>
      <c r="B25" s="84">
        <v>200609</v>
      </c>
      <c r="C25" s="79" t="s">
        <v>214</v>
      </c>
      <c r="D25" s="88" t="s">
        <v>215</v>
      </c>
      <c r="E25" s="56"/>
      <c r="F25" s="86">
        <v>574.62</v>
      </c>
      <c r="G25" s="56">
        <f t="shared" si="5"/>
        <v>0</v>
      </c>
      <c r="H25" s="56">
        <f t="shared" si="6"/>
        <v>0</v>
      </c>
      <c r="I25" s="56">
        <f t="shared" si="7"/>
        <v>0</v>
      </c>
      <c r="J25" s="56">
        <f t="shared" si="8"/>
        <v>0</v>
      </c>
      <c r="K25" s="56">
        <f t="shared" si="9"/>
        <v>0</v>
      </c>
      <c r="L25" s="87"/>
      <c r="M25" s="81"/>
      <c r="N25" s="78" t="s">
        <v>197</v>
      </c>
    </row>
    <row r="26" spans="1:26" ht="14.25" customHeight="1">
      <c r="A26" s="50" t="s">
        <v>171</v>
      </c>
      <c r="B26" s="84">
        <v>200609</v>
      </c>
      <c r="C26" s="79" t="s">
        <v>216</v>
      </c>
      <c r="D26" s="85" t="s">
        <v>217</v>
      </c>
      <c r="E26" s="56"/>
      <c r="F26" s="86">
        <v>615.21</v>
      </c>
      <c r="G26" s="56">
        <f t="shared" si="5"/>
        <v>0</v>
      </c>
      <c r="H26" s="56">
        <f t="shared" si="6"/>
        <v>0</v>
      </c>
      <c r="I26" s="56">
        <f t="shared" si="7"/>
        <v>0</v>
      </c>
      <c r="J26" s="56">
        <f t="shared" si="8"/>
        <v>0</v>
      </c>
      <c r="K26" s="56">
        <f t="shared" si="9"/>
        <v>0</v>
      </c>
      <c r="L26" s="81"/>
      <c r="M26" s="81"/>
      <c r="N26" s="78" t="s">
        <v>197</v>
      </c>
    </row>
    <row r="27" spans="1:26" ht="14.25" customHeight="1">
      <c r="A27" s="50" t="s">
        <v>171</v>
      </c>
      <c r="B27" s="84">
        <v>200609</v>
      </c>
      <c r="C27" s="79" t="s">
        <v>218</v>
      </c>
      <c r="D27" s="89" t="s">
        <v>219</v>
      </c>
      <c r="E27" s="56"/>
      <c r="F27" s="86">
        <v>540.86</v>
      </c>
      <c r="G27" s="56">
        <f t="shared" si="5"/>
        <v>0</v>
      </c>
      <c r="H27" s="56">
        <f t="shared" si="6"/>
        <v>0</v>
      </c>
      <c r="I27" s="56">
        <f t="shared" si="7"/>
        <v>0</v>
      </c>
      <c r="J27" s="56">
        <f t="shared" si="8"/>
        <v>0</v>
      </c>
      <c r="K27" s="56">
        <f t="shared" si="9"/>
        <v>0</v>
      </c>
      <c r="L27" s="87"/>
      <c r="M27" s="81"/>
      <c r="N27" s="78" t="s">
        <v>197</v>
      </c>
    </row>
    <row r="28" spans="1:26" ht="14.25" customHeight="1">
      <c r="A28" s="50" t="s">
        <v>171</v>
      </c>
      <c r="B28" s="84">
        <v>12332897</v>
      </c>
      <c r="C28" s="79" t="s">
        <v>220</v>
      </c>
      <c r="D28" s="89" t="s">
        <v>221</v>
      </c>
      <c r="E28" s="56"/>
      <c r="F28" s="86">
        <v>1040</v>
      </c>
      <c r="G28" s="56">
        <f t="shared" si="5"/>
        <v>0</v>
      </c>
      <c r="H28" s="56">
        <f t="shared" si="6"/>
        <v>0</v>
      </c>
      <c r="I28" s="56">
        <f t="shared" si="7"/>
        <v>0</v>
      </c>
      <c r="J28" s="56">
        <f t="shared" si="8"/>
        <v>0</v>
      </c>
      <c r="K28" s="56">
        <f t="shared" si="9"/>
        <v>0</v>
      </c>
      <c r="L28" s="81"/>
      <c r="M28" s="81"/>
    </row>
    <row r="29" spans="1:26" ht="14.25" customHeight="1"/>
    <row r="30" spans="1:26" ht="14.25" customHeight="1">
      <c r="A30" s="90" t="s">
        <v>162</v>
      </c>
      <c r="B30" s="91" t="s">
        <v>163</v>
      </c>
      <c r="C30" s="91"/>
      <c r="D30" s="91" t="s">
        <v>0</v>
      </c>
      <c r="E30" s="91"/>
      <c r="F30" s="91" t="s">
        <v>59</v>
      </c>
      <c r="G30" s="91" t="s">
        <v>167</v>
      </c>
      <c r="H30" s="91" t="s">
        <v>168</v>
      </c>
      <c r="I30" s="91" t="s">
        <v>169</v>
      </c>
      <c r="J30" s="91" t="s">
        <v>62</v>
      </c>
      <c r="K30" s="91" t="s">
        <v>194</v>
      </c>
      <c r="L30" s="91" t="s">
        <v>195</v>
      </c>
      <c r="M30" s="91" t="s">
        <v>65</v>
      </c>
      <c r="N30" s="90" t="s">
        <v>170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.25" customHeight="1">
      <c r="A31" s="50" t="s">
        <v>222</v>
      </c>
      <c r="B31" s="56">
        <v>20061401317</v>
      </c>
      <c r="C31" s="56" t="s">
        <v>223</v>
      </c>
      <c r="D31" s="83" t="s">
        <v>224</v>
      </c>
      <c r="E31" s="92">
        <v>330</v>
      </c>
      <c r="F31" s="93">
        <v>319.48</v>
      </c>
      <c r="G31" s="56">
        <f t="shared" ref="G31:G34" si="10">+F31*E31</f>
        <v>105428.40000000001</v>
      </c>
      <c r="H31" s="56">
        <f t="shared" ref="H31:H34" si="11">+J31/2</f>
        <v>14759.976000000001</v>
      </c>
      <c r="I31" s="56">
        <f t="shared" ref="I31:I34" si="12">+J31/2</f>
        <v>14759.976000000001</v>
      </c>
      <c r="J31" s="56">
        <f t="shared" ref="J31:J34" si="13">+G31*28/100</f>
        <v>29519.952000000001</v>
      </c>
      <c r="K31" s="56">
        <f t="shared" ref="K31:K34" si="14">+J31+G31</f>
        <v>134948.35200000001</v>
      </c>
      <c r="L31" s="57">
        <v>72371</v>
      </c>
      <c r="M31" s="57">
        <v>5192586</v>
      </c>
      <c r="N31" s="58" t="s">
        <v>225</v>
      </c>
    </row>
    <row r="32" spans="1:26" ht="14.25" customHeight="1">
      <c r="A32" s="50" t="s">
        <v>222</v>
      </c>
      <c r="B32" s="56">
        <v>20061401318</v>
      </c>
      <c r="C32" s="56" t="s">
        <v>223</v>
      </c>
      <c r="D32" s="83" t="s">
        <v>226</v>
      </c>
      <c r="E32" s="92">
        <v>330</v>
      </c>
      <c r="F32" s="93">
        <v>248.15</v>
      </c>
      <c r="G32" s="56">
        <f t="shared" si="10"/>
        <v>81889.5</v>
      </c>
      <c r="H32" s="56">
        <f t="shared" si="11"/>
        <v>11464.53</v>
      </c>
      <c r="I32" s="56">
        <f t="shared" si="12"/>
        <v>11464.53</v>
      </c>
      <c r="J32" s="56">
        <f t="shared" si="13"/>
        <v>22929.06</v>
      </c>
      <c r="K32" s="56">
        <f t="shared" si="14"/>
        <v>104818.56</v>
      </c>
      <c r="L32" s="57">
        <v>72373</v>
      </c>
      <c r="M32" s="57">
        <v>5190655</v>
      </c>
      <c r="N32" s="58" t="s">
        <v>225</v>
      </c>
    </row>
    <row r="33" spans="1:26" ht="14.25" customHeight="1">
      <c r="A33" s="50" t="s">
        <v>222</v>
      </c>
      <c r="B33" s="56">
        <v>20061401315</v>
      </c>
      <c r="C33" s="56" t="s">
        <v>227</v>
      </c>
      <c r="D33" s="83" t="s">
        <v>228</v>
      </c>
      <c r="E33" s="92"/>
      <c r="F33" s="93">
        <v>248.15</v>
      </c>
      <c r="G33" s="56">
        <f t="shared" si="10"/>
        <v>0</v>
      </c>
      <c r="H33" s="56">
        <f t="shared" si="11"/>
        <v>0</v>
      </c>
      <c r="I33" s="56">
        <f t="shared" si="12"/>
        <v>0</v>
      </c>
      <c r="J33" s="56">
        <f t="shared" si="13"/>
        <v>0</v>
      </c>
      <c r="K33" s="56">
        <f t="shared" si="14"/>
        <v>0</v>
      </c>
      <c r="L33" s="56"/>
      <c r="M33" s="56"/>
      <c r="N33" s="58" t="s">
        <v>225</v>
      </c>
    </row>
    <row r="34" spans="1:26" ht="14.25" customHeight="1">
      <c r="A34" s="50" t="s">
        <v>222</v>
      </c>
      <c r="B34" s="56">
        <v>20061401316</v>
      </c>
      <c r="C34" s="56" t="s">
        <v>227</v>
      </c>
      <c r="D34" s="94" t="s">
        <v>229</v>
      </c>
      <c r="E34" s="92"/>
      <c r="F34" s="93">
        <v>319.51</v>
      </c>
      <c r="G34" s="56">
        <f t="shared" si="10"/>
        <v>0</v>
      </c>
      <c r="H34" s="56">
        <f t="shared" si="11"/>
        <v>0</v>
      </c>
      <c r="I34" s="56">
        <f t="shared" si="12"/>
        <v>0</v>
      </c>
      <c r="J34" s="56">
        <f t="shared" si="13"/>
        <v>0</v>
      </c>
      <c r="K34" s="56">
        <f t="shared" si="14"/>
        <v>0</v>
      </c>
      <c r="L34" s="56"/>
      <c r="M34" s="56"/>
      <c r="N34" s="58" t="s">
        <v>225</v>
      </c>
    </row>
    <row r="35" spans="1:26" ht="14.25" customHeight="1">
      <c r="J35" s="19"/>
      <c r="K35" s="95" t="s">
        <v>230</v>
      </c>
      <c r="L35" s="5"/>
      <c r="M35" s="5"/>
    </row>
    <row r="36" spans="1:26" ht="14.25" customHeight="1">
      <c r="A36" s="90" t="s">
        <v>162</v>
      </c>
      <c r="B36" s="91" t="s">
        <v>163</v>
      </c>
      <c r="C36" s="91"/>
      <c r="D36" s="91" t="s">
        <v>0</v>
      </c>
      <c r="E36" s="91"/>
      <c r="F36" s="91" t="s">
        <v>59</v>
      </c>
      <c r="G36" s="91" t="s">
        <v>167</v>
      </c>
      <c r="H36" s="91" t="s">
        <v>168</v>
      </c>
      <c r="I36" s="91" t="s">
        <v>169</v>
      </c>
      <c r="J36" s="91" t="s">
        <v>62</v>
      </c>
      <c r="K36" s="91" t="s">
        <v>194</v>
      </c>
      <c r="L36" s="91" t="s">
        <v>195</v>
      </c>
      <c r="M36" s="91" t="s">
        <v>65</v>
      </c>
      <c r="N36" s="90" t="s">
        <v>170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.25" customHeight="1">
      <c r="A37" s="50" t="s">
        <v>231</v>
      </c>
      <c r="B37" s="56">
        <v>5520002291</v>
      </c>
      <c r="C37" s="56" t="s">
        <v>232</v>
      </c>
      <c r="D37" s="83" t="s">
        <v>233</v>
      </c>
      <c r="E37" s="56">
        <v>0</v>
      </c>
      <c r="F37" s="83">
        <v>69.62</v>
      </c>
      <c r="G37" s="56">
        <f t="shared" ref="G37:G39" si="15">+F37*E37</f>
        <v>0</v>
      </c>
      <c r="H37" s="56">
        <f t="shared" ref="H37:H39" si="16">+J37/2</f>
        <v>0</v>
      </c>
      <c r="I37" s="56">
        <f t="shared" ref="I37:I39" si="17">+J37/2</f>
        <v>0</v>
      </c>
      <c r="J37" s="56">
        <f t="shared" ref="J37:J39" si="18">+G37*28/100</f>
        <v>0</v>
      </c>
      <c r="K37" s="56">
        <f t="shared" ref="K37:K39" si="19">+J37+G37</f>
        <v>0</v>
      </c>
      <c r="L37" s="56"/>
      <c r="M37" s="56"/>
      <c r="N37" s="96" t="s">
        <v>234</v>
      </c>
    </row>
    <row r="38" spans="1:26" ht="14.25" customHeight="1">
      <c r="A38" s="50" t="s">
        <v>231</v>
      </c>
      <c r="B38" s="56">
        <v>5518002291</v>
      </c>
      <c r="C38" s="56"/>
      <c r="D38" s="83" t="s">
        <v>235</v>
      </c>
      <c r="E38" s="92">
        <v>0</v>
      </c>
      <c r="F38" s="83">
        <v>235</v>
      </c>
      <c r="G38" s="56">
        <f t="shared" si="15"/>
        <v>0</v>
      </c>
      <c r="H38" s="56">
        <f t="shared" si="16"/>
        <v>0</v>
      </c>
      <c r="I38" s="56">
        <f t="shared" si="17"/>
        <v>0</v>
      </c>
      <c r="J38" s="56">
        <f t="shared" si="18"/>
        <v>0</v>
      </c>
      <c r="K38" s="56">
        <f t="shared" si="19"/>
        <v>0</v>
      </c>
      <c r="L38" s="56"/>
      <c r="M38" s="56"/>
      <c r="N38" s="58" t="s">
        <v>234</v>
      </c>
    </row>
    <row r="39" spans="1:26" ht="14.25" customHeight="1">
      <c r="A39" s="50" t="s">
        <v>231</v>
      </c>
      <c r="B39" s="56">
        <v>5520002291</v>
      </c>
      <c r="C39" s="56"/>
      <c r="D39" s="83" t="s">
        <v>236</v>
      </c>
      <c r="E39" s="92">
        <v>1140</v>
      </c>
      <c r="F39" s="93">
        <v>887.14</v>
      </c>
      <c r="G39" s="56">
        <f t="shared" si="15"/>
        <v>1011339.6</v>
      </c>
      <c r="H39" s="56">
        <f t="shared" si="16"/>
        <v>141587.54399999999</v>
      </c>
      <c r="I39" s="56">
        <f t="shared" si="17"/>
        <v>141587.54399999999</v>
      </c>
      <c r="J39" s="56">
        <f t="shared" si="18"/>
        <v>283175.08799999999</v>
      </c>
      <c r="K39" s="56">
        <f t="shared" si="19"/>
        <v>1294514.6880000001</v>
      </c>
      <c r="L39" s="56"/>
      <c r="M39" s="56"/>
      <c r="N39" s="58" t="s">
        <v>234</v>
      </c>
    </row>
    <row r="40" spans="1:26" ht="14.25" customHeight="1"/>
    <row r="41" spans="1:26" ht="14.25" customHeight="1"/>
    <row r="42" spans="1:26" ht="14.25" customHeight="1">
      <c r="A42" s="90" t="s">
        <v>162</v>
      </c>
      <c r="B42" s="91" t="s">
        <v>163</v>
      </c>
      <c r="C42" s="91"/>
      <c r="D42" s="91" t="s">
        <v>0</v>
      </c>
      <c r="E42" s="91"/>
      <c r="F42" s="91" t="s">
        <v>59</v>
      </c>
      <c r="G42" s="91" t="s">
        <v>167</v>
      </c>
      <c r="H42" s="91" t="s">
        <v>168</v>
      </c>
      <c r="I42" s="91" t="s">
        <v>169</v>
      </c>
      <c r="J42" s="91" t="s">
        <v>62</v>
      </c>
      <c r="K42" s="91" t="s">
        <v>194</v>
      </c>
      <c r="L42" s="91" t="s">
        <v>195</v>
      </c>
      <c r="M42" s="91" t="s">
        <v>65</v>
      </c>
      <c r="N42" s="90" t="s">
        <v>170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.25" customHeight="1">
      <c r="A43" s="50" t="s">
        <v>237</v>
      </c>
      <c r="B43" s="97">
        <v>3000000035</v>
      </c>
      <c r="C43" s="56">
        <v>9837994580</v>
      </c>
      <c r="D43" s="83" t="s">
        <v>238</v>
      </c>
      <c r="E43" s="56">
        <v>0</v>
      </c>
      <c r="F43" s="98">
        <v>183.19</v>
      </c>
      <c r="G43" s="56">
        <f>+F43*E43</f>
        <v>0</v>
      </c>
      <c r="H43" s="56">
        <f>+J43/2</f>
        <v>0</v>
      </c>
      <c r="I43" s="56">
        <f>+J43/2</f>
        <v>0</v>
      </c>
      <c r="J43" s="56">
        <f>+G43*28/100</f>
        <v>0</v>
      </c>
      <c r="K43" s="56">
        <f>+J43+G43</f>
        <v>0</v>
      </c>
      <c r="L43" s="5"/>
      <c r="M43" s="5"/>
      <c r="N43" s="99" t="s">
        <v>239</v>
      </c>
    </row>
    <row r="44" spans="1:26" ht="14.25" customHeight="1">
      <c r="F44" s="19"/>
      <c r="M44" s="5"/>
    </row>
    <row r="45" spans="1:26" ht="14.25" customHeight="1">
      <c r="A45" s="50" t="s">
        <v>240</v>
      </c>
      <c r="B45" s="56">
        <v>7700001125</v>
      </c>
      <c r="C45" s="56">
        <v>9837994580</v>
      </c>
      <c r="D45" s="83" t="s">
        <v>238</v>
      </c>
      <c r="E45" s="56">
        <v>0</v>
      </c>
      <c r="F45" s="98">
        <v>434</v>
      </c>
      <c r="G45" s="56">
        <f>+F45*E45</f>
        <v>0</v>
      </c>
      <c r="H45" s="56">
        <f>+J45/2</f>
        <v>0</v>
      </c>
      <c r="I45" s="56">
        <f>+J45/2</f>
        <v>0</v>
      </c>
      <c r="J45" s="56">
        <f>+G45*28/100</f>
        <v>0</v>
      </c>
      <c r="K45" s="56">
        <f>+J45+G45</f>
        <v>0</v>
      </c>
      <c r="L45" s="5"/>
      <c r="M45" s="5"/>
      <c r="N45" s="99" t="s">
        <v>241</v>
      </c>
    </row>
    <row r="46" spans="1:26" ht="14.25" customHeight="1">
      <c r="F46" s="87"/>
      <c r="G46" s="87"/>
      <c r="H46" s="87"/>
      <c r="I46" s="19"/>
      <c r="J46" s="5"/>
      <c r="K46" s="5"/>
      <c r="M46" s="5"/>
    </row>
    <row r="47" spans="1:26" ht="14.25" customHeight="1">
      <c r="F47" s="87"/>
      <c r="G47" s="87"/>
      <c r="H47" s="87"/>
      <c r="K47" s="5">
        <f>2570/50</f>
        <v>51.4</v>
      </c>
      <c r="L47" s="19"/>
      <c r="M47" s="5">
        <f>490/18</f>
        <v>27.222222222222221</v>
      </c>
    </row>
    <row r="48" spans="1:26" ht="14.25" customHeight="1">
      <c r="F48" s="87"/>
      <c r="G48" s="87"/>
      <c r="H48" s="87"/>
      <c r="I48" s="6">
        <v>230005117</v>
      </c>
      <c r="K48" s="5">
        <f>51*50</f>
        <v>2550</v>
      </c>
      <c r="L48" s="19">
        <f>750-300</f>
        <v>450</v>
      </c>
      <c r="M48" s="5">
        <f>27*18</f>
        <v>486</v>
      </c>
    </row>
    <row r="49" spans="4:17" ht="14.25" customHeight="1">
      <c r="D49" s="19"/>
      <c r="F49" s="87"/>
      <c r="G49" s="87"/>
      <c r="H49" s="81"/>
      <c r="I49" s="5"/>
      <c r="L49" s="5"/>
      <c r="M49" s="5"/>
    </row>
    <row r="50" spans="4:17" ht="14.25" customHeight="1">
      <c r="F50" s="87"/>
      <c r="G50" s="87"/>
      <c r="H50" s="87"/>
      <c r="K50" s="5"/>
      <c r="L50" s="81">
        <f>387+540</f>
        <v>927</v>
      </c>
      <c r="M50" s="5"/>
    </row>
    <row r="51" spans="4:17" ht="14.25" customHeight="1">
      <c r="D51" s="90" t="s">
        <v>162</v>
      </c>
      <c r="E51" s="91" t="s">
        <v>163</v>
      </c>
      <c r="F51" s="91"/>
      <c r="G51" s="91" t="s">
        <v>0</v>
      </c>
      <c r="H51" s="91" t="s">
        <v>242</v>
      </c>
      <c r="I51" s="91" t="s">
        <v>243</v>
      </c>
      <c r="J51" s="100"/>
      <c r="K51" s="5"/>
      <c r="L51" s="87">
        <f>1080-927</f>
        <v>153</v>
      </c>
      <c r="M51" s="5"/>
    </row>
    <row r="52" spans="4:17" ht="14.25" customHeight="1">
      <c r="D52" s="101" t="s">
        <v>222</v>
      </c>
      <c r="E52" s="92">
        <v>20061401317</v>
      </c>
      <c r="F52" s="92" t="s">
        <v>223</v>
      </c>
      <c r="G52" s="102" t="s">
        <v>224</v>
      </c>
      <c r="H52" s="92">
        <v>345</v>
      </c>
      <c r="I52" s="102"/>
      <c r="J52" s="102"/>
      <c r="L52" s="81">
        <f>9*18</f>
        <v>162</v>
      </c>
      <c r="M52" s="5"/>
    </row>
    <row r="53" spans="4:17" ht="14.25" customHeight="1">
      <c r="D53" s="50" t="s">
        <v>222</v>
      </c>
      <c r="E53" s="56">
        <v>20061401318</v>
      </c>
      <c r="F53" s="56" t="s">
        <v>223</v>
      </c>
      <c r="G53" s="83" t="s">
        <v>226</v>
      </c>
      <c r="H53" s="92">
        <v>345</v>
      </c>
      <c r="I53" s="102"/>
      <c r="J53" s="102"/>
      <c r="L53" s="5"/>
      <c r="M53" s="5"/>
    </row>
    <row r="54" spans="4:17" ht="14.25" customHeight="1">
      <c r="G54" s="5"/>
      <c r="H54" s="5"/>
      <c r="I54" s="5"/>
      <c r="J54" s="5"/>
      <c r="K54" s="5"/>
      <c r="L54" s="5"/>
      <c r="M54" s="5"/>
    </row>
    <row r="55" spans="4:17" ht="14.25" customHeight="1">
      <c r="J55" s="5"/>
      <c r="K55" s="5"/>
      <c r="L55" s="5">
        <v>12419753</v>
      </c>
    </row>
    <row r="56" spans="4:17" ht="14.25" customHeight="1">
      <c r="J56" s="5"/>
      <c r="N56" s="6">
        <v>745</v>
      </c>
      <c r="O56" s="6">
        <f>+N56*M56</f>
        <v>0</v>
      </c>
      <c r="P56" s="5">
        <f>+O56*28/100</f>
        <v>0</v>
      </c>
      <c r="Q56" s="5">
        <f>+P56+O56</f>
        <v>0</v>
      </c>
    </row>
    <row r="57" spans="4:17" ht="14.25" customHeight="1">
      <c r="J57" s="5"/>
      <c r="K57" s="5"/>
    </row>
    <row r="58" spans="4:17" ht="14.25" customHeight="1">
      <c r="H58" s="87" t="s">
        <v>205</v>
      </c>
      <c r="I58" s="73">
        <v>760</v>
      </c>
      <c r="J58" s="103">
        <f t="shared" ref="J58:J60" si="20">I58/20</f>
        <v>38</v>
      </c>
      <c r="K58" s="87">
        <v>43</v>
      </c>
    </row>
    <row r="59" spans="4:17" ht="14.25" customHeight="1">
      <c r="H59" s="87" t="s">
        <v>203</v>
      </c>
      <c r="I59" s="73">
        <v>600</v>
      </c>
      <c r="J59" s="103">
        <f t="shared" si="20"/>
        <v>30</v>
      </c>
    </row>
    <row r="60" spans="4:17" ht="14.25" customHeight="1">
      <c r="H60" s="104" t="s">
        <v>244</v>
      </c>
      <c r="I60" s="73">
        <v>260</v>
      </c>
      <c r="J60" s="103">
        <f t="shared" si="20"/>
        <v>13</v>
      </c>
      <c r="K60" s="5"/>
    </row>
    <row r="61" spans="4:17" ht="14.25" customHeight="1">
      <c r="I61" s="5"/>
      <c r="J61" s="5"/>
    </row>
    <row r="62" spans="4:17" ht="14.25" customHeight="1">
      <c r="J62" s="5"/>
    </row>
    <row r="63" spans="4:17" ht="14.25" customHeight="1">
      <c r="J63" s="5"/>
    </row>
    <row r="64" spans="4:17" ht="14.25" customHeight="1">
      <c r="I64" s="5"/>
      <c r="J64" s="5"/>
    </row>
    <row r="65" spans="1:14" ht="14.25" customHeight="1">
      <c r="I65" s="5"/>
      <c r="J65" s="5"/>
    </row>
    <row r="66" spans="1:14" ht="14.25" customHeight="1">
      <c r="E66" s="105" t="s">
        <v>163</v>
      </c>
      <c r="F66" s="105"/>
      <c r="G66" s="105" t="s">
        <v>0</v>
      </c>
      <c r="H66" s="105"/>
      <c r="I66" s="105" t="s">
        <v>245</v>
      </c>
      <c r="J66" s="105" t="s">
        <v>59</v>
      </c>
    </row>
    <row r="67" spans="1:14" ht="14.25" customHeight="1">
      <c r="E67" s="50" t="s">
        <v>171</v>
      </c>
      <c r="F67" s="51">
        <v>600308</v>
      </c>
      <c r="G67" s="51" t="s">
        <v>204</v>
      </c>
      <c r="H67" s="77" t="s">
        <v>205</v>
      </c>
      <c r="I67" s="56">
        <v>40</v>
      </c>
      <c r="J67" s="82">
        <v>682.13</v>
      </c>
    </row>
    <row r="68" spans="1:14" ht="14.25" customHeight="1"/>
    <row r="69" spans="1:14" ht="14.25" customHeight="1"/>
    <row r="70" spans="1:14" ht="14.25" customHeight="1">
      <c r="E70" s="5"/>
      <c r="I70" s="5"/>
      <c r="J70" s="5"/>
      <c r="K70" s="5"/>
      <c r="L70" s="5"/>
      <c r="M70" s="5"/>
    </row>
    <row r="71" spans="1:14" ht="14.25" customHeight="1">
      <c r="E71" s="5"/>
      <c r="I71" s="5"/>
      <c r="J71" s="5"/>
      <c r="K71" s="5"/>
      <c r="L71" s="5"/>
      <c r="M71" s="5"/>
    </row>
    <row r="72" spans="1:14" ht="14.25" customHeight="1">
      <c r="I72" s="5"/>
      <c r="J72" s="5"/>
      <c r="K72" s="5"/>
      <c r="L72" s="5"/>
      <c r="M72" s="5"/>
    </row>
    <row r="73" spans="1:14" ht="14.25" customHeight="1">
      <c r="I73" s="5"/>
      <c r="J73" s="5"/>
      <c r="K73" s="5"/>
      <c r="M73" s="5"/>
    </row>
    <row r="74" spans="1:14" ht="14.25" customHeight="1">
      <c r="H74" s="5"/>
      <c r="J74" s="5"/>
      <c r="K74" s="5"/>
      <c r="L74" s="5"/>
      <c r="M74" s="5"/>
    </row>
    <row r="75" spans="1:14" ht="14.25" customHeight="1">
      <c r="J75" s="5"/>
      <c r="K75" s="5"/>
      <c r="L75" s="5"/>
      <c r="M75" s="5"/>
    </row>
    <row r="76" spans="1:14" ht="14.25" customHeight="1">
      <c r="I76" s="38"/>
      <c r="J76" s="5"/>
      <c r="L76" s="5"/>
      <c r="M76" s="5"/>
    </row>
    <row r="77" spans="1:14" ht="14.25" customHeight="1">
      <c r="J77" s="5"/>
    </row>
    <row r="78" spans="1:14" ht="14.25" customHeight="1">
      <c r="H78" s="28"/>
      <c r="K78" s="5"/>
      <c r="L78" s="5"/>
      <c r="M78" s="5"/>
    </row>
    <row r="79" spans="1:14" ht="14.25" customHeight="1">
      <c r="A79" s="5"/>
      <c r="E79" s="5"/>
      <c r="G79" s="5" t="s">
        <v>246</v>
      </c>
      <c r="H79" s="41"/>
      <c r="K79" s="5"/>
      <c r="L79" s="5"/>
      <c r="M79" s="5"/>
    </row>
    <row r="80" spans="1:14" ht="14.25" customHeight="1">
      <c r="A80" s="5"/>
      <c r="F80" s="106"/>
      <c r="H80" s="5"/>
      <c r="L80" s="5"/>
      <c r="M80" s="5"/>
      <c r="N80" s="5"/>
    </row>
    <row r="81" spans="4:14" ht="14.25" customHeight="1">
      <c r="E81" s="5"/>
      <c r="F81" s="5"/>
      <c r="G81" s="5"/>
      <c r="H81" s="5"/>
      <c r="J81" s="5"/>
      <c r="L81" s="5"/>
      <c r="M81" s="5"/>
      <c r="N81" s="5"/>
    </row>
    <row r="82" spans="4:14" ht="14.25" customHeight="1">
      <c r="G82" s="5"/>
      <c r="H82" s="5"/>
      <c r="J82" s="5"/>
      <c r="K82" s="5"/>
      <c r="L82" s="5"/>
      <c r="M82" s="5"/>
      <c r="N82" s="5"/>
    </row>
    <row r="83" spans="4:14" ht="14.25" customHeight="1">
      <c r="G83" s="5"/>
      <c r="H83" s="5"/>
      <c r="J83" s="5"/>
      <c r="K83" s="5"/>
      <c r="L83" s="5"/>
    </row>
    <row r="84" spans="4:14" ht="14.25" customHeight="1">
      <c r="H84" s="5"/>
      <c r="J84" s="5"/>
      <c r="K84" s="5"/>
      <c r="L84" s="5"/>
      <c r="M84" s="5"/>
    </row>
    <row r="85" spans="4:14" ht="14.25" customHeight="1">
      <c r="G85" s="5"/>
      <c r="H85" s="5"/>
      <c r="J85" s="5"/>
      <c r="K85" s="5"/>
      <c r="L85" s="5"/>
      <c r="M85" s="5"/>
    </row>
    <row r="86" spans="4:14" ht="14.25" customHeight="1">
      <c r="H86" s="5"/>
      <c r="K86" s="5"/>
      <c r="L86" s="5"/>
      <c r="M86" s="5"/>
    </row>
    <row r="87" spans="4:14" ht="14.25" customHeight="1">
      <c r="H87" s="5"/>
      <c r="J87" s="5"/>
      <c r="K87" s="5"/>
      <c r="M87" s="5"/>
    </row>
    <row r="88" spans="4:14" ht="14.25" customHeight="1">
      <c r="F88" s="5"/>
      <c r="M88" s="5"/>
    </row>
    <row r="89" spans="4:14" ht="14.25" customHeight="1">
      <c r="M89" s="5"/>
    </row>
    <row r="90" spans="4:14" ht="14.25" customHeight="1">
      <c r="M90" s="5"/>
    </row>
    <row r="91" spans="4:14" ht="14.25" customHeight="1">
      <c r="M91" s="5"/>
    </row>
    <row r="92" spans="4:14" ht="14.25" customHeight="1">
      <c r="H92" s="38"/>
      <c r="I92" s="38"/>
      <c r="L92" s="5"/>
      <c r="M92" s="5"/>
    </row>
    <row r="93" spans="4:14" ht="14.25" customHeight="1">
      <c r="D93" s="5"/>
      <c r="H93" s="38"/>
      <c r="I93" s="38"/>
      <c r="M93" s="5"/>
    </row>
    <row r="94" spans="4:14" ht="14.25" customHeight="1">
      <c r="H94" s="5"/>
      <c r="M94" s="5"/>
    </row>
    <row r="95" spans="4:14" ht="14.25" customHeight="1">
      <c r="H95" s="5"/>
      <c r="I95" s="5"/>
      <c r="K95" s="5"/>
      <c r="L95" s="5"/>
    </row>
    <row r="96" spans="4:14" ht="14.25" customHeight="1">
      <c r="I96" s="5"/>
      <c r="K96" s="5"/>
      <c r="L96" s="5"/>
      <c r="M96" s="5"/>
    </row>
    <row r="97" spans="6:13" ht="14.25" customHeight="1">
      <c r="I97" s="5"/>
      <c r="L97" s="5"/>
      <c r="M97" s="5"/>
    </row>
    <row r="98" spans="6:13" ht="14.25" customHeight="1">
      <c r="G98" s="5"/>
      <c r="L98" s="5"/>
      <c r="M98" s="5"/>
    </row>
    <row r="99" spans="6:13" ht="14.25" customHeight="1">
      <c r="G99" s="5"/>
      <c r="L99" s="5"/>
      <c r="M99" s="5"/>
    </row>
    <row r="100" spans="6:13" ht="14.25" customHeight="1">
      <c r="M100" s="5"/>
    </row>
    <row r="101" spans="6:13" ht="14.25" customHeight="1">
      <c r="M101" s="5"/>
    </row>
    <row r="102" spans="6:13" ht="14.25" customHeight="1">
      <c r="M102" s="5"/>
    </row>
    <row r="103" spans="6:13" ht="14.25" customHeight="1">
      <c r="M103" s="5"/>
    </row>
    <row r="104" spans="6:13" ht="14.25" customHeight="1">
      <c r="M104" s="5"/>
    </row>
    <row r="105" spans="6:13" ht="14.25" customHeight="1">
      <c r="L105" s="5"/>
      <c r="M105" s="5"/>
    </row>
    <row r="106" spans="6:13" ht="14.25" customHeight="1">
      <c r="F106" s="5"/>
      <c r="M106" s="5"/>
    </row>
    <row r="107" spans="6:13" ht="14.25" customHeight="1"/>
    <row r="108" spans="6:13" ht="14.25" customHeight="1">
      <c r="K108" s="6" t="s">
        <v>247</v>
      </c>
    </row>
    <row r="109" spans="6:13" ht="14.25" customHeight="1">
      <c r="M109" s="5"/>
    </row>
    <row r="110" spans="6:13" ht="14.25" customHeight="1">
      <c r="M110" s="5"/>
    </row>
    <row r="111" spans="6:13" ht="14.25" customHeight="1"/>
    <row r="112" spans="6:13" ht="14.25" customHeight="1"/>
    <row r="113" spans="5:13" ht="14.25" customHeight="1"/>
    <row r="114" spans="5:13" ht="14.25" customHeight="1">
      <c r="M114" s="5"/>
    </row>
    <row r="115" spans="5:13" ht="14.25" customHeight="1">
      <c r="L115" s="5" t="s">
        <v>248</v>
      </c>
      <c r="M115" s="5" t="s">
        <v>249</v>
      </c>
    </row>
    <row r="116" spans="5:13" ht="14.25" customHeight="1">
      <c r="L116" s="5"/>
      <c r="M116" s="5" t="s">
        <v>250</v>
      </c>
    </row>
    <row r="117" spans="5:13" ht="14.25" customHeight="1">
      <c r="M117" s="5" t="s">
        <v>251</v>
      </c>
    </row>
    <row r="118" spans="5:13" ht="14.25" customHeight="1">
      <c r="M118" s="5" t="s">
        <v>252</v>
      </c>
    </row>
    <row r="119" spans="5:13" ht="14.25" customHeight="1">
      <c r="M119" s="5" t="s">
        <v>253</v>
      </c>
    </row>
    <row r="120" spans="5:13" ht="14.25" customHeight="1">
      <c r="M120" s="5"/>
    </row>
    <row r="121" spans="5:13" ht="14.25" customHeight="1">
      <c r="M121" s="5"/>
    </row>
    <row r="122" spans="5:13" ht="14.25" customHeight="1">
      <c r="M122" s="5"/>
    </row>
    <row r="123" spans="5:13" ht="14.25" customHeight="1">
      <c r="J123" s="5"/>
    </row>
    <row r="124" spans="5:13" ht="14.25" customHeight="1">
      <c r="J124" s="5"/>
    </row>
    <row r="125" spans="5:13" ht="14.25" customHeight="1"/>
    <row r="126" spans="5:13" ht="14.25" customHeight="1">
      <c r="E126" s="5"/>
      <c r="F126" s="6" t="s">
        <v>254</v>
      </c>
    </row>
    <row r="127" spans="5:13" ht="14.25" customHeight="1">
      <c r="E127" s="5"/>
      <c r="L127" s="5"/>
      <c r="M127" s="5"/>
    </row>
    <row r="128" spans="5:13" ht="14.25" customHeight="1">
      <c r="E128" s="5"/>
      <c r="M128" s="5"/>
    </row>
    <row r="129" spans="4:13" ht="14.25" customHeight="1">
      <c r="D129" s="28"/>
      <c r="M129" s="5"/>
    </row>
    <row r="130" spans="4:13" ht="14.25" customHeight="1">
      <c r="M130" s="5"/>
    </row>
    <row r="131" spans="4:13" ht="14.25" customHeight="1"/>
    <row r="132" spans="4:13" ht="14.25" customHeight="1">
      <c r="E132" s="6">
        <f>600+560</f>
        <v>1160</v>
      </c>
      <c r="G132" s="5" t="s">
        <v>255</v>
      </c>
    </row>
    <row r="133" spans="4:13" ht="14.25" customHeight="1">
      <c r="G133" s="5" t="s">
        <v>256</v>
      </c>
    </row>
    <row r="134" spans="4:13" ht="14.25" customHeight="1">
      <c r="G134" s="5" t="s">
        <v>257</v>
      </c>
    </row>
    <row r="135" spans="4:13" ht="14.25" customHeight="1"/>
    <row r="136" spans="4:13" ht="14.25" customHeight="1"/>
    <row r="137" spans="4:13" ht="14.25" customHeight="1"/>
    <row r="138" spans="4:13" ht="14.25" customHeight="1"/>
    <row r="139" spans="4:13" ht="14.25" customHeight="1">
      <c r="L139" s="5"/>
      <c r="M139" s="5"/>
    </row>
    <row r="140" spans="4:13" ht="14.25" customHeight="1">
      <c r="L140" s="5"/>
      <c r="M140" s="5"/>
    </row>
    <row r="141" spans="4:13" ht="14.25" customHeight="1">
      <c r="K141" s="5"/>
      <c r="M141" s="5"/>
    </row>
    <row r="142" spans="4:13" ht="14.25" customHeight="1">
      <c r="K142" s="5"/>
      <c r="L142" s="5"/>
      <c r="M142" s="5"/>
    </row>
    <row r="143" spans="4:13" ht="14.25" customHeight="1">
      <c r="H143" s="5"/>
      <c r="K143" s="5"/>
      <c r="L143" s="5"/>
      <c r="M143" s="5"/>
    </row>
    <row r="144" spans="4:13" ht="14.25" customHeight="1">
      <c r="H144" s="5"/>
    </row>
    <row r="145" spans="6:13" ht="14.25" customHeight="1">
      <c r="F145" s="73"/>
      <c r="G145" s="73"/>
      <c r="H145" s="73"/>
      <c r="I145" s="73"/>
      <c r="K145" s="73"/>
      <c r="L145" s="73"/>
    </row>
    <row r="146" spans="6:13" ht="14.25" customHeight="1"/>
    <row r="147" spans="6:13" ht="14.25" customHeight="1"/>
    <row r="148" spans="6:13" ht="14.25" customHeight="1">
      <c r="L148" s="5"/>
      <c r="M148" s="5"/>
    </row>
    <row r="149" spans="6:13" ht="14.25" customHeight="1">
      <c r="L149" s="5"/>
      <c r="M149" s="5"/>
    </row>
    <row r="150" spans="6:13" ht="14.25" customHeight="1">
      <c r="M150" s="5"/>
    </row>
    <row r="151" spans="6:13" ht="14.25" customHeight="1">
      <c r="F151" s="5"/>
      <c r="L151" s="5"/>
      <c r="M151" s="5"/>
    </row>
    <row r="152" spans="6:13" ht="14.25" customHeight="1">
      <c r="J152" s="41"/>
      <c r="L152" s="5"/>
      <c r="M152" s="5"/>
    </row>
    <row r="153" spans="6:13" ht="14.25" customHeight="1">
      <c r="L153" s="5"/>
      <c r="M153" s="5"/>
    </row>
    <row r="154" spans="6:13" ht="14.25" customHeight="1"/>
    <row r="155" spans="6:13" ht="14.25" customHeight="1"/>
    <row r="156" spans="6:13" ht="14.25" customHeight="1"/>
    <row r="157" spans="6:13" ht="14.25" customHeight="1"/>
    <row r="158" spans="6:13" ht="14.25" customHeight="1"/>
    <row r="159" spans="6:13" ht="14.25" customHeight="1"/>
    <row r="160" spans="6:13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29.88671875" customWidth="1"/>
    <col min="2" max="2" width="20.109375" customWidth="1"/>
    <col min="3" max="3" width="26.6640625" customWidth="1"/>
    <col min="4" max="4" width="25.88671875" customWidth="1"/>
    <col min="5" max="5" width="14.6640625" customWidth="1"/>
    <col min="6" max="6" width="16.44140625" customWidth="1"/>
    <col min="7" max="7" width="19.33203125" customWidth="1"/>
    <col min="8" max="8" width="18.33203125" customWidth="1"/>
    <col min="9" max="9" width="18" customWidth="1"/>
    <col min="10" max="10" width="19.44140625" customWidth="1"/>
    <col min="11" max="11" width="110.88671875" customWidth="1"/>
    <col min="12" max="31" width="9" customWidth="1"/>
  </cols>
  <sheetData>
    <row r="1" spans="1:31" ht="14.25" customHeight="1">
      <c r="A1" s="107" t="s">
        <v>258</v>
      </c>
      <c r="B1" s="107" t="s">
        <v>163</v>
      </c>
      <c r="C1" s="107" t="s">
        <v>165</v>
      </c>
      <c r="D1" s="107" t="s">
        <v>259</v>
      </c>
      <c r="E1" s="107" t="s">
        <v>59</v>
      </c>
      <c r="F1" s="107" t="s">
        <v>260</v>
      </c>
      <c r="G1" s="107" t="s">
        <v>261</v>
      </c>
      <c r="H1" s="107" t="s">
        <v>262</v>
      </c>
      <c r="I1" s="107" t="s">
        <v>195</v>
      </c>
      <c r="J1" s="107" t="s">
        <v>65</v>
      </c>
      <c r="K1" s="108" t="s">
        <v>66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4.25" customHeight="1">
      <c r="A2" s="109" t="s">
        <v>263</v>
      </c>
      <c r="B2" s="109">
        <v>400692</v>
      </c>
      <c r="C2" s="109" t="s">
        <v>264</v>
      </c>
      <c r="D2" s="109">
        <v>0</v>
      </c>
      <c r="E2" s="110">
        <v>781.24</v>
      </c>
      <c r="F2" s="109">
        <f t="shared" ref="F2:F9" si="0">+E2*D2</f>
        <v>0</v>
      </c>
      <c r="G2" s="109">
        <f t="shared" ref="G2:G9" si="1">+F2*28/100</f>
        <v>0</v>
      </c>
      <c r="H2" s="109">
        <f t="shared" ref="H2:H9" si="2">+G2+F2</f>
        <v>0</v>
      </c>
      <c r="I2" s="109"/>
      <c r="J2" s="109"/>
      <c r="K2" s="96" t="s">
        <v>265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14.25" customHeight="1">
      <c r="A3" s="109" t="s">
        <v>263</v>
      </c>
      <c r="B3" s="109">
        <v>400692</v>
      </c>
      <c r="C3" s="109" t="s">
        <v>266</v>
      </c>
      <c r="D3" s="109">
        <v>0</v>
      </c>
      <c r="E3" s="110">
        <v>845.42</v>
      </c>
      <c r="F3" s="109">
        <f t="shared" si="0"/>
        <v>0</v>
      </c>
      <c r="G3" s="109">
        <f t="shared" si="1"/>
        <v>0</v>
      </c>
      <c r="H3" s="109">
        <f t="shared" si="2"/>
        <v>0</v>
      </c>
      <c r="I3" s="109"/>
      <c r="J3" s="109"/>
      <c r="K3" s="96" t="s">
        <v>265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14.25" customHeight="1">
      <c r="A4" s="109" t="s">
        <v>263</v>
      </c>
      <c r="B4" s="109">
        <v>400692</v>
      </c>
      <c r="C4" s="109" t="s">
        <v>267</v>
      </c>
      <c r="D4" s="109">
        <v>180</v>
      </c>
      <c r="E4" s="110">
        <v>813.94</v>
      </c>
      <c r="F4" s="109">
        <f t="shared" si="0"/>
        <v>146509.20000000001</v>
      </c>
      <c r="G4" s="109">
        <f t="shared" si="1"/>
        <v>41022.576000000008</v>
      </c>
      <c r="H4" s="109">
        <f t="shared" si="2"/>
        <v>187531.77600000001</v>
      </c>
      <c r="I4" s="57">
        <v>71891</v>
      </c>
      <c r="J4" s="109"/>
      <c r="K4" s="96" t="s">
        <v>265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t="14.25" customHeight="1">
      <c r="A5" s="109" t="s">
        <v>263</v>
      </c>
      <c r="B5" s="109">
        <v>400692</v>
      </c>
      <c r="C5" s="109" t="s">
        <v>161</v>
      </c>
      <c r="D5" s="109">
        <v>0</v>
      </c>
      <c r="E5" s="110">
        <v>813.94</v>
      </c>
      <c r="F5" s="109">
        <f t="shared" si="0"/>
        <v>0</v>
      </c>
      <c r="G5" s="109">
        <f t="shared" si="1"/>
        <v>0</v>
      </c>
      <c r="H5" s="109">
        <f t="shared" si="2"/>
        <v>0</v>
      </c>
      <c r="I5" s="109"/>
      <c r="J5" s="109"/>
      <c r="K5" s="96" t="s">
        <v>265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14.25" customHeight="1">
      <c r="A6" s="109" t="s">
        <v>263</v>
      </c>
      <c r="B6" s="109">
        <v>400692</v>
      </c>
      <c r="C6" s="109" t="s">
        <v>268</v>
      </c>
      <c r="D6" s="109">
        <v>180</v>
      </c>
      <c r="E6" s="110">
        <v>843.53</v>
      </c>
      <c r="F6" s="109">
        <f t="shared" si="0"/>
        <v>151835.4</v>
      </c>
      <c r="G6" s="109">
        <f t="shared" si="1"/>
        <v>42513.912000000004</v>
      </c>
      <c r="H6" s="109">
        <f t="shared" si="2"/>
        <v>194349.31200000001</v>
      </c>
      <c r="I6" s="57">
        <v>70901</v>
      </c>
      <c r="J6" s="109"/>
      <c r="K6" s="96" t="s">
        <v>265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4.25" customHeight="1">
      <c r="A7" s="109" t="s">
        <v>263</v>
      </c>
      <c r="B7" s="109">
        <v>400692</v>
      </c>
      <c r="C7" s="109" t="s">
        <v>269</v>
      </c>
      <c r="D7" s="109">
        <v>0</v>
      </c>
      <c r="E7" s="110">
        <v>832.49</v>
      </c>
      <c r="F7" s="109">
        <f t="shared" si="0"/>
        <v>0</v>
      </c>
      <c r="G7" s="109">
        <f t="shared" si="1"/>
        <v>0</v>
      </c>
      <c r="H7" s="109">
        <f t="shared" si="2"/>
        <v>0</v>
      </c>
      <c r="I7" s="109"/>
      <c r="J7" s="109"/>
      <c r="K7" s="96" t="s">
        <v>265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14.25" customHeight="1">
      <c r="A8" s="109" t="s">
        <v>263</v>
      </c>
      <c r="B8" s="109">
        <v>400692</v>
      </c>
      <c r="C8" s="109" t="s">
        <v>270</v>
      </c>
      <c r="D8" s="109">
        <v>0</v>
      </c>
      <c r="E8" s="110">
        <v>824.09</v>
      </c>
      <c r="F8" s="109">
        <f t="shared" si="0"/>
        <v>0</v>
      </c>
      <c r="G8" s="109">
        <f t="shared" si="1"/>
        <v>0</v>
      </c>
      <c r="H8" s="109">
        <f t="shared" si="2"/>
        <v>0</v>
      </c>
      <c r="I8" s="109"/>
      <c r="J8" s="109"/>
      <c r="K8" s="96" t="s">
        <v>265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14.25" customHeight="1">
      <c r="A9" s="109" t="s">
        <v>263</v>
      </c>
      <c r="B9" s="111">
        <v>400692</v>
      </c>
      <c r="C9" s="111" t="s">
        <v>271</v>
      </c>
      <c r="D9" s="109">
        <v>0</v>
      </c>
      <c r="E9" s="110">
        <v>845.42</v>
      </c>
      <c r="F9" s="109">
        <f t="shared" si="0"/>
        <v>0</v>
      </c>
      <c r="G9" s="109">
        <f t="shared" si="1"/>
        <v>0</v>
      </c>
      <c r="H9" s="109">
        <f t="shared" si="2"/>
        <v>0</v>
      </c>
      <c r="I9" s="109"/>
      <c r="J9" s="109"/>
      <c r="K9" s="96" t="s">
        <v>265</v>
      </c>
      <c r="L9" s="4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4.25" customHeight="1">
      <c r="A10" s="19"/>
      <c r="B10" s="19"/>
      <c r="C10" s="19"/>
      <c r="D10" s="19"/>
      <c r="E10" s="19"/>
      <c r="F10" s="19"/>
      <c r="G10" s="19"/>
      <c r="H10" s="19"/>
      <c r="I10" s="19"/>
      <c r="J10" s="5"/>
      <c r="K10" s="19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</row>
    <row r="11" spans="1:31" ht="14.25" customHeight="1">
      <c r="A11" s="113" t="s">
        <v>258</v>
      </c>
      <c r="B11" s="113" t="s">
        <v>163</v>
      </c>
      <c r="C11" s="113" t="s">
        <v>0</v>
      </c>
      <c r="D11" s="113" t="s">
        <v>272</v>
      </c>
      <c r="E11" s="113" t="s">
        <v>59</v>
      </c>
      <c r="F11" s="113" t="s">
        <v>167</v>
      </c>
      <c r="G11" s="113" t="s">
        <v>273</v>
      </c>
      <c r="H11" s="113" t="s">
        <v>274</v>
      </c>
      <c r="I11" s="113" t="s">
        <v>195</v>
      </c>
      <c r="J11" s="113" t="s">
        <v>65</v>
      </c>
      <c r="K11" s="114" t="s">
        <v>66</v>
      </c>
      <c r="L11" s="4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4.25" customHeight="1">
      <c r="A12" s="109" t="s">
        <v>275</v>
      </c>
      <c r="B12" s="109">
        <v>1670011528</v>
      </c>
      <c r="C12" s="109" t="s">
        <v>276</v>
      </c>
      <c r="D12" s="109">
        <v>0</v>
      </c>
      <c r="E12" s="115">
        <v>143.13999999999999</v>
      </c>
      <c r="F12" s="109">
        <f t="shared" ref="F12:F15" si="3">+E12*D12</f>
        <v>0</v>
      </c>
      <c r="G12" s="109">
        <f t="shared" ref="G12:G15" si="4">+F12*28/100</f>
        <v>0</v>
      </c>
      <c r="H12" s="109">
        <f t="shared" ref="H12:H15" si="5">+G12+F12</f>
        <v>0</v>
      </c>
      <c r="I12" s="5"/>
      <c r="J12" s="5"/>
      <c r="K12" s="116" t="s">
        <v>277</v>
      </c>
      <c r="L12" s="4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16.5" customHeight="1">
      <c r="A13" s="109" t="s">
        <v>275</v>
      </c>
      <c r="B13" s="117">
        <v>1670012023</v>
      </c>
      <c r="C13" s="109" t="s">
        <v>278</v>
      </c>
      <c r="D13" s="109">
        <v>0</v>
      </c>
      <c r="E13" s="115">
        <v>13</v>
      </c>
      <c r="F13" s="109">
        <f t="shared" si="3"/>
        <v>0</v>
      </c>
      <c r="G13" s="109">
        <f t="shared" si="4"/>
        <v>0</v>
      </c>
      <c r="H13" s="109">
        <f t="shared" si="5"/>
        <v>0</v>
      </c>
      <c r="I13" s="5"/>
      <c r="J13" s="57">
        <v>5193556</v>
      </c>
      <c r="K13" s="116" t="s">
        <v>277</v>
      </c>
      <c r="L13" s="4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14.25" customHeight="1">
      <c r="A14" s="109" t="s">
        <v>275</v>
      </c>
      <c r="B14" s="109">
        <v>1670009358</v>
      </c>
      <c r="C14" s="109" t="s">
        <v>279</v>
      </c>
      <c r="D14" s="109">
        <v>1800</v>
      </c>
      <c r="E14" s="115">
        <v>350.71</v>
      </c>
      <c r="F14" s="109">
        <f t="shared" si="3"/>
        <v>631278</v>
      </c>
      <c r="G14" s="109">
        <f t="shared" si="4"/>
        <v>176757.84</v>
      </c>
      <c r="H14" s="109">
        <f t="shared" si="5"/>
        <v>808035.83999999997</v>
      </c>
      <c r="I14" s="57">
        <v>72455</v>
      </c>
      <c r="J14" s="57">
        <v>5193554</v>
      </c>
      <c r="K14" s="116" t="s">
        <v>277</v>
      </c>
      <c r="L14" s="4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14.25" customHeight="1">
      <c r="A15" s="109" t="s">
        <v>275</v>
      </c>
      <c r="B15" s="109">
        <v>1675005663</v>
      </c>
      <c r="C15" s="109" t="s">
        <v>280</v>
      </c>
      <c r="D15" s="109">
        <v>0</v>
      </c>
      <c r="E15" s="115">
        <v>363.15</v>
      </c>
      <c r="F15" s="109">
        <f t="shared" si="3"/>
        <v>0</v>
      </c>
      <c r="G15" s="109">
        <f t="shared" si="4"/>
        <v>0</v>
      </c>
      <c r="H15" s="109">
        <f t="shared" si="5"/>
        <v>0</v>
      </c>
      <c r="I15" s="5"/>
      <c r="J15" s="57">
        <v>5193555</v>
      </c>
      <c r="K15" s="116"/>
      <c r="L15" s="4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4.25" customHeight="1">
      <c r="A16" s="19"/>
      <c r="B16" s="19"/>
      <c r="C16" s="118"/>
      <c r="D16" s="119"/>
      <c r="E16" s="19"/>
      <c r="F16" s="5"/>
      <c r="G16" s="19" t="s">
        <v>281</v>
      </c>
      <c r="H16" s="19"/>
      <c r="I16" s="5"/>
      <c r="J16" s="5"/>
      <c r="K16" s="120"/>
      <c r="L16" s="4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4.25" customHeight="1">
      <c r="A17" s="113" t="s">
        <v>258</v>
      </c>
      <c r="B17" s="113" t="s">
        <v>163</v>
      </c>
      <c r="C17" s="113" t="s">
        <v>0</v>
      </c>
      <c r="D17" s="113" t="s">
        <v>272</v>
      </c>
      <c r="E17" s="113" t="s">
        <v>59</v>
      </c>
      <c r="F17" s="113" t="s">
        <v>167</v>
      </c>
      <c r="G17" s="113" t="s">
        <v>273</v>
      </c>
      <c r="H17" s="113" t="s">
        <v>274</v>
      </c>
      <c r="I17" s="113" t="s">
        <v>195</v>
      </c>
      <c r="J17" s="113" t="s">
        <v>65</v>
      </c>
      <c r="K17" s="114" t="s">
        <v>66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14.25" customHeight="1">
      <c r="A18" s="109" t="s">
        <v>282</v>
      </c>
      <c r="B18" s="109">
        <v>5504503168</v>
      </c>
      <c r="C18" s="109" t="s">
        <v>276</v>
      </c>
      <c r="D18" s="109">
        <v>1400</v>
      </c>
      <c r="E18" s="115">
        <v>143.13999999999999</v>
      </c>
      <c r="F18" s="109">
        <f t="shared" ref="F18:F20" si="6">+E18*D18</f>
        <v>200395.99999999997</v>
      </c>
      <c r="G18" s="109">
        <f t="shared" ref="G18:G20" si="7">+F18*28/100</f>
        <v>56110.87999999999</v>
      </c>
      <c r="H18" s="109">
        <f t="shared" ref="H18:H20" si="8">+G18+F18</f>
        <v>256506.87999999995</v>
      </c>
      <c r="I18" s="57">
        <v>72766</v>
      </c>
      <c r="J18" s="57"/>
      <c r="K18" s="96" t="s">
        <v>283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14.25" customHeight="1">
      <c r="A19" s="109" t="s">
        <v>282</v>
      </c>
      <c r="B19" s="109">
        <v>5504503169</v>
      </c>
      <c r="C19" s="109" t="s">
        <v>278</v>
      </c>
      <c r="D19" s="109"/>
      <c r="E19" s="115">
        <v>13</v>
      </c>
      <c r="F19" s="109">
        <f t="shared" si="6"/>
        <v>0</v>
      </c>
      <c r="G19" s="109">
        <f t="shared" si="7"/>
        <v>0</v>
      </c>
      <c r="H19" s="109">
        <f t="shared" si="8"/>
        <v>0</v>
      </c>
      <c r="I19" s="57"/>
      <c r="J19" s="57"/>
      <c r="K19" s="96" t="s">
        <v>283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14.25" customHeight="1">
      <c r="A20" s="109" t="s">
        <v>282</v>
      </c>
      <c r="B20" s="109">
        <v>5504503117</v>
      </c>
      <c r="C20" s="109" t="s">
        <v>279</v>
      </c>
      <c r="D20" s="57">
        <v>72766</v>
      </c>
      <c r="E20" s="115">
        <v>350.71</v>
      </c>
      <c r="F20" s="109">
        <f t="shared" si="6"/>
        <v>25519763.859999999</v>
      </c>
      <c r="G20" s="109">
        <f t="shared" si="7"/>
        <v>7145533.8807999995</v>
      </c>
      <c r="H20" s="109">
        <f t="shared" si="8"/>
        <v>32665297.740800001</v>
      </c>
      <c r="I20" s="19"/>
      <c r="J20" s="19"/>
      <c r="K20" s="96" t="s">
        <v>283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14.25" customHeight="1">
      <c r="A21" s="19"/>
      <c r="B21" s="19"/>
      <c r="C21" s="19">
        <f>720/40</f>
        <v>18</v>
      </c>
      <c r="D21" s="112"/>
      <c r="E21" s="19"/>
      <c r="F21" s="19"/>
      <c r="G21" s="19"/>
      <c r="H21" s="5"/>
      <c r="I21" s="5"/>
      <c r="J21" s="5"/>
      <c r="K21" s="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14.25" customHeight="1">
      <c r="A22" s="113" t="s">
        <v>258</v>
      </c>
      <c r="B22" s="113" t="s">
        <v>163</v>
      </c>
      <c r="C22" s="113" t="s">
        <v>0</v>
      </c>
      <c r="D22" s="113" t="s">
        <v>272</v>
      </c>
      <c r="E22" s="121" t="s">
        <v>59</v>
      </c>
      <c r="F22" s="113" t="s">
        <v>167</v>
      </c>
      <c r="G22" s="113" t="s">
        <v>273</v>
      </c>
      <c r="H22" s="113" t="s">
        <v>274</v>
      </c>
      <c r="I22" s="113" t="s">
        <v>195</v>
      </c>
      <c r="J22" s="113" t="s">
        <v>65</v>
      </c>
      <c r="K22" s="114" t="s">
        <v>66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14.25" customHeight="1">
      <c r="A23" s="109" t="s">
        <v>284</v>
      </c>
      <c r="B23" s="109">
        <v>3112000922</v>
      </c>
      <c r="C23" s="109" t="s">
        <v>285</v>
      </c>
      <c r="D23" s="109">
        <v>0</v>
      </c>
      <c r="E23" s="109">
        <v>546.5</v>
      </c>
      <c r="F23" s="109">
        <f t="shared" ref="F23:F32" si="9">+E23*D23</f>
        <v>0</v>
      </c>
      <c r="G23" s="109">
        <f t="shared" ref="G23:G32" si="10">+F23*28/100</f>
        <v>0</v>
      </c>
      <c r="H23" s="109">
        <f t="shared" ref="H23:H32" si="11">+G23+F23</f>
        <v>0</v>
      </c>
      <c r="I23" s="109"/>
      <c r="J23" s="109">
        <v>5057703</v>
      </c>
      <c r="K23" s="96" t="s">
        <v>286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14.25" customHeight="1">
      <c r="A24" s="109" t="s">
        <v>287</v>
      </c>
      <c r="B24" s="109">
        <v>3112000922</v>
      </c>
      <c r="C24" s="109" t="s">
        <v>288</v>
      </c>
      <c r="D24" s="109"/>
      <c r="E24" s="109">
        <v>606.9</v>
      </c>
      <c r="F24" s="109">
        <f t="shared" si="9"/>
        <v>0</v>
      </c>
      <c r="G24" s="109">
        <f t="shared" si="10"/>
        <v>0</v>
      </c>
      <c r="H24" s="109">
        <f t="shared" si="11"/>
        <v>0</v>
      </c>
      <c r="I24" s="109"/>
      <c r="J24" s="109">
        <v>5057704</v>
      </c>
      <c r="K24" s="96" t="s">
        <v>286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14.25" customHeight="1">
      <c r="A25" s="109" t="s">
        <v>287</v>
      </c>
      <c r="B25" s="109">
        <v>3112000922</v>
      </c>
      <c r="C25" s="109" t="s">
        <v>289</v>
      </c>
      <c r="D25" s="109"/>
      <c r="E25" s="109">
        <v>582.36</v>
      </c>
      <c r="F25" s="109">
        <f t="shared" si="9"/>
        <v>0</v>
      </c>
      <c r="G25" s="109">
        <f t="shared" si="10"/>
        <v>0</v>
      </c>
      <c r="H25" s="109">
        <f t="shared" si="11"/>
        <v>0</v>
      </c>
      <c r="I25" s="109"/>
      <c r="J25" s="109"/>
      <c r="K25" s="96" t="s">
        <v>286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14.25" customHeight="1">
      <c r="A26" s="109" t="s">
        <v>287</v>
      </c>
      <c r="B26" s="109">
        <v>3112000922</v>
      </c>
      <c r="C26" s="109" t="s">
        <v>290</v>
      </c>
      <c r="D26" s="109"/>
      <c r="E26" s="109">
        <v>606.9</v>
      </c>
      <c r="F26" s="109">
        <f t="shared" si="9"/>
        <v>0</v>
      </c>
      <c r="G26" s="109">
        <f t="shared" si="10"/>
        <v>0</v>
      </c>
      <c r="H26" s="109">
        <f t="shared" si="11"/>
        <v>0</v>
      </c>
      <c r="I26" s="109"/>
      <c r="J26" s="109"/>
      <c r="K26" s="96" t="s">
        <v>286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14.25" hidden="1" customHeight="1">
      <c r="A27" s="109" t="s">
        <v>287</v>
      </c>
      <c r="B27" s="109">
        <v>3112000922</v>
      </c>
      <c r="C27" s="109" t="s">
        <v>291</v>
      </c>
      <c r="D27" s="109"/>
      <c r="E27" s="109">
        <v>712.8</v>
      </c>
      <c r="F27" s="109">
        <f t="shared" si="9"/>
        <v>0</v>
      </c>
      <c r="G27" s="109">
        <f t="shared" si="10"/>
        <v>0</v>
      </c>
      <c r="H27" s="109">
        <f t="shared" si="11"/>
        <v>0</v>
      </c>
      <c r="I27" s="109"/>
      <c r="J27" s="109"/>
      <c r="K27" s="96" t="s">
        <v>286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14.25" customHeight="1">
      <c r="A28" s="109" t="s">
        <v>287</v>
      </c>
      <c r="B28" s="122">
        <v>3170059517</v>
      </c>
      <c r="C28" s="109" t="s">
        <v>292</v>
      </c>
      <c r="D28" s="122"/>
      <c r="E28" s="109">
        <v>800</v>
      </c>
      <c r="F28" s="109">
        <f t="shared" si="9"/>
        <v>0</v>
      </c>
      <c r="G28" s="109">
        <f t="shared" si="10"/>
        <v>0</v>
      </c>
      <c r="H28" s="109">
        <f t="shared" si="11"/>
        <v>0</v>
      </c>
      <c r="I28" s="109">
        <f>85*30</f>
        <v>2550</v>
      </c>
      <c r="J28" s="109"/>
      <c r="K28" s="96" t="s">
        <v>286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4.25" customHeight="1">
      <c r="A29" s="109" t="s">
        <v>287</v>
      </c>
      <c r="B29" s="109">
        <v>3112000922</v>
      </c>
      <c r="C29" s="109" t="s">
        <v>293</v>
      </c>
      <c r="D29" s="109"/>
      <c r="E29" s="109">
        <v>573.83000000000004</v>
      </c>
      <c r="F29" s="109">
        <f t="shared" si="9"/>
        <v>0</v>
      </c>
      <c r="G29" s="109">
        <f t="shared" si="10"/>
        <v>0</v>
      </c>
      <c r="H29" s="109">
        <f t="shared" si="11"/>
        <v>0</v>
      </c>
      <c r="I29" s="109"/>
      <c r="J29" s="109"/>
      <c r="K29" s="96" t="s">
        <v>286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14.25" customHeight="1">
      <c r="A30" s="109" t="s">
        <v>287</v>
      </c>
      <c r="B30" s="109">
        <v>3112000922</v>
      </c>
      <c r="C30" s="109" t="s">
        <v>294</v>
      </c>
      <c r="D30" s="109">
        <v>2550</v>
      </c>
      <c r="E30" s="123">
        <v>654.79999999999995</v>
      </c>
      <c r="F30" s="109">
        <f t="shared" si="9"/>
        <v>1669740</v>
      </c>
      <c r="G30" s="109">
        <f t="shared" si="10"/>
        <v>467527.2</v>
      </c>
      <c r="H30" s="109">
        <f t="shared" si="11"/>
        <v>2137267.2000000002</v>
      </c>
      <c r="I30" s="109">
        <v>65123</v>
      </c>
      <c r="J30" s="109">
        <v>5085586</v>
      </c>
      <c r="K30" s="96" t="s">
        <v>286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14.25" customHeight="1">
      <c r="A31" s="109" t="s">
        <v>287</v>
      </c>
      <c r="B31" s="109">
        <v>3600065902</v>
      </c>
      <c r="C31" s="109" t="s">
        <v>295</v>
      </c>
      <c r="D31" s="109"/>
      <c r="E31" s="123">
        <v>654.79999999999995</v>
      </c>
      <c r="F31" s="109">
        <f t="shared" si="9"/>
        <v>0</v>
      </c>
      <c r="G31" s="124">
        <f t="shared" si="10"/>
        <v>0</v>
      </c>
      <c r="H31" s="109">
        <f t="shared" si="11"/>
        <v>0</v>
      </c>
      <c r="I31" s="5"/>
      <c r="J31" s="5"/>
      <c r="K31" s="96" t="s">
        <v>286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14.25" customHeight="1">
      <c r="A32" s="109" t="s">
        <v>287</v>
      </c>
      <c r="B32" s="109">
        <v>3112000922</v>
      </c>
      <c r="C32" s="109" t="s">
        <v>296</v>
      </c>
      <c r="D32" s="109">
        <v>2120</v>
      </c>
      <c r="E32" s="123">
        <v>395</v>
      </c>
      <c r="F32" s="109">
        <f t="shared" si="9"/>
        <v>837400</v>
      </c>
      <c r="G32" s="124">
        <f t="shared" si="10"/>
        <v>234472</v>
      </c>
      <c r="H32" s="109">
        <f t="shared" si="11"/>
        <v>1071872</v>
      </c>
      <c r="I32" s="57">
        <v>72635</v>
      </c>
      <c r="J32" s="57">
        <v>5198541</v>
      </c>
      <c r="K32" s="96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4.25" customHeight="1">
      <c r="A33" s="109"/>
      <c r="B33" s="125"/>
      <c r="C33" s="57"/>
      <c r="D33" s="109"/>
      <c r="E33" s="123"/>
      <c r="F33" s="109"/>
      <c r="G33" s="124"/>
      <c r="H33" s="109"/>
      <c r="I33" s="5"/>
      <c r="J33" s="5"/>
      <c r="K33" s="96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14.25" customHeight="1">
      <c r="A34" s="113" t="s">
        <v>258</v>
      </c>
      <c r="B34" s="113" t="s">
        <v>163</v>
      </c>
      <c r="C34" s="113" t="s">
        <v>0</v>
      </c>
      <c r="D34" s="113" t="s">
        <v>272</v>
      </c>
      <c r="E34" s="113" t="s">
        <v>59</v>
      </c>
      <c r="F34" s="113" t="s">
        <v>167</v>
      </c>
      <c r="G34" s="113" t="s">
        <v>273</v>
      </c>
      <c r="H34" s="113" t="s">
        <v>274</v>
      </c>
      <c r="I34" s="113" t="s">
        <v>195</v>
      </c>
      <c r="J34" s="113" t="s">
        <v>65</v>
      </c>
      <c r="K34" s="114" t="s">
        <v>66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14.25" customHeight="1">
      <c r="A35" s="109" t="s">
        <v>297</v>
      </c>
      <c r="B35" s="109">
        <v>5500000664</v>
      </c>
      <c r="C35" s="109" t="s">
        <v>291</v>
      </c>
      <c r="D35" s="109">
        <v>318</v>
      </c>
      <c r="E35" s="109">
        <v>748.88</v>
      </c>
      <c r="F35" s="109">
        <f t="shared" ref="F35:F36" si="12">+E35*D35</f>
        <v>238143.84</v>
      </c>
      <c r="G35" s="109">
        <f t="shared" ref="G35:G36" si="13">+F35*28/100</f>
        <v>66680.275199999989</v>
      </c>
      <c r="H35" s="109">
        <f t="shared" ref="H35:H36" si="14">+G35+F35</f>
        <v>304824.1152</v>
      </c>
      <c r="I35" s="5">
        <v>62444</v>
      </c>
      <c r="J35" s="5">
        <v>5057747</v>
      </c>
      <c r="K35" s="96" t="s">
        <v>298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14.25" customHeight="1">
      <c r="A36" s="109" t="s">
        <v>299</v>
      </c>
      <c r="B36" s="109">
        <v>5500000664</v>
      </c>
      <c r="C36" s="109" t="s">
        <v>300</v>
      </c>
      <c r="D36" s="109">
        <v>0</v>
      </c>
      <c r="E36" s="109">
        <v>689.04</v>
      </c>
      <c r="F36" s="109">
        <f t="shared" si="12"/>
        <v>0</v>
      </c>
      <c r="G36" s="109">
        <f t="shared" si="13"/>
        <v>0</v>
      </c>
      <c r="H36" s="109">
        <f t="shared" si="14"/>
        <v>0</v>
      </c>
      <c r="I36" s="19"/>
      <c r="J36" s="19"/>
      <c r="K36" s="96" t="s">
        <v>298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14.25" customHeight="1">
      <c r="A37" s="109"/>
      <c r="B37" s="109"/>
      <c r="C37" s="109"/>
      <c r="D37" s="109"/>
      <c r="E37" s="109"/>
      <c r="F37" s="109"/>
      <c r="G37" s="109"/>
      <c r="H37" s="10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14.25" customHeight="1">
      <c r="A38" s="113" t="s">
        <v>258</v>
      </c>
      <c r="B38" s="113" t="s">
        <v>163</v>
      </c>
      <c r="C38" s="113" t="s">
        <v>0</v>
      </c>
      <c r="D38" s="113" t="s">
        <v>272</v>
      </c>
      <c r="E38" s="113" t="s">
        <v>59</v>
      </c>
      <c r="F38" s="113" t="s">
        <v>167</v>
      </c>
      <c r="G38" s="113" t="s">
        <v>273</v>
      </c>
      <c r="H38" s="113" t="s">
        <v>274</v>
      </c>
      <c r="I38" s="113" t="s">
        <v>195</v>
      </c>
      <c r="J38" s="113" t="s">
        <v>65</v>
      </c>
      <c r="K38" s="114" t="s">
        <v>66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14.25" customHeight="1">
      <c r="A39" s="109" t="s">
        <v>301</v>
      </c>
      <c r="B39" s="109">
        <v>5000034467</v>
      </c>
      <c r="C39" s="109" t="s">
        <v>302</v>
      </c>
      <c r="D39" s="112">
        <v>0</v>
      </c>
      <c r="E39" s="109">
        <v>300</v>
      </c>
      <c r="F39" s="109">
        <f t="shared" ref="F39:F40" si="15">+E39*D39</f>
        <v>0</v>
      </c>
      <c r="G39" s="109">
        <f t="shared" ref="G39:G40" si="16">+F39*28/100</f>
        <v>0</v>
      </c>
      <c r="H39" s="109">
        <f t="shared" ref="H39:H40" si="17">+G39+F39</f>
        <v>0</v>
      </c>
      <c r="I39" s="19"/>
      <c r="J39" s="19"/>
      <c r="K39" s="96" t="s">
        <v>303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14.25" customHeight="1">
      <c r="A40" s="109" t="s">
        <v>301</v>
      </c>
      <c r="B40" s="109">
        <v>5000034467</v>
      </c>
      <c r="C40" s="109" t="s">
        <v>304</v>
      </c>
      <c r="D40" s="109">
        <v>0</v>
      </c>
      <c r="E40" s="109">
        <v>300</v>
      </c>
      <c r="F40" s="109">
        <f t="shared" si="15"/>
        <v>0</v>
      </c>
      <c r="G40" s="109">
        <f t="shared" si="16"/>
        <v>0</v>
      </c>
      <c r="H40" s="109">
        <f t="shared" si="17"/>
        <v>0</v>
      </c>
      <c r="I40" s="19"/>
      <c r="J40" s="19"/>
      <c r="K40" s="96" t="s">
        <v>303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4.25" customHeight="1">
      <c r="A41" s="122"/>
      <c r="B41" s="19"/>
      <c r="C41" s="19"/>
      <c r="D41" s="19"/>
      <c r="E41" s="19"/>
      <c r="F41" s="19"/>
      <c r="G41" s="19"/>
      <c r="H41" s="19"/>
      <c r="I41" s="19"/>
      <c r="J41" s="19"/>
      <c r="K41" s="38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4.25" customHeight="1">
      <c r="A42" s="113" t="s">
        <v>258</v>
      </c>
      <c r="B42" s="113" t="s">
        <v>163</v>
      </c>
      <c r="C42" s="113" t="s">
        <v>0</v>
      </c>
      <c r="D42" s="113" t="s">
        <v>272</v>
      </c>
      <c r="E42" s="113" t="s">
        <v>59</v>
      </c>
      <c r="F42" s="113" t="s">
        <v>167</v>
      </c>
      <c r="G42" s="113" t="s">
        <v>273</v>
      </c>
      <c r="H42" s="113" t="s">
        <v>274</v>
      </c>
      <c r="I42" s="113" t="s">
        <v>195</v>
      </c>
      <c r="J42" s="113" t="s">
        <v>65</v>
      </c>
      <c r="K42" s="114" t="s">
        <v>66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4.25" customHeight="1">
      <c r="A43" s="109" t="s">
        <v>305</v>
      </c>
      <c r="B43" s="109">
        <v>4910049477</v>
      </c>
      <c r="C43" s="109" t="s">
        <v>306</v>
      </c>
      <c r="D43" s="109">
        <v>160</v>
      </c>
      <c r="E43" s="109">
        <v>105</v>
      </c>
      <c r="F43" s="109">
        <f>E43*D43</f>
        <v>16800</v>
      </c>
      <c r="G43" s="109">
        <f t="shared" ref="G43:G47" si="18">+F43*28/100</f>
        <v>4704</v>
      </c>
      <c r="H43" s="109">
        <f t="shared" ref="H43:H47" si="19">+G43+F43</f>
        <v>21504</v>
      </c>
      <c r="I43" s="57">
        <v>73453</v>
      </c>
      <c r="J43" s="57">
        <v>5204620</v>
      </c>
      <c r="K43" s="126" t="s">
        <v>307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4.25" customHeight="1">
      <c r="A44" s="109" t="s">
        <v>305</v>
      </c>
      <c r="B44" s="109">
        <v>4910025989</v>
      </c>
      <c r="C44" s="109" t="s">
        <v>308</v>
      </c>
      <c r="D44" s="109">
        <v>0</v>
      </c>
      <c r="E44" s="109">
        <v>37.25</v>
      </c>
      <c r="F44" s="109">
        <f t="shared" ref="F44:F47" si="20">+E44*D44</f>
        <v>0</v>
      </c>
      <c r="G44" s="109">
        <f t="shared" si="18"/>
        <v>0</v>
      </c>
      <c r="H44" s="127">
        <f t="shared" si="19"/>
        <v>0</v>
      </c>
      <c r="I44" s="117"/>
      <c r="J44" s="117"/>
      <c r="K44" s="126" t="s">
        <v>307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4.25" customHeight="1">
      <c r="A45" s="128" t="s">
        <v>305</v>
      </c>
      <c r="B45" s="117">
        <v>4910052819</v>
      </c>
      <c r="C45" s="109" t="s">
        <v>276</v>
      </c>
      <c r="D45" s="109">
        <v>0</v>
      </c>
      <c r="E45" s="109">
        <v>140.03</v>
      </c>
      <c r="F45" s="109">
        <f t="shared" si="20"/>
        <v>0</v>
      </c>
      <c r="G45" s="109">
        <f t="shared" si="18"/>
        <v>0</v>
      </c>
      <c r="H45" s="127">
        <f t="shared" si="19"/>
        <v>0</v>
      </c>
      <c r="I45" s="117"/>
      <c r="J45" s="117"/>
      <c r="K45" s="126" t="s">
        <v>307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4.25" customHeight="1">
      <c r="A46" s="128" t="s">
        <v>305</v>
      </c>
      <c r="B46" s="117">
        <v>4910052820</v>
      </c>
      <c r="C46" s="109" t="s">
        <v>278</v>
      </c>
      <c r="D46" s="109">
        <v>0</v>
      </c>
      <c r="E46" s="109">
        <v>12.8</v>
      </c>
      <c r="F46" s="109">
        <f t="shared" si="20"/>
        <v>0</v>
      </c>
      <c r="G46" s="109">
        <f t="shared" si="18"/>
        <v>0</v>
      </c>
      <c r="H46" s="127">
        <f t="shared" si="19"/>
        <v>0</v>
      </c>
      <c r="I46" s="117"/>
      <c r="J46" s="117"/>
      <c r="K46" s="126" t="s">
        <v>307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4.25" customHeight="1">
      <c r="A47" s="109" t="s">
        <v>305</v>
      </c>
      <c r="B47" s="117">
        <v>2520355710</v>
      </c>
      <c r="C47" s="109" t="s">
        <v>309</v>
      </c>
      <c r="D47" s="109">
        <v>0</v>
      </c>
      <c r="E47" s="109">
        <v>40700</v>
      </c>
      <c r="F47" s="109">
        <f t="shared" si="20"/>
        <v>0</v>
      </c>
      <c r="G47" s="109">
        <f t="shared" si="18"/>
        <v>0</v>
      </c>
      <c r="H47" s="127">
        <f t="shared" si="19"/>
        <v>0</v>
      </c>
      <c r="I47" s="117"/>
      <c r="J47" s="117"/>
      <c r="K47" s="126" t="s">
        <v>310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4.25" customHeight="1">
      <c r="A48" s="19"/>
      <c r="B48" s="5"/>
      <c r="C48" s="109">
        <v>70277</v>
      </c>
      <c r="D48" s="109"/>
      <c r="E48" s="19"/>
      <c r="F48" s="19"/>
      <c r="G48" s="19"/>
      <c r="H48" s="19"/>
      <c r="I48" s="19"/>
      <c r="J48" s="5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4.25" customHeight="1">
      <c r="A49" s="19"/>
      <c r="B49" s="19"/>
      <c r="C49" s="87"/>
      <c r="D49" s="5"/>
      <c r="E49" s="19"/>
      <c r="F49" s="19"/>
      <c r="G49" s="5"/>
      <c r="H49" s="19"/>
      <c r="I49" s="5"/>
      <c r="J49" s="5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4.25" customHeight="1">
      <c r="A50" s="19"/>
      <c r="B50" s="19"/>
      <c r="C50" s="19"/>
      <c r="D50" s="19"/>
      <c r="E50" s="19"/>
      <c r="F50" s="19"/>
      <c r="G50" s="5"/>
      <c r="H50" s="19"/>
      <c r="I50" s="129"/>
      <c r="J50" s="5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7.25" customHeight="1">
      <c r="A51" s="130"/>
      <c r="B51" s="130"/>
      <c r="C51" s="130"/>
      <c r="D51" s="5"/>
      <c r="E51" s="130"/>
      <c r="F51" s="57"/>
      <c r="G51" s="57"/>
      <c r="H51" s="130"/>
      <c r="I51" s="5"/>
      <c r="J51" s="5"/>
      <c r="K51" s="4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5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5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4.25" customHeight="1">
      <c r="A54" s="19"/>
      <c r="B54" s="19"/>
      <c r="C54" s="19"/>
      <c r="D54" s="19"/>
      <c r="E54" s="19"/>
      <c r="F54" s="5"/>
      <c r="G54" s="5"/>
      <c r="H54" s="19"/>
      <c r="I54" s="19"/>
      <c r="J54" s="5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4.25" customHeight="1">
      <c r="A55" s="19"/>
      <c r="B55" s="19"/>
      <c r="C55" s="131" t="s">
        <v>311</v>
      </c>
      <c r="D55" s="131" t="s">
        <v>312</v>
      </c>
      <c r="E55" s="19"/>
      <c r="F55" s="19"/>
      <c r="G55" s="19"/>
      <c r="H55" s="19"/>
      <c r="I55" s="19"/>
      <c r="J55" s="5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4.25" customHeight="1">
      <c r="A56" s="19"/>
      <c r="B56" s="19"/>
      <c r="C56" s="109" t="s">
        <v>276</v>
      </c>
      <c r="D56" s="109" t="s">
        <v>276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4.25" customHeight="1">
      <c r="A57" s="19"/>
      <c r="B57" s="19"/>
      <c r="C57" s="109" t="s">
        <v>279</v>
      </c>
      <c r="D57" s="109" t="s">
        <v>279</v>
      </c>
      <c r="E57" s="19"/>
      <c r="F57" s="19"/>
      <c r="G57" s="19"/>
      <c r="H57" s="5"/>
      <c r="I57" s="5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4.25" customHeight="1">
      <c r="A58" s="19"/>
      <c r="B58" s="19"/>
      <c r="C58" s="109" t="s">
        <v>278</v>
      </c>
      <c r="D58" s="109" t="s">
        <v>278</v>
      </c>
      <c r="E58" s="19"/>
      <c r="F58" s="19"/>
      <c r="G58" s="132" t="s">
        <v>313</v>
      </c>
      <c r="H58" s="19"/>
      <c r="I58" s="5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4.25" customHeight="1">
      <c r="A59" s="19"/>
      <c r="B59" s="19"/>
      <c r="C59" s="16"/>
      <c r="D59" s="109" t="s">
        <v>306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4.25" customHeight="1">
      <c r="A60" s="19"/>
      <c r="B60" s="19"/>
      <c r="C60" s="133" t="s">
        <v>277</v>
      </c>
      <c r="D60" s="134" t="s">
        <v>307</v>
      </c>
      <c r="E60" s="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4.25" customHeight="1">
      <c r="A61" s="19"/>
      <c r="B61" s="19"/>
      <c r="C61" s="19"/>
      <c r="D61" s="5"/>
      <c r="E61" s="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4.25" customHeight="1">
      <c r="A62" s="19"/>
      <c r="B62" s="19"/>
      <c r="C62" s="19"/>
      <c r="D62" s="19"/>
      <c r="E62" s="5"/>
      <c r="F62" s="19"/>
      <c r="G62" s="19"/>
      <c r="H62" s="19"/>
      <c r="I62" s="28"/>
      <c r="J62" s="5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14.25" customHeight="1">
      <c r="A63" s="19"/>
      <c r="B63" s="19"/>
      <c r="C63" s="19"/>
      <c r="D63" s="5"/>
      <c r="E63" s="5"/>
      <c r="F63" s="19"/>
      <c r="G63" s="19"/>
      <c r="H63" s="19"/>
      <c r="I63" s="19"/>
      <c r="J63" s="5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14.25" customHeight="1">
      <c r="A64" s="19"/>
      <c r="B64" s="19"/>
      <c r="C64" s="19"/>
      <c r="D64" s="19"/>
      <c r="E64" s="5"/>
      <c r="F64" s="19"/>
      <c r="G64" s="5"/>
      <c r="H64" s="19"/>
      <c r="I64" s="5"/>
      <c r="J64" s="5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14.25" customHeight="1">
      <c r="A65" s="19"/>
      <c r="B65" s="19"/>
      <c r="C65" s="5"/>
      <c r="D65" s="5"/>
      <c r="E65" s="5"/>
      <c r="F65" s="5"/>
      <c r="G65" s="5"/>
      <c r="H65" s="19"/>
      <c r="I65" s="19"/>
      <c r="J65" s="5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14.25" customHeight="1">
      <c r="A66" s="19"/>
      <c r="B66" s="19"/>
      <c r="C66" s="19"/>
      <c r="D66" s="5"/>
      <c r="E66" s="5"/>
      <c r="F66" s="19"/>
      <c r="G66" s="5"/>
      <c r="H66" s="19"/>
      <c r="I66" s="19"/>
      <c r="J66" s="5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14.25" customHeight="1">
      <c r="A67" s="19"/>
      <c r="B67" s="19"/>
      <c r="C67" s="19"/>
      <c r="D67" s="19"/>
      <c r="E67" s="5"/>
      <c r="F67" s="19"/>
      <c r="G67" s="5"/>
      <c r="H67" s="19"/>
      <c r="I67" s="19"/>
      <c r="J67" s="5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14.25" customHeight="1">
      <c r="A68" s="19"/>
      <c r="B68" s="19"/>
      <c r="C68" s="19"/>
      <c r="D68" s="5"/>
      <c r="E68" s="5"/>
      <c r="F68" s="19"/>
      <c r="G68" s="5"/>
      <c r="H68" s="19"/>
      <c r="I68" s="5"/>
      <c r="J68" s="5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14.25" customHeight="1">
      <c r="A69" s="19"/>
      <c r="B69" s="19"/>
      <c r="C69" s="19"/>
      <c r="D69" s="19"/>
      <c r="E69" s="5"/>
      <c r="F69" s="19"/>
      <c r="G69" s="5"/>
      <c r="H69" s="19"/>
      <c r="I69" s="19"/>
      <c r="J69" s="5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4.25" customHeight="1">
      <c r="A70" s="19"/>
      <c r="B70" s="19"/>
      <c r="C70" s="19"/>
      <c r="D70" s="19"/>
      <c r="E70" s="5"/>
      <c r="F70" s="19"/>
      <c r="G70" s="5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14.25" customHeight="1">
      <c r="A71" s="19"/>
      <c r="B71" s="19"/>
      <c r="C71" s="19"/>
      <c r="D71" s="19"/>
      <c r="E71" s="19"/>
      <c r="F71" s="19"/>
      <c r="G71" s="5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14.25" customHeight="1">
      <c r="A72" s="19"/>
      <c r="B72" s="19"/>
      <c r="C72" s="19"/>
      <c r="D72" s="19"/>
      <c r="E72" s="19"/>
      <c r="F72" s="19"/>
      <c r="G72" s="19"/>
      <c r="H72" s="19"/>
      <c r="I72" s="5"/>
      <c r="J72" s="5" t="s">
        <v>314</v>
      </c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14.25" customHeight="1">
      <c r="A73" s="19"/>
      <c r="B73" s="19"/>
      <c r="C73" s="19"/>
      <c r="D73" s="19"/>
      <c r="E73" s="19"/>
      <c r="F73" s="19"/>
      <c r="G73" s="5" t="s">
        <v>315</v>
      </c>
      <c r="H73" s="19"/>
      <c r="I73" s="19"/>
      <c r="J73" s="5" t="s">
        <v>316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4.25" customHeight="1">
      <c r="A74" s="19"/>
      <c r="B74" s="19"/>
      <c r="C74" s="19"/>
      <c r="D74" s="19"/>
      <c r="E74" s="19"/>
      <c r="F74" s="5"/>
      <c r="G74" s="5" t="s">
        <v>317</v>
      </c>
      <c r="H74" s="19"/>
      <c r="I74" s="19"/>
      <c r="J74" s="5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14.25" customHeight="1">
      <c r="A75" s="19"/>
      <c r="B75" s="19"/>
      <c r="C75" s="19"/>
      <c r="D75" s="19"/>
      <c r="E75" s="19"/>
      <c r="F75" s="19"/>
      <c r="G75" s="5"/>
      <c r="H75" s="19"/>
      <c r="I75" s="19"/>
      <c r="J75" s="5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5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14.25" customHeight="1">
      <c r="A78" s="19"/>
      <c r="B78" s="19"/>
      <c r="C78" s="19" t="s">
        <v>318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14.25" customHeight="1">
      <c r="A84" s="19"/>
      <c r="B84" s="19"/>
      <c r="C84" s="19"/>
      <c r="D84" s="19"/>
      <c r="E84" s="19"/>
      <c r="F84" s="19"/>
      <c r="G84" s="19"/>
      <c r="H84" s="19"/>
      <c r="I84" s="19" t="s">
        <v>319</v>
      </c>
      <c r="J84" s="5">
        <v>57452</v>
      </c>
      <c r="K84" s="5" t="s">
        <v>320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14.25" customHeight="1">
      <c r="A85" s="19"/>
      <c r="B85" s="19"/>
      <c r="C85" s="19"/>
      <c r="D85" s="19"/>
      <c r="E85" s="19"/>
      <c r="F85" s="19"/>
      <c r="G85" s="19"/>
      <c r="H85" s="19"/>
      <c r="I85" s="19" t="s">
        <v>319</v>
      </c>
      <c r="J85" s="5">
        <v>41942</v>
      </c>
      <c r="K85" s="5" t="s">
        <v>321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14.2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14.2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14.2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14.2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14.2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14.2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14.2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14.2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14.2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14.2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14.2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14.2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14.2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14.2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ht="14.2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ht="14.2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ht="14.2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ht="14.2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ht="14.2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14.2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14.2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ht="14.2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14.2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14.2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14.2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ht="14.2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ht="14.2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14.2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ht="14.2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14.2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ht="14.2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14.2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ht="14.2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14.2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ht="14.2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14.2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14.2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14.2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14.2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14.2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14.2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ht="14.2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14.2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14.2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14.2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ht="14.2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ht="14.2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14.2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ht="14.2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ht="14.2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ht="14.2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ht="14.2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ht="14.2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ht="14.2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ht="14.2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ht="14.2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ht="14.2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ht="14.2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ht="14.2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ht="14.2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ht="14.2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ht="14.2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ht="14.2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ht="14.2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ht="14.2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ht="14.2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ht="14.2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ht="14.2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ht="14.2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ht="14.2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ht="14.2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ht="14.2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ht="14.2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ht="14.2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ht="14.2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ht="14.2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ht="14.2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ht="14.2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ht="14.2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ht="14.2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14.2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ht="14.2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14.2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14.2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14.2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14.2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14.2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14.2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14.2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14.2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14.2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14.2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14.2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14.2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14.2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14.2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14.2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14.2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14.2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14.2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14.2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14.2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14.2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14.2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14.2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14.2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14.2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14.2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14.2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14.2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14.2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14.2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14.2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14.2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14.2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14.2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14.2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14.2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14.2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14.2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14.2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14.2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14.2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14.2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14.2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14.2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14.2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14.2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14.2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14.2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14.2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14.2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14.2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ht="14.2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14.2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14.2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14.2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ht="14.2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14.2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ht="14.2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14.2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ht="14.2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ht="14.2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ht="14.2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14.2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ht="14.2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14.2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ht="14.2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ht="14.2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ht="14.2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14.2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ht="14.2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ht="14.2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ht="14.2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ht="14.2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14.2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14.2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14.2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14.2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14.2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ht="14.2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ht="14.2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ht="14.2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ht="14.2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ht="14.2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ht="14.2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ht="14.2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14.2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14.2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14.2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14.2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14.2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14.2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14.2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14.2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14.2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14.2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14.2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14.2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14.2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14.2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14.2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14.2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14.2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14.2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14.2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14.2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14.2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14.2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14.2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14.2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14.2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14.2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14.2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14.2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14.2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14.2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14.2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14.2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14.2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14.2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14.2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14.2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14.2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14.2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14.2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14.2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14.2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14.2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14.2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14.2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14.2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14.2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14.2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14.2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14.2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14.2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14.2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14.2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14.2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14.2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14.2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14.2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14.2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14.2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14.2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14.2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ht="14.2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ht="14.2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14.2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ht="14.2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14.2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ht="14.2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14.2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ht="14.2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ht="14.2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ht="14.2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ht="14.2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ht="14.2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ht="14.2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ht="14.2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ht="14.2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ht="14.2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ht="14.2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ht="14.2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ht="14.2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ht="14.2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14.2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ht="14.2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ht="14.2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ht="14.2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ht="14.2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ht="14.2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ht="14.2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ht="14.2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14.2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14.2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14.2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14.2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14.2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14.2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14.2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14.2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14.2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14.2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14.2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14.2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14.2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14.2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14.2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14.2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14.2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14.2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14.2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14.2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14.2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14.2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14.2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14.2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14.2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14.2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14.2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14.2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14.2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14.2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14.2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14.2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14.2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14.2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14.2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ht="14.2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ht="14.2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ht="14.2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ht="14.2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ht="14.2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ht="14.2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ht="14.2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ht="14.2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ht="14.2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ht="14.2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ht="14.2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ht="14.2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ht="14.2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ht="14.2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ht="14.2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ht="14.2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ht="14.2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ht="14.2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ht="14.2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ht="14.2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ht="14.2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ht="14.2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ht="14.2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ht="14.2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ht="14.2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ht="14.2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ht="14.2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ht="14.2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ht="14.2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ht="14.2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ht="14.2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ht="14.2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ht="14.2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ht="14.2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ht="14.2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ht="14.2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ht="14.2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ht="14.2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ht="14.2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ht="14.2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ht="14.2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ht="14.2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ht="14.2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ht="14.2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ht="14.2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ht="14.2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14.2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ht="14.2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ht="14.2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ht="14.2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ht="14.2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ht="14.2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ht="14.2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ht="14.2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ht="14.2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ht="14.2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14.2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14.2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14.2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14.2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14.2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14.2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14.2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14.2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14.2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14.2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14.2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14.2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14.2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14.2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14.2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14.2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14.2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14.2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14.2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14.2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14.2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14.2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14.2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14.2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14.2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14.2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14.2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14.2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14.2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14.2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14.2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14.2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14.2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14.2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14.2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14.2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14.2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14.2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14.2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14.2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14.2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14.2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14.2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14.2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14.2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14.2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14.2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14.2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14.2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14.2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14.2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14.2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14.2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14.2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14.2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14.2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14.2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14.2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14.2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14.2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14.2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14.2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14.2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14.2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ht="14.2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ht="14.2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14.2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ht="14.2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ht="14.2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14.2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14.2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14.2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14.2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14.2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14.2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14.2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14.2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14.2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14.2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14.2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14.2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14.2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14.2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14.2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ht="14.2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ht="14.2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ht="14.2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ht="14.2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ht="14.2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ht="14.2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ht="14.2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ht="14.2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ht="14.2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ht="14.2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ht="14.2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ht="14.2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ht="14.2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ht="14.2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ht="14.2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ht="14.2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ht="14.2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ht="14.2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 spans="1:31" ht="14.2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 spans="1:31" ht="14.2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 spans="1:31" ht="14.2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 spans="1:31" ht="14.2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 spans="1:31" ht="14.2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 spans="1:31" ht="14.2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 spans="1:31" ht="14.2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spans="1:31" ht="14.2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1" ht="14.2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1" ht="14.2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spans="1:31" ht="14.2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spans="1:31" ht="14.2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spans="1:31" ht="14.2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1" ht="14.2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spans="1:31" ht="14.2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1" ht="14.2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1" ht="14.2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1" ht="14.2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spans="1:31" ht="14.2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spans="1:31" ht="14.2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spans="1:31" ht="14.2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spans="1:31" ht="14.2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spans="1:31" ht="14.2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spans="1:31" ht="14.2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spans="1:31" ht="14.2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 spans="1:31" ht="14.2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spans="1:31" ht="14.2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spans="1:31" ht="14.2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spans="1:31" ht="14.2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 spans="1:31" ht="14.2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spans="1:31" ht="14.2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spans="1:31" ht="14.2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spans="1:31" ht="14.2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spans="1:31" ht="14.2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spans="1:31" ht="14.2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1" ht="14.2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spans="1:31" ht="14.2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1" ht="14.2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spans="1:31" ht="14.2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spans="1:31" ht="14.2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spans="1:31" ht="14.2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spans="1:31" ht="14.2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1" ht="14.2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spans="1:31" ht="14.2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spans="1:31" ht="14.2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spans="1:31" ht="14.2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1" ht="14.2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spans="1:31" ht="14.2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spans="1:31" ht="14.2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spans="1:31" ht="14.2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spans="1:31" ht="14.2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spans="1:31" ht="14.2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spans="1:31" ht="14.2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spans="1:31" ht="14.2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 spans="1:31" ht="14.2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 spans="1:31" ht="14.2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 spans="1:31" ht="14.2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 spans="1:31" ht="14.2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 spans="1:31" ht="14.2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 spans="1:31" ht="14.2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 spans="1:31" ht="14.2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 spans="1:31" ht="14.2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 spans="1:31" ht="14.2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 spans="1:31" ht="14.2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 spans="1:31" ht="14.2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 spans="1:31" ht="14.2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 spans="1:31" ht="14.2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 spans="1:31" ht="14.2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 spans="1:31" ht="14.2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 spans="1:31" ht="14.2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 spans="1:31" ht="14.2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 spans="1:31" ht="14.2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 spans="1:31" ht="14.2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 spans="1:31" ht="14.2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 spans="1:31" ht="14.2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 spans="1:31" ht="14.2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 spans="1:31" ht="14.2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 spans="1:31" ht="14.2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 spans="1:31" ht="14.2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 spans="1:31" ht="14.2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 spans="1:31" ht="14.2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 spans="1:31" ht="14.2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 spans="1:31" ht="14.2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 spans="1:31" ht="14.2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 spans="1:31" ht="14.2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 spans="1:31" ht="14.2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 spans="1:31" ht="14.2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 spans="1:31" ht="14.2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 spans="1:31" ht="14.2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 spans="1:31" ht="14.2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 spans="1:31" ht="14.2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 spans="1:31" ht="14.2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 spans="1:31" ht="14.2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 spans="1:31" ht="14.2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 spans="1:31" ht="14.2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 spans="1:31" ht="14.2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 spans="1:31" ht="14.2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 spans="1:31" ht="14.2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 spans="1:31" ht="14.2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 spans="1:31" ht="14.2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 spans="1:31" ht="14.2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 spans="1:31" ht="14.2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 spans="1:31" ht="14.2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 spans="1:31" ht="14.2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 spans="1:31" ht="14.2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 spans="1:31" ht="14.2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 spans="1:31" ht="14.2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 spans="1:31" ht="14.2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 spans="1:31" ht="14.2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 spans="1:31" ht="14.2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 spans="1:31" ht="14.2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 spans="1:31" ht="14.2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 spans="1:31" ht="14.2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 spans="1:31" ht="14.2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 spans="1:31" ht="14.2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 spans="1:31" ht="14.2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 spans="1:31" ht="14.2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 spans="1:31" ht="14.2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 spans="1:31" ht="14.2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 spans="1:31" ht="14.2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 spans="1:31" ht="14.2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 spans="1:31" ht="14.2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 spans="1:31" ht="14.2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 spans="1:31" ht="14.2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 spans="1:31" ht="14.2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 spans="1:31" ht="14.2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 spans="1:31" ht="14.2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 spans="1:31" ht="14.2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 spans="1:31" ht="14.2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 spans="1:31" ht="14.2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 spans="1:31" ht="14.2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 spans="1:31" ht="14.2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 spans="1:31" ht="14.2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 spans="1:31" ht="14.2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 spans="1:31" ht="14.2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 spans="1:31" ht="14.2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 spans="1:31" ht="14.2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 spans="1:31" ht="14.2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 spans="1:31" ht="14.2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 spans="1:31" ht="14.2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 spans="1:31" ht="14.2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 spans="1:31" ht="14.2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 spans="1:31" ht="14.2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 spans="1:31" ht="14.2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 spans="1:31" ht="14.2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 spans="1:31" ht="14.2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 spans="1:31" ht="14.2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 spans="1:31" ht="14.2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 spans="1:31" ht="14.2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 spans="1:31" ht="14.2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 spans="1:31" ht="14.2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 spans="1:31" ht="14.2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 spans="1:31" ht="14.2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 spans="1:31" ht="14.2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 spans="1:31" ht="14.2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 spans="1:31" ht="14.2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 spans="1:31" ht="14.2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 spans="1:31" ht="14.2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 spans="1:31" ht="14.2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 spans="1:31" ht="14.2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 spans="1:31" ht="14.2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 spans="1:31" ht="14.2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 spans="1:31" ht="14.2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 spans="1:31" ht="14.2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 spans="1:31" ht="14.2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 spans="1:31" ht="14.2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 spans="1:31" ht="14.2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 spans="1:31" ht="14.2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 spans="1:31" ht="14.2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 spans="1:31" ht="14.2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 spans="1:31" ht="14.2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 spans="1:31" ht="14.2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 spans="1:31" ht="14.2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 spans="1:31" ht="14.2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 spans="1:31" ht="14.2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 spans="1:31" ht="14.2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 spans="1:31" ht="14.2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 spans="1:31" ht="14.2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 spans="1:31" ht="14.2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 spans="1:31" ht="14.2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 spans="1:31" ht="14.2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 spans="1:31" ht="14.2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 spans="1:31" ht="14.2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 spans="1:31" ht="14.2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 spans="1:31" ht="14.2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 spans="1:31" ht="14.2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 spans="1:31" ht="14.2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 spans="1:31" ht="14.2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 spans="1:31" ht="14.2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 spans="1:31" ht="14.2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 spans="1:31" ht="14.2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 spans="1:31" ht="14.2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 spans="1:31" ht="14.2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 spans="1:31" ht="14.2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 spans="1:31" ht="14.2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 spans="1:31" ht="14.2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 spans="1:31" ht="14.2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 spans="1:31" ht="14.2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 spans="1:31" ht="14.2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 spans="1:31" ht="14.2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 spans="1:31" ht="14.2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 spans="1:31" ht="14.2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 spans="1:31" ht="14.2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 spans="1:31" ht="14.2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 spans="1:31" ht="14.2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 spans="1:31" ht="14.2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 spans="1:31" ht="14.2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 spans="1:31" ht="14.2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 spans="1:31" ht="14.2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 spans="1:31" ht="14.2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 spans="1:31" ht="14.2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 spans="1:31" ht="14.2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 spans="1:31" ht="14.2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 spans="1:31" ht="14.2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 spans="1:31" ht="14.2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 spans="1:31" ht="14.2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 spans="1:31" ht="14.2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 spans="1:31" ht="14.2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 spans="1:31" ht="14.2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 spans="1:31" ht="14.2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 spans="1:31" ht="14.2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 spans="1:31" ht="14.2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 spans="1:31" ht="14.2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 spans="1:31" ht="14.2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 spans="1:31" ht="14.2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 spans="1:31" ht="14.2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 spans="1:31" ht="14.2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 spans="1:31" ht="14.2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 spans="1:31" ht="14.2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 spans="1:31" ht="14.2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 spans="1:31" ht="14.2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 spans="1:31" ht="14.2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 spans="1:31" ht="14.2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 spans="1:31" ht="14.2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 spans="1:31" ht="14.2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 spans="1:31" ht="14.2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 spans="1:31" ht="14.2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 spans="1:31" ht="14.2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 spans="1:31" ht="14.2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 spans="1:31" ht="14.2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 spans="1:31" ht="14.2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 spans="1:31" ht="14.2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 spans="1:31" ht="14.2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 spans="1:31" ht="14.2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 spans="1:31" ht="14.2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 spans="1:31" ht="14.2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 spans="1:31" ht="14.2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 spans="1:31" ht="14.2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 spans="1:31" ht="14.2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 spans="1:31" ht="14.2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 spans="1:31" ht="14.2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 spans="1:31" ht="14.2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 spans="1:31" ht="14.2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 spans="1:31" ht="14.2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 spans="1:31" ht="14.2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 spans="1:31" ht="14.2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</sheetData>
  <hyperlinks>
    <hyperlink ref="G58" r:id="rId1" location="123" xr:uid="{00000000-0004-0000-0300-000000000000}"/>
  </hyperlinks>
  <pageMargins left="0.7" right="0.7" top="0.75" bottom="0.75" header="0" footer="0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/>
  <cols>
    <col min="1" max="1" width="16.5546875" customWidth="1"/>
    <col min="2" max="2" width="14.109375" customWidth="1"/>
    <col min="3" max="3" width="18.6640625" customWidth="1"/>
    <col min="4" max="4" width="18" customWidth="1"/>
    <col min="5" max="5" width="16.109375" customWidth="1"/>
    <col min="6" max="6" width="12.6640625" customWidth="1"/>
    <col min="7" max="7" width="14" customWidth="1"/>
    <col min="8" max="8" width="19" customWidth="1"/>
    <col min="9" max="9" width="15.33203125" customWidth="1"/>
    <col min="10" max="10" width="15.44140625" customWidth="1"/>
    <col min="11" max="11" width="153" customWidth="1"/>
    <col min="12" max="33" width="9" customWidth="1"/>
  </cols>
  <sheetData>
    <row r="1" spans="1:33" ht="18.75" customHeight="1">
      <c r="A1" s="135"/>
      <c r="B1" s="135"/>
      <c r="C1" s="135"/>
      <c r="D1" s="135"/>
      <c r="E1" s="135"/>
      <c r="F1" s="135"/>
      <c r="G1" s="135">
        <f t="shared" ref="G1:H1" si="0">SUBTOTAL(9,G3:G67)</f>
        <v>852049.89252583857</v>
      </c>
      <c r="H1" s="136">
        <f t="shared" si="0"/>
        <v>3895085.2229752624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</row>
    <row r="2" spans="1:33" ht="14.25" customHeight="1">
      <c r="A2" s="137" t="s">
        <v>322</v>
      </c>
      <c r="B2" s="138" t="s">
        <v>163</v>
      </c>
      <c r="C2" s="138" t="s">
        <v>165</v>
      </c>
      <c r="D2" s="138" t="s">
        <v>58</v>
      </c>
      <c r="E2" s="138" t="s">
        <v>59</v>
      </c>
      <c r="F2" s="138" t="s">
        <v>167</v>
      </c>
      <c r="G2" s="138" t="s">
        <v>62</v>
      </c>
      <c r="H2" s="138" t="s">
        <v>63</v>
      </c>
      <c r="I2" s="139" t="s">
        <v>195</v>
      </c>
      <c r="J2" s="138" t="s">
        <v>65</v>
      </c>
      <c r="K2" s="140"/>
      <c r="L2" s="141" t="s">
        <v>323</v>
      </c>
      <c r="M2" s="142"/>
      <c r="N2" s="142"/>
      <c r="O2" s="142"/>
      <c r="P2" s="142"/>
      <c r="Q2" s="142"/>
      <c r="R2" s="142"/>
      <c r="S2" s="142"/>
      <c r="T2" s="142"/>
      <c r="U2" s="142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4.25" customHeight="1">
      <c r="A3" s="143" t="s">
        <v>324</v>
      </c>
      <c r="B3" s="73">
        <v>5240001301</v>
      </c>
      <c r="C3" s="73" t="s">
        <v>325</v>
      </c>
      <c r="D3" s="143"/>
      <c r="E3" s="144">
        <v>958.62052086799235</v>
      </c>
      <c r="F3" s="145">
        <f t="shared" ref="F3:F19" si="1">+E3*D3</f>
        <v>0</v>
      </c>
      <c r="G3" s="145">
        <f t="shared" ref="G3:G19" si="2">+F3*28/100</f>
        <v>0</v>
      </c>
      <c r="H3" s="145">
        <f t="shared" ref="H3:H19" si="3">+G3+F3</f>
        <v>0</v>
      </c>
      <c r="I3" s="57">
        <v>72813</v>
      </c>
      <c r="J3" s="57">
        <v>5199594</v>
      </c>
      <c r="K3" s="146" t="s">
        <v>326</v>
      </c>
      <c r="L3" s="147"/>
      <c r="M3" s="19"/>
      <c r="N3" s="19"/>
      <c r="O3" s="19"/>
      <c r="P3" s="19"/>
      <c r="Q3" s="19"/>
    </row>
    <row r="4" spans="1:33" ht="14.25" customHeight="1">
      <c r="A4" s="143" t="s">
        <v>324</v>
      </c>
      <c r="B4" s="73">
        <v>5240001301</v>
      </c>
      <c r="C4" s="73" t="s">
        <v>327</v>
      </c>
      <c r="D4" s="143"/>
      <c r="E4" s="144">
        <v>794.74</v>
      </c>
      <c r="F4" s="145">
        <f t="shared" si="1"/>
        <v>0</v>
      </c>
      <c r="G4" s="145">
        <f t="shared" si="2"/>
        <v>0</v>
      </c>
      <c r="H4" s="145">
        <f t="shared" si="3"/>
        <v>0</v>
      </c>
      <c r="I4" s="81"/>
      <c r="J4" s="81"/>
      <c r="K4" s="146" t="s">
        <v>326</v>
      </c>
      <c r="L4" s="148"/>
      <c r="M4" s="19"/>
      <c r="N4" s="19"/>
      <c r="O4" s="19"/>
      <c r="P4" s="19"/>
      <c r="Q4" s="19"/>
    </row>
    <row r="5" spans="1:33" ht="16.5" customHeight="1">
      <c r="A5" s="143" t="s">
        <v>324</v>
      </c>
      <c r="B5" s="73">
        <v>5240001301</v>
      </c>
      <c r="C5" s="73" t="s">
        <v>328</v>
      </c>
      <c r="D5" s="143"/>
      <c r="E5" s="144">
        <v>916.77908546186109</v>
      </c>
      <c r="F5" s="145">
        <f t="shared" si="1"/>
        <v>0</v>
      </c>
      <c r="G5" s="145">
        <f t="shared" si="2"/>
        <v>0</v>
      </c>
      <c r="H5" s="145">
        <f t="shared" si="3"/>
        <v>0</v>
      </c>
      <c r="I5" s="143"/>
      <c r="J5" s="143"/>
      <c r="K5" s="146" t="s">
        <v>326</v>
      </c>
      <c r="L5" s="148"/>
      <c r="M5" s="19"/>
      <c r="N5" s="19"/>
      <c r="O5" s="19"/>
      <c r="P5" s="19"/>
      <c r="Q5" s="19"/>
    </row>
    <row r="6" spans="1:33" ht="14.25" customHeight="1">
      <c r="A6" s="143" t="s">
        <v>324</v>
      </c>
      <c r="B6" s="73">
        <v>5240001301</v>
      </c>
      <c r="C6" s="73" t="s">
        <v>329</v>
      </c>
      <c r="D6" s="143"/>
      <c r="E6" s="144">
        <v>808.3</v>
      </c>
      <c r="F6" s="145">
        <f t="shared" si="1"/>
        <v>0</v>
      </c>
      <c r="G6" s="145">
        <f t="shared" si="2"/>
        <v>0</v>
      </c>
      <c r="H6" s="145">
        <f t="shared" si="3"/>
        <v>0</v>
      </c>
      <c r="I6" s="143"/>
      <c r="J6" s="143"/>
      <c r="K6" s="146" t="s">
        <v>326</v>
      </c>
      <c r="L6" s="148"/>
      <c r="M6" s="19"/>
      <c r="N6" s="19"/>
      <c r="O6" s="19"/>
      <c r="P6" s="19"/>
      <c r="Q6" s="19"/>
    </row>
    <row r="7" spans="1:33" ht="14.25" customHeight="1">
      <c r="A7" s="143" t="s">
        <v>324</v>
      </c>
      <c r="B7" s="73">
        <v>5240001301</v>
      </c>
      <c r="C7" s="73" t="s">
        <v>330</v>
      </c>
      <c r="D7" s="143"/>
      <c r="E7" s="144">
        <v>798.2691549837632</v>
      </c>
      <c r="F7" s="145">
        <f t="shared" si="1"/>
        <v>0</v>
      </c>
      <c r="G7" s="145">
        <f t="shared" si="2"/>
        <v>0</v>
      </c>
      <c r="H7" s="145">
        <f t="shared" si="3"/>
        <v>0</v>
      </c>
      <c r="I7" s="143"/>
      <c r="J7" s="143"/>
      <c r="K7" s="146" t="s">
        <v>326</v>
      </c>
      <c r="L7" s="148"/>
      <c r="M7" s="19"/>
      <c r="N7" s="19"/>
      <c r="O7" s="19"/>
      <c r="P7" s="19"/>
      <c r="Q7" s="19"/>
    </row>
    <row r="8" spans="1:33" ht="14.25" customHeight="1">
      <c r="A8" s="143" t="s">
        <v>324</v>
      </c>
      <c r="B8" s="73">
        <v>5240001301</v>
      </c>
      <c r="C8" s="73" t="s">
        <v>331</v>
      </c>
      <c r="D8" s="143"/>
      <c r="E8" s="144">
        <v>871.17214298881356</v>
      </c>
      <c r="F8" s="145">
        <f t="shared" si="1"/>
        <v>0</v>
      </c>
      <c r="G8" s="145">
        <f t="shared" si="2"/>
        <v>0</v>
      </c>
      <c r="H8" s="145">
        <f t="shared" si="3"/>
        <v>0</v>
      </c>
      <c r="I8" s="57">
        <v>72813</v>
      </c>
      <c r="J8" s="57">
        <v>5199595</v>
      </c>
      <c r="K8" s="146" t="s">
        <v>326</v>
      </c>
      <c r="L8" s="148"/>
      <c r="M8" s="19"/>
      <c r="N8" s="19"/>
      <c r="O8" s="19"/>
      <c r="P8" s="19"/>
      <c r="Q8" s="19"/>
    </row>
    <row r="9" spans="1:33" ht="14.25" customHeight="1">
      <c r="A9" s="143" t="s">
        <v>324</v>
      </c>
      <c r="B9" s="73">
        <v>5240001301</v>
      </c>
      <c r="C9" s="73" t="s">
        <v>332</v>
      </c>
      <c r="D9" s="143"/>
      <c r="E9" s="144">
        <v>808.32915498376315</v>
      </c>
      <c r="F9" s="145">
        <f t="shared" si="1"/>
        <v>0</v>
      </c>
      <c r="G9" s="145">
        <f t="shared" si="2"/>
        <v>0</v>
      </c>
      <c r="H9" s="145">
        <f t="shared" si="3"/>
        <v>0</v>
      </c>
      <c r="I9" s="143"/>
      <c r="J9" s="143"/>
      <c r="K9" s="146" t="s">
        <v>326</v>
      </c>
      <c r="L9" s="148"/>
      <c r="M9" s="19"/>
      <c r="N9" s="19"/>
      <c r="O9" s="19"/>
      <c r="P9" s="19"/>
      <c r="Q9" s="19"/>
    </row>
    <row r="10" spans="1:33" ht="14.25" customHeight="1">
      <c r="A10" s="143" t="s">
        <v>324</v>
      </c>
      <c r="B10" s="73">
        <v>5240001301</v>
      </c>
      <c r="C10" s="73" t="s">
        <v>333</v>
      </c>
      <c r="D10" s="143"/>
      <c r="E10" s="144">
        <v>910.93908546186105</v>
      </c>
      <c r="F10" s="145">
        <f t="shared" si="1"/>
        <v>0</v>
      </c>
      <c r="G10" s="145">
        <f t="shared" si="2"/>
        <v>0</v>
      </c>
      <c r="H10" s="145">
        <f t="shared" si="3"/>
        <v>0</v>
      </c>
      <c r="I10" s="143"/>
      <c r="J10" s="143"/>
      <c r="K10" s="146" t="s">
        <v>326</v>
      </c>
      <c r="L10" s="148"/>
      <c r="M10" s="19"/>
      <c r="N10" s="19"/>
      <c r="O10" s="19"/>
      <c r="P10" s="19"/>
      <c r="Q10" s="19"/>
    </row>
    <row r="11" spans="1:33" ht="14.25" customHeight="1">
      <c r="A11" s="143" t="s">
        <v>324</v>
      </c>
      <c r="B11" s="73">
        <v>5240001301</v>
      </c>
      <c r="C11" s="73" t="s">
        <v>334</v>
      </c>
      <c r="D11" s="143"/>
      <c r="E11" s="144">
        <v>793.92915498376317</v>
      </c>
      <c r="F11" s="145">
        <f t="shared" si="1"/>
        <v>0</v>
      </c>
      <c r="G11" s="145">
        <f t="shared" si="2"/>
        <v>0</v>
      </c>
      <c r="H11" s="145">
        <f t="shared" si="3"/>
        <v>0</v>
      </c>
      <c r="I11" s="143"/>
      <c r="J11" s="143"/>
      <c r="K11" s="146" t="s">
        <v>326</v>
      </c>
      <c r="L11" s="148"/>
      <c r="M11" s="19"/>
      <c r="N11" s="19"/>
      <c r="O11" s="19"/>
      <c r="P11" s="19"/>
      <c r="Q11" s="19"/>
    </row>
    <row r="12" spans="1:33" ht="14.25" customHeight="1">
      <c r="A12" s="143" t="s">
        <v>324</v>
      </c>
      <c r="B12" s="73">
        <v>5240001301</v>
      </c>
      <c r="C12" s="73" t="s">
        <v>335</v>
      </c>
      <c r="D12" s="143"/>
      <c r="E12" s="144">
        <v>973.42052086799242</v>
      </c>
      <c r="F12" s="145">
        <f t="shared" si="1"/>
        <v>0</v>
      </c>
      <c r="G12" s="145">
        <f t="shared" si="2"/>
        <v>0</v>
      </c>
      <c r="H12" s="145">
        <f t="shared" si="3"/>
        <v>0</v>
      </c>
      <c r="I12" s="143"/>
      <c r="J12" s="143"/>
      <c r="K12" s="146" t="s">
        <v>326</v>
      </c>
      <c r="L12" s="148"/>
      <c r="M12" s="19"/>
      <c r="N12" s="19"/>
      <c r="O12" s="19"/>
      <c r="P12" s="19"/>
      <c r="Q12" s="19"/>
      <c r="S12" s="19"/>
    </row>
    <row r="13" spans="1:33" ht="14.25" customHeight="1">
      <c r="A13" s="143" t="s">
        <v>324</v>
      </c>
      <c r="B13" s="73">
        <v>5240001301</v>
      </c>
      <c r="C13" s="73" t="s">
        <v>336</v>
      </c>
      <c r="D13" s="143"/>
      <c r="E13" s="144">
        <v>807.8138901261874</v>
      </c>
      <c r="F13" s="145">
        <f t="shared" si="1"/>
        <v>0</v>
      </c>
      <c r="G13" s="145">
        <f t="shared" si="2"/>
        <v>0</v>
      </c>
      <c r="H13" s="145">
        <f t="shared" si="3"/>
        <v>0</v>
      </c>
      <c r="I13" s="143"/>
      <c r="J13" s="143"/>
      <c r="K13" s="146" t="s">
        <v>326</v>
      </c>
      <c r="L13" s="148"/>
      <c r="M13" s="19"/>
      <c r="N13" s="19"/>
      <c r="O13" s="19"/>
      <c r="P13" s="19"/>
      <c r="Q13" s="19"/>
    </row>
    <row r="14" spans="1:33" ht="14.25" customHeight="1">
      <c r="A14" s="143" t="s">
        <v>324</v>
      </c>
      <c r="B14" s="73">
        <v>5240001301</v>
      </c>
      <c r="C14" s="73" t="s">
        <v>337</v>
      </c>
      <c r="D14" s="143"/>
      <c r="E14" s="144">
        <v>808.32915498376315</v>
      </c>
      <c r="F14" s="145">
        <f t="shared" si="1"/>
        <v>0</v>
      </c>
      <c r="G14" s="145">
        <f t="shared" si="2"/>
        <v>0</v>
      </c>
      <c r="H14" s="145">
        <f t="shared" si="3"/>
        <v>0</v>
      </c>
      <c r="I14" s="143"/>
      <c r="J14" s="143"/>
      <c r="K14" s="146" t="s">
        <v>326</v>
      </c>
      <c r="L14" s="148"/>
      <c r="M14" s="19"/>
      <c r="N14" s="19"/>
      <c r="O14" s="19"/>
      <c r="P14" s="19"/>
      <c r="Q14" s="19"/>
    </row>
    <row r="15" spans="1:33" ht="14.25" customHeight="1">
      <c r="A15" s="143" t="s">
        <v>324</v>
      </c>
      <c r="B15" s="73">
        <v>5240001301</v>
      </c>
      <c r="C15" s="73" t="s">
        <v>338</v>
      </c>
      <c r="D15" s="143"/>
      <c r="E15" s="144">
        <v>877.87214298881361</v>
      </c>
      <c r="F15" s="145">
        <f t="shared" si="1"/>
        <v>0</v>
      </c>
      <c r="G15" s="145">
        <f t="shared" si="2"/>
        <v>0</v>
      </c>
      <c r="H15" s="145">
        <f t="shared" si="3"/>
        <v>0</v>
      </c>
      <c r="I15" s="143"/>
      <c r="J15" s="143"/>
      <c r="K15" s="146" t="s">
        <v>326</v>
      </c>
      <c r="L15" s="38"/>
      <c r="M15" s="19"/>
      <c r="N15" s="19"/>
      <c r="O15" s="19"/>
      <c r="P15" s="19"/>
      <c r="Q15" s="19"/>
    </row>
    <row r="16" spans="1:33" ht="14.25" customHeight="1">
      <c r="A16" s="143" t="s">
        <v>324</v>
      </c>
      <c r="B16" s="73">
        <v>5240001301</v>
      </c>
      <c r="C16" s="73" t="s">
        <v>339</v>
      </c>
      <c r="D16" s="143"/>
      <c r="E16" s="144">
        <v>809.36915498376311</v>
      </c>
      <c r="F16" s="145">
        <f t="shared" si="1"/>
        <v>0</v>
      </c>
      <c r="G16" s="145">
        <f t="shared" si="2"/>
        <v>0</v>
      </c>
      <c r="H16" s="145">
        <f t="shared" si="3"/>
        <v>0</v>
      </c>
      <c r="I16" s="143"/>
      <c r="J16" s="5"/>
      <c r="K16" s="146" t="s">
        <v>326</v>
      </c>
      <c r="L16" s="19"/>
      <c r="M16" s="19"/>
      <c r="N16" s="19"/>
      <c r="O16" s="19"/>
      <c r="P16" s="19"/>
      <c r="Q16" s="19"/>
    </row>
    <row r="17" spans="1:21" ht="14.25" customHeight="1">
      <c r="A17" s="143" t="s">
        <v>324</v>
      </c>
      <c r="B17" s="73">
        <v>5240001301</v>
      </c>
      <c r="C17" s="73" t="s">
        <v>340</v>
      </c>
      <c r="D17" s="143"/>
      <c r="E17" s="144">
        <v>809.36915498376311</v>
      </c>
      <c r="F17" s="145">
        <f t="shared" si="1"/>
        <v>0</v>
      </c>
      <c r="G17" s="145">
        <f t="shared" si="2"/>
        <v>0</v>
      </c>
      <c r="H17" s="145">
        <f t="shared" si="3"/>
        <v>0</v>
      </c>
      <c r="I17" s="143"/>
      <c r="J17" s="57"/>
      <c r="K17" s="146" t="s">
        <v>326</v>
      </c>
      <c r="L17" s="19"/>
      <c r="M17" s="5">
        <v>5085809</v>
      </c>
      <c r="N17" s="19"/>
      <c r="O17" s="19"/>
      <c r="P17" s="19"/>
      <c r="Q17" s="19"/>
    </row>
    <row r="18" spans="1:21" ht="14.25" customHeight="1">
      <c r="A18" s="143" t="s">
        <v>324</v>
      </c>
      <c r="B18" s="73">
        <v>5240001301</v>
      </c>
      <c r="C18" s="73" t="s">
        <v>341</v>
      </c>
      <c r="D18" s="143"/>
      <c r="E18" s="144">
        <v>509.47</v>
      </c>
      <c r="F18" s="145">
        <f t="shared" si="1"/>
        <v>0</v>
      </c>
      <c r="G18" s="145">
        <f t="shared" si="2"/>
        <v>0</v>
      </c>
      <c r="H18" s="145">
        <f t="shared" si="3"/>
        <v>0</v>
      </c>
      <c r="I18" s="143"/>
      <c r="J18" s="5"/>
      <c r="K18" s="146" t="s">
        <v>326</v>
      </c>
      <c r="L18" s="19"/>
      <c r="M18" s="19"/>
      <c r="N18" s="19"/>
      <c r="O18" s="19"/>
      <c r="P18" s="19"/>
      <c r="Q18" s="19"/>
    </row>
    <row r="19" spans="1:21" ht="14.25" customHeight="1">
      <c r="A19" s="143" t="s">
        <v>324</v>
      </c>
      <c r="B19" s="73">
        <v>5240001301</v>
      </c>
      <c r="C19" s="73" t="s">
        <v>342</v>
      </c>
      <c r="D19" s="143">
        <f>8*27</f>
        <v>216</v>
      </c>
      <c r="E19" s="144">
        <v>851.40979984402804</v>
      </c>
      <c r="F19" s="145">
        <f t="shared" si="1"/>
        <v>183904.51676631006</v>
      </c>
      <c r="G19" s="145">
        <f t="shared" si="2"/>
        <v>51493.264694566817</v>
      </c>
      <c r="H19" s="145">
        <f t="shared" si="3"/>
        <v>235397.78146087687</v>
      </c>
      <c r="I19" s="57">
        <v>73301</v>
      </c>
      <c r="J19" s="57">
        <v>5205601</v>
      </c>
      <c r="K19" s="146"/>
      <c r="L19" s="19"/>
      <c r="M19" s="19"/>
      <c r="N19" s="19"/>
      <c r="O19" s="19"/>
      <c r="P19" s="19"/>
      <c r="Q19" s="19"/>
    </row>
    <row r="20" spans="1:21" ht="14.25" customHeight="1">
      <c r="A20" s="143"/>
      <c r="C20" s="87"/>
      <c r="D20" s="19"/>
      <c r="E20" s="19"/>
      <c r="F20" s="19"/>
      <c r="G20" s="73"/>
      <c r="H20" s="19"/>
      <c r="I20" s="81"/>
      <c r="J20" s="57"/>
      <c r="K20" s="5"/>
      <c r="L20" s="19"/>
      <c r="M20" s="19"/>
      <c r="N20" s="19"/>
      <c r="O20" s="19"/>
      <c r="P20" s="19"/>
      <c r="Q20" s="19"/>
    </row>
    <row r="21" spans="1:21" ht="14.25" customHeight="1">
      <c r="A21" s="149" t="s">
        <v>343</v>
      </c>
      <c r="B21" s="150" t="s">
        <v>163</v>
      </c>
      <c r="C21" s="150" t="s">
        <v>165</v>
      </c>
      <c r="D21" s="150" t="s">
        <v>58</v>
      </c>
      <c r="E21" s="150" t="s">
        <v>59</v>
      </c>
      <c r="F21" s="150" t="s">
        <v>167</v>
      </c>
      <c r="G21" s="150" t="s">
        <v>62</v>
      </c>
      <c r="H21" s="150" t="s">
        <v>63</v>
      </c>
      <c r="I21" s="151"/>
      <c r="J21" s="152"/>
      <c r="K21" s="150" t="s">
        <v>344</v>
      </c>
      <c r="L21" s="153"/>
      <c r="M21" s="153"/>
      <c r="N21" s="153"/>
      <c r="O21" s="153"/>
      <c r="P21" s="153"/>
      <c r="Q21" s="153"/>
      <c r="R21" s="153"/>
      <c r="S21" s="153"/>
      <c r="T21" s="153"/>
      <c r="U21" s="153"/>
    </row>
    <row r="22" spans="1:21" ht="14.25" customHeight="1">
      <c r="A22" s="143" t="s">
        <v>343</v>
      </c>
      <c r="B22" s="143">
        <v>5240001035</v>
      </c>
      <c r="C22" s="119" t="s">
        <v>345</v>
      </c>
      <c r="D22" s="143"/>
      <c r="E22" s="154">
        <v>674.96</v>
      </c>
      <c r="F22" s="145">
        <f t="shared" ref="F22:F41" si="4">+E22*D22</f>
        <v>0</v>
      </c>
      <c r="G22" s="145">
        <f t="shared" ref="G22:G41" si="5">+F22*28/100</f>
        <v>0</v>
      </c>
      <c r="H22" s="145">
        <f t="shared" ref="H22:H41" si="6">+G22+F22</f>
        <v>0</v>
      </c>
      <c r="I22" s="57"/>
      <c r="J22" s="5"/>
      <c r="K22" s="116" t="s">
        <v>346</v>
      </c>
      <c r="L22" s="41"/>
      <c r="M22" s="19"/>
      <c r="N22" s="19"/>
      <c r="O22" s="19"/>
      <c r="P22" s="19"/>
      <c r="Q22" s="19"/>
    </row>
    <row r="23" spans="1:21" ht="14.25" customHeight="1">
      <c r="A23" s="143" t="s">
        <v>343</v>
      </c>
      <c r="B23" s="143">
        <v>5240001035</v>
      </c>
      <c r="C23" s="73" t="s">
        <v>347</v>
      </c>
      <c r="D23" s="143">
        <v>552</v>
      </c>
      <c r="E23" s="154">
        <v>852.76979984402794</v>
      </c>
      <c r="F23" s="145">
        <f t="shared" si="4"/>
        <v>470728.92951390345</v>
      </c>
      <c r="G23" s="145">
        <f t="shared" si="5"/>
        <v>131804.10026389296</v>
      </c>
      <c r="H23" s="145">
        <f t="shared" si="6"/>
        <v>602533.02977779647</v>
      </c>
      <c r="I23" s="57">
        <v>73298</v>
      </c>
      <c r="J23" s="57">
        <v>73298</v>
      </c>
      <c r="K23" s="116" t="s">
        <v>346</v>
      </c>
      <c r="L23" s="38"/>
      <c r="M23" s="19"/>
      <c r="N23" s="19"/>
      <c r="O23" s="19"/>
      <c r="P23" s="19"/>
      <c r="Q23" s="19"/>
    </row>
    <row r="24" spans="1:21" ht="14.25" customHeight="1">
      <c r="A24" s="143" t="s">
        <v>343</v>
      </c>
      <c r="B24" s="143">
        <v>5240001035</v>
      </c>
      <c r="C24" s="73" t="s">
        <v>348</v>
      </c>
      <c r="D24" s="143"/>
      <c r="E24" s="154">
        <v>852.76979984402794</v>
      </c>
      <c r="F24" s="145">
        <f t="shared" si="4"/>
        <v>0</v>
      </c>
      <c r="G24" s="145">
        <f t="shared" si="5"/>
        <v>0</v>
      </c>
      <c r="H24" s="145">
        <f t="shared" si="6"/>
        <v>0</v>
      </c>
      <c r="I24" s="57"/>
      <c r="J24" s="57"/>
      <c r="K24" s="116" t="s">
        <v>346</v>
      </c>
      <c r="L24" s="38"/>
      <c r="M24" s="19"/>
      <c r="N24" s="19"/>
      <c r="O24" s="19"/>
      <c r="P24" s="19"/>
      <c r="Q24" s="19"/>
    </row>
    <row r="25" spans="1:21" ht="14.25" customHeight="1">
      <c r="A25" s="143" t="s">
        <v>343</v>
      </c>
      <c r="B25" s="143">
        <v>5240001035</v>
      </c>
      <c r="C25" s="73" t="s">
        <v>349</v>
      </c>
      <c r="D25" s="143">
        <v>756</v>
      </c>
      <c r="E25" s="154">
        <v>834.329799844028</v>
      </c>
      <c r="F25" s="145">
        <f t="shared" si="4"/>
        <v>630753.32868208515</v>
      </c>
      <c r="G25" s="145">
        <f t="shared" si="5"/>
        <v>176610.93203098382</v>
      </c>
      <c r="H25" s="145">
        <f t="shared" si="6"/>
        <v>807364.260713069</v>
      </c>
      <c r="I25" s="57">
        <v>73298</v>
      </c>
      <c r="J25" s="57">
        <v>5205598</v>
      </c>
      <c r="K25" s="116" t="s">
        <v>346</v>
      </c>
      <c r="L25" s="41"/>
      <c r="M25" s="19"/>
      <c r="N25" s="19"/>
      <c r="O25" s="19"/>
      <c r="P25" s="19"/>
      <c r="Q25" s="19"/>
    </row>
    <row r="26" spans="1:21" ht="14.25" customHeight="1">
      <c r="A26" s="143" t="s">
        <v>343</v>
      </c>
      <c r="B26" s="143">
        <v>5240001035</v>
      </c>
      <c r="C26" s="73" t="s">
        <v>350</v>
      </c>
      <c r="D26" s="143"/>
      <c r="E26" s="154">
        <v>573.21</v>
      </c>
      <c r="F26" s="145">
        <f t="shared" si="4"/>
        <v>0</v>
      </c>
      <c r="G26" s="145">
        <f t="shared" si="5"/>
        <v>0</v>
      </c>
      <c r="H26" s="145">
        <f t="shared" si="6"/>
        <v>0</v>
      </c>
      <c r="I26" s="57"/>
      <c r="J26" s="57"/>
      <c r="K26" s="116" t="s">
        <v>346</v>
      </c>
      <c r="L26" s="38"/>
      <c r="M26" s="19"/>
      <c r="N26" s="19"/>
      <c r="O26" s="19"/>
      <c r="P26" s="19"/>
      <c r="Q26" s="19"/>
    </row>
    <row r="27" spans="1:21" ht="14.25" customHeight="1">
      <c r="A27" s="143" t="s">
        <v>343</v>
      </c>
      <c r="B27" s="143">
        <v>5240001035</v>
      </c>
      <c r="C27" s="73" t="s">
        <v>351</v>
      </c>
      <c r="D27" s="143"/>
      <c r="E27" s="154">
        <v>567.71</v>
      </c>
      <c r="F27" s="145">
        <f t="shared" si="4"/>
        <v>0</v>
      </c>
      <c r="G27" s="145">
        <f t="shared" si="5"/>
        <v>0</v>
      </c>
      <c r="H27" s="145">
        <f t="shared" si="6"/>
        <v>0</v>
      </c>
      <c r="I27" s="57"/>
      <c r="J27" s="57"/>
      <c r="K27" s="116" t="s">
        <v>346</v>
      </c>
      <c r="L27" s="38"/>
      <c r="M27" s="19"/>
      <c r="N27" s="19"/>
      <c r="O27" s="19"/>
      <c r="P27" s="19"/>
      <c r="Q27" s="19"/>
    </row>
    <row r="28" spans="1:21" ht="14.25" customHeight="1">
      <c r="A28" s="143" t="s">
        <v>343</v>
      </c>
      <c r="B28" s="143">
        <v>5240001035</v>
      </c>
      <c r="C28" s="73" t="s">
        <v>352</v>
      </c>
      <c r="D28" s="143"/>
      <c r="E28" s="154">
        <v>560.2077725444658</v>
      </c>
      <c r="F28" s="145">
        <f t="shared" si="4"/>
        <v>0</v>
      </c>
      <c r="G28" s="145">
        <f t="shared" si="5"/>
        <v>0</v>
      </c>
      <c r="H28" s="145">
        <f t="shared" si="6"/>
        <v>0</v>
      </c>
      <c r="I28" s="57"/>
      <c r="J28" s="57"/>
      <c r="K28" s="116" t="s">
        <v>346</v>
      </c>
      <c r="L28" s="38"/>
      <c r="M28" s="19"/>
      <c r="N28" s="19"/>
      <c r="O28" s="19"/>
      <c r="P28" s="19"/>
      <c r="Q28" s="19"/>
    </row>
    <row r="29" spans="1:21" ht="14.25" customHeight="1">
      <c r="A29" s="143" t="s">
        <v>343</v>
      </c>
      <c r="B29" s="143">
        <v>5240001035</v>
      </c>
      <c r="C29" s="73" t="s">
        <v>353</v>
      </c>
      <c r="D29" s="73"/>
      <c r="E29" s="154">
        <v>558.58777254446579</v>
      </c>
      <c r="F29" s="145">
        <f t="shared" si="4"/>
        <v>0</v>
      </c>
      <c r="G29" s="145">
        <f t="shared" si="5"/>
        <v>0</v>
      </c>
      <c r="H29" s="145">
        <f t="shared" si="6"/>
        <v>0</v>
      </c>
      <c r="I29" s="57"/>
      <c r="J29" s="57"/>
      <c r="K29" s="116" t="s">
        <v>346</v>
      </c>
      <c r="L29" s="38"/>
      <c r="M29" s="19"/>
      <c r="N29" s="19"/>
      <c r="O29" s="19"/>
      <c r="P29" s="19"/>
      <c r="Q29" s="19"/>
    </row>
    <row r="30" spans="1:21" ht="14.25" customHeight="1">
      <c r="A30" s="143" t="s">
        <v>343</v>
      </c>
      <c r="B30" s="143">
        <v>5240001035</v>
      </c>
      <c r="C30" s="73" t="s">
        <v>354</v>
      </c>
      <c r="D30" s="143">
        <v>378</v>
      </c>
      <c r="E30" s="154">
        <v>580.63429955683398</v>
      </c>
      <c r="F30" s="145">
        <f t="shared" si="4"/>
        <v>219479.76523248325</v>
      </c>
      <c r="G30" s="145">
        <f t="shared" si="5"/>
        <v>61454.334265095313</v>
      </c>
      <c r="H30" s="145">
        <f t="shared" si="6"/>
        <v>280934.09949757857</v>
      </c>
      <c r="I30" s="57">
        <v>73298</v>
      </c>
      <c r="J30" s="57">
        <v>5205597</v>
      </c>
      <c r="K30" s="116" t="s">
        <v>346</v>
      </c>
      <c r="L30" s="38"/>
      <c r="M30" s="19"/>
      <c r="N30" s="19"/>
      <c r="O30" s="19"/>
      <c r="P30" s="19"/>
      <c r="Q30" s="19"/>
    </row>
    <row r="31" spans="1:21" ht="14.25" customHeight="1">
      <c r="A31" s="143" t="s">
        <v>343</v>
      </c>
      <c r="B31" s="143">
        <v>5240001035</v>
      </c>
      <c r="C31" s="73" t="s">
        <v>355</v>
      </c>
      <c r="D31" s="143">
        <v>328</v>
      </c>
      <c r="E31" s="154">
        <v>601.63429955683398</v>
      </c>
      <c r="F31" s="145">
        <f t="shared" si="4"/>
        <v>197336.05025464154</v>
      </c>
      <c r="G31" s="145">
        <f t="shared" si="5"/>
        <v>55254.094071299631</v>
      </c>
      <c r="H31" s="145">
        <f t="shared" si="6"/>
        <v>252590.14432594116</v>
      </c>
      <c r="I31" s="57">
        <v>73298</v>
      </c>
      <c r="J31" s="57">
        <v>5204555</v>
      </c>
      <c r="K31" s="116" t="s">
        <v>346</v>
      </c>
      <c r="L31" s="38"/>
      <c r="M31" s="19"/>
      <c r="N31" s="19"/>
      <c r="O31" s="19"/>
      <c r="P31" s="19"/>
      <c r="Q31" s="19"/>
    </row>
    <row r="32" spans="1:21" ht="14.25" customHeight="1">
      <c r="A32" s="143" t="s">
        <v>343</v>
      </c>
      <c r="B32" s="143">
        <v>5240001035</v>
      </c>
      <c r="C32" s="73" t="s">
        <v>356</v>
      </c>
      <c r="D32" s="143"/>
      <c r="E32" s="154">
        <v>601.63429955683398</v>
      </c>
      <c r="F32" s="145">
        <f t="shared" si="4"/>
        <v>0</v>
      </c>
      <c r="G32" s="145">
        <f t="shared" si="5"/>
        <v>0</v>
      </c>
      <c r="H32" s="145">
        <f t="shared" si="6"/>
        <v>0</v>
      </c>
      <c r="I32" s="143"/>
      <c r="J32" s="143"/>
      <c r="K32" s="116" t="s">
        <v>346</v>
      </c>
      <c r="L32" s="38"/>
      <c r="M32" s="19"/>
      <c r="N32" s="19"/>
      <c r="O32" s="19"/>
      <c r="P32" s="19"/>
      <c r="Q32" s="19"/>
    </row>
    <row r="33" spans="1:33" ht="14.25" customHeight="1">
      <c r="A33" s="143" t="s">
        <v>343</v>
      </c>
      <c r="B33" s="143">
        <v>5240001035</v>
      </c>
      <c r="C33" s="73" t="s">
        <v>357</v>
      </c>
      <c r="D33" s="143"/>
      <c r="E33" s="154">
        <v>652.45000000000005</v>
      </c>
      <c r="F33" s="73">
        <f t="shared" si="4"/>
        <v>0</v>
      </c>
      <c r="G33" s="73">
        <f t="shared" si="5"/>
        <v>0</v>
      </c>
      <c r="H33" s="73">
        <f t="shared" si="6"/>
        <v>0</v>
      </c>
      <c r="I33" s="143"/>
      <c r="J33" s="143"/>
      <c r="K33" s="116" t="s">
        <v>346</v>
      </c>
      <c r="L33" s="41"/>
      <c r="M33" s="19"/>
      <c r="N33" s="19"/>
      <c r="O33" s="19"/>
      <c r="P33" s="19"/>
      <c r="Q33" s="19"/>
    </row>
    <row r="34" spans="1:33" ht="14.25" customHeight="1">
      <c r="A34" s="143" t="s">
        <v>343</v>
      </c>
      <c r="B34" s="143">
        <v>5240001035</v>
      </c>
      <c r="C34" s="73" t="s">
        <v>358</v>
      </c>
      <c r="D34" s="143"/>
      <c r="E34" s="154">
        <v>571.28777254446572</v>
      </c>
      <c r="F34" s="145">
        <f t="shared" si="4"/>
        <v>0</v>
      </c>
      <c r="G34" s="145">
        <f t="shared" si="5"/>
        <v>0</v>
      </c>
      <c r="H34" s="145">
        <f t="shared" si="6"/>
        <v>0</v>
      </c>
      <c r="I34" s="57"/>
      <c r="J34" s="143"/>
      <c r="K34" s="116" t="s">
        <v>346</v>
      </c>
      <c r="L34" s="41"/>
      <c r="M34" s="19"/>
      <c r="N34" s="19"/>
      <c r="O34" s="19"/>
      <c r="P34" s="19"/>
      <c r="Q34" s="19"/>
    </row>
    <row r="35" spans="1:33" ht="14.25" customHeight="1">
      <c r="A35" s="143" t="s">
        <v>343</v>
      </c>
      <c r="B35" s="143">
        <v>5240001035</v>
      </c>
      <c r="C35" s="73" t="s">
        <v>341</v>
      </c>
      <c r="D35" s="143"/>
      <c r="E35" s="154">
        <v>485.47862537118067</v>
      </c>
      <c r="F35" s="73">
        <f t="shared" si="4"/>
        <v>0</v>
      </c>
      <c r="G35" s="73">
        <f t="shared" si="5"/>
        <v>0</v>
      </c>
      <c r="H35" s="155">
        <f t="shared" si="6"/>
        <v>0</v>
      </c>
      <c r="I35" s="87"/>
      <c r="J35" s="5"/>
      <c r="K35" s="116" t="s">
        <v>346</v>
      </c>
      <c r="L35" s="41"/>
      <c r="M35" s="19"/>
      <c r="N35" s="19"/>
      <c r="O35" s="19"/>
      <c r="P35" s="19"/>
      <c r="Q35" s="19"/>
    </row>
    <row r="36" spans="1:33" ht="14.25" customHeight="1">
      <c r="A36" s="143" t="s">
        <v>343</v>
      </c>
      <c r="B36" s="143">
        <v>5240001035</v>
      </c>
      <c r="C36" s="73" t="s">
        <v>359</v>
      </c>
      <c r="D36" s="73"/>
      <c r="E36" s="154">
        <v>658.79</v>
      </c>
      <c r="F36" s="145">
        <f t="shared" si="4"/>
        <v>0</v>
      </c>
      <c r="G36" s="145">
        <f t="shared" si="5"/>
        <v>0</v>
      </c>
      <c r="H36" s="145">
        <f t="shared" si="6"/>
        <v>0</v>
      </c>
      <c r="I36" s="57"/>
      <c r="J36" s="57"/>
      <c r="K36" s="116" t="s">
        <v>346</v>
      </c>
      <c r="L36" s="41"/>
      <c r="M36" s="19"/>
      <c r="N36" s="19"/>
      <c r="O36" s="19"/>
      <c r="P36" s="19"/>
      <c r="Q36" s="19"/>
    </row>
    <row r="37" spans="1:33" ht="14.25" customHeight="1">
      <c r="A37" s="143" t="s">
        <v>343</v>
      </c>
      <c r="B37" s="143">
        <v>5240001035</v>
      </c>
      <c r="C37" s="73" t="s">
        <v>360</v>
      </c>
      <c r="D37" s="143"/>
      <c r="E37" s="154">
        <v>551.52</v>
      </c>
      <c r="F37" s="73">
        <f t="shared" si="4"/>
        <v>0</v>
      </c>
      <c r="G37" s="73">
        <f t="shared" si="5"/>
        <v>0</v>
      </c>
      <c r="H37" s="145">
        <f t="shared" si="6"/>
        <v>0</v>
      </c>
      <c r="I37" s="5"/>
      <c r="J37" s="5"/>
      <c r="K37" s="116" t="s">
        <v>346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4.25" customHeight="1">
      <c r="A38" s="143" t="s">
        <v>343</v>
      </c>
      <c r="B38" s="143">
        <v>5240001035</v>
      </c>
      <c r="C38" s="73" t="s">
        <v>351</v>
      </c>
      <c r="D38" s="143"/>
      <c r="E38" s="154">
        <v>567.7077725444658</v>
      </c>
      <c r="F38" s="73">
        <f t="shared" si="4"/>
        <v>0</v>
      </c>
      <c r="G38" s="73">
        <f t="shared" si="5"/>
        <v>0</v>
      </c>
      <c r="H38" s="145">
        <f t="shared" si="6"/>
        <v>0</v>
      </c>
      <c r="I38" s="5"/>
      <c r="J38" s="5"/>
      <c r="K38" s="146" t="s">
        <v>326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14.25" customHeight="1">
      <c r="A39" s="143" t="s">
        <v>343</v>
      </c>
      <c r="B39" s="143">
        <v>5240001035</v>
      </c>
      <c r="C39" s="73" t="s">
        <v>353</v>
      </c>
      <c r="D39" s="143"/>
      <c r="E39" s="154">
        <v>558.59</v>
      </c>
      <c r="F39" s="73">
        <f t="shared" si="4"/>
        <v>0</v>
      </c>
      <c r="G39" s="73">
        <f t="shared" si="5"/>
        <v>0</v>
      </c>
      <c r="H39" s="145">
        <f t="shared" si="6"/>
        <v>0</v>
      </c>
      <c r="I39" s="57"/>
      <c r="J39" s="57"/>
      <c r="K39" s="146" t="s">
        <v>326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14.25" customHeight="1">
      <c r="A40" s="143" t="s">
        <v>343</v>
      </c>
      <c r="B40" s="143">
        <v>5240001035</v>
      </c>
      <c r="C40" s="73" t="s">
        <v>325</v>
      </c>
      <c r="D40" s="143"/>
      <c r="E40" s="154">
        <v>960.25</v>
      </c>
      <c r="F40" s="73">
        <f t="shared" si="4"/>
        <v>0</v>
      </c>
      <c r="G40" s="73">
        <f t="shared" si="5"/>
        <v>0</v>
      </c>
      <c r="H40" s="145">
        <f t="shared" si="6"/>
        <v>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4.25" customHeight="1">
      <c r="A41" s="143" t="s">
        <v>343</v>
      </c>
      <c r="B41" s="73">
        <v>5220029863</v>
      </c>
      <c r="C41" s="73" t="s">
        <v>361</v>
      </c>
      <c r="D41" s="143"/>
      <c r="E41" s="154">
        <v>85</v>
      </c>
      <c r="F41" s="73">
        <f t="shared" si="4"/>
        <v>0</v>
      </c>
      <c r="G41" s="73">
        <f t="shared" si="5"/>
        <v>0</v>
      </c>
      <c r="H41" s="145">
        <f t="shared" si="6"/>
        <v>0</v>
      </c>
      <c r="I41" s="57"/>
      <c r="J41" s="5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4.25" customHeight="1">
      <c r="A42" s="143"/>
      <c r="B42" s="73"/>
      <c r="C42" s="73" t="s">
        <v>342</v>
      </c>
      <c r="D42" s="73">
        <v>312</v>
      </c>
      <c r="E42" s="73"/>
      <c r="F42" s="73"/>
      <c r="G42" s="73"/>
      <c r="H42" s="145"/>
      <c r="I42" s="8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4.25" customHeight="1">
      <c r="A43" s="143"/>
      <c r="B43" s="73"/>
      <c r="C43" s="57"/>
      <c r="D43" s="73"/>
      <c r="E43" s="73"/>
      <c r="F43" s="73"/>
      <c r="G43" s="73"/>
      <c r="H43" s="145"/>
      <c r="I43" s="8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4.25" customHeight="1">
      <c r="A44" s="143"/>
      <c r="B44" s="73"/>
      <c r="C44" s="73"/>
      <c r="D44" s="73"/>
      <c r="E44" s="73"/>
      <c r="F44" s="73"/>
      <c r="G44" s="73"/>
      <c r="H44" s="145"/>
      <c r="I44" s="5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4.25" customHeight="1">
      <c r="A45" s="149" t="s">
        <v>362</v>
      </c>
      <c r="B45" s="150" t="s">
        <v>163</v>
      </c>
      <c r="C45" s="150" t="s">
        <v>0</v>
      </c>
      <c r="D45" s="150" t="s">
        <v>58</v>
      </c>
      <c r="E45" s="150" t="s">
        <v>59</v>
      </c>
      <c r="F45" s="150" t="s">
        <v>167</v>
      </c>
      <c r="G45" s="150" t="s">
        <v>62</v>
      </c>
      <c r="H45" s="150" t="s">
        <v>63</v>
      </c>
      <c r="I45" s="151" t="s">
        <v>195</v>
      </c>
      <c r="J45" s="152" t="s">
        <v>65</v>
      </c>
      <c r="K45" s="150" t="s">
        <v>363</v>
      </c>
      <c r="L45" s="38"/>
      <c r="M45" s="5"/>
      <c r="N45" s="19"/>
      <c r="O45" s="19"/>
      <c r="P45" s="19"/>
      <c r="Q45" s="19"/>
    </row>
    <row r="46" spans="1:33" ht="14.25" customHeight="1">
      <c r="A46" s="143" t="s">
        <v>362</v>
      </c>
      <c r="B46" s="73">
        <v>1101008674</v>
      </c>
      <c r="C46" s="73" t="s">
        <v>364</v>
      </c>
      <c r="D46" s="143"/>
      <c r="E46" s="156">
        <v>1088.0999999999999</v>
      </c>
      <c r="F46" s="145">
        <f t="shared" ref="F46:F56" si="7">+E46*D46</f>
        <v>0</v>
      </c>
      <c r="G46" s="145">
        <f t="shared" ref="G46:G56" si="8">+F46*28/100</f>
        <v>0</v>
      </c>
      <c r="H46" s="145">
        <f t="shared" ref="H46:H56" si="9">+G46+F46</f>
        <v>0</v>
      </c>
      <c r="I46" s="87"/>
      <c r="J46" s="5"/>
      <c r="K46" s="157" t="s">
        <v>365</v>
      </c>
      <c r="L46" s="38"/>
      <c r="M46" s="19"/>
      <c r="N46" s="19"/>
      <c r="O46" s="19"/>
      <c r="P46" s="19"/>
      <c r="Q46" s="19"/>
    </row>
    <row r="47" spans="1:33" ht="14.25" customHeight="1">
      <c r="A47" s="143" t="s">
        <v>362</v>
      </c>
      <c r="B47" s="73">
        <v>1101008674</v>
      </c>
      <c r="C47" s="73" t="s">
        <v>366</v>
      </c>
      <c r="D47" s="143"/>
      <c r="E47" s="156">
        <v>1100.46</v>
      </c>
      <c r="F47" s="145">
        <f t="shared" si="7"/>
        <v>0</v>
      </c>
      <c r="G47" s="145">
        <f t="shared" si="8"/>
        <v>0</v>
      </c>
      <c r="H47" s="145">
        <f t="shared" si="9"/>
        <v>0</v>
      </c>
      <c r="I47" s="5"/>
      <c r="J47" s="5"/>
      <c r="K47" s="157" t="s">
        <v>365</v>
      </c>
      <c r="L47" s="38"/>
      <c r="M47" s="5"/>
      <c r="N47" s="19"/>
      <c r="O47" s="19"/>
      <c r="P47" s="19"/>
      <c r="Q47" s="19"/>
    </row>
    <row r="48" spans="1:33" ht="14.25" customHeight="1">
      <c r="A48" s="143" t="s">
        <v>362</v>
      </c>
      <c r="B48" s="73">
        <v>1101008674</v>
      </c>
      <c r="C48" s="73" t="s">
        <v>367</v>
      </c>
      <c r="D48" s="143">
        <v>214</v>
      </c>
      <c r="E48" s="156">
        <v>1117.9100000000001</v>
      </c>
      <c r="F48" s="145">
        <f t="shared" si="7"/>
        <v>239232.74000000002</v>
      </c>
      <c r="G48" s="145">
        <f t="shared" si="8"/>
        <v>66985.167200000011</v>
      </c>
      <c r="H48" s="145">
        <f t="shared" si="9"/>
        <v>306217.90720000002</v>
      </c>
      <c r="I48" s="57">
        <v>73470</v>
      </c>
      <c r="J48" s="73"/>
      <c r="K48" s="157" t="s">
        <v>365</v>
      </c>
      <c r="L48" s="38"/>
      <c r="M48" s="19"/>
      <c r="N48" s="19"/>
      <c r="O48" s="19"/>
      <c r="P48" s="19"/>
      <c r="Q48" s="19"/>
    </row>
    <row r="49" spans="1:17" ht="14.25" customHeight="1">
      <c r="A49" s="143" t="s">
        <v>362</v>
      </c>
      <c r="B49" s="73">
        <v>1101008674</v>
      </c>
      <c r="C49" s="73" t="s">
        <v>368</v>
      </c>
      <c r="D49" s="143"/>
      <c r="E49" s="156">
        <v>1100.46</v>
      </c>
      <c r="F49" s="145">
        <f t="shared" si="7"/>
        <v>0</v>
      </c>
      <c r="G49" s="145">
        <f t="shared" si="8"/>
        <v>0</v>
      </c>
      <c r="H49" s="145">
        <f t="shared" si="9"/>
        <v>0</v>
      </c>
      <c r="I49" s="87"/>
      <c r="J49" s="5"/>
      <c r="K49" s="157" t="s">
        <v>365</v>
      </c>
      <c r="L49" s="38"/>
      <c r="M49" s="19"/>
      <c r="N49" s="19"/>
      <c r="O49" s="19"/>
      <c r="P49" s="19"/>
      <c r="Q49" s="19"/>
    </row>
    <row r="50" spans="1:17" ht="14.25" customHeight="1">
      <c r="A50" s="143" t="s">
        <v>362</v>
      </c>
      <c r="B50" s="73">
        <v>5220038093</v>
      </c>
      <c r="C50" s="73" t="s">
        <v>369</v>
      </c>
      <c r="D50" s="143"/>
      <c r="E50" s="156">
        <v>914.79</v>
      </c>
      <c r="F50" s="145">
        <f t="shared" si="7"/>
        <v>0</v>
      </c>
      <c r="G50" s="145">
        <f t="shared" si="8"/>
        <v>0</v>
      </c>
      <c r="H50" s="145">
        <f t="shared" si="9"/>
        <v>0</v>
      </c>
      <c r="I50" s="87"/>
      <c r="J50" s="5"/>
      <c r="K50" s="157" t="s">
        <v>365</v>
      </c>
      <c r="L50" s="38"/>
      <c r="M50" s="19"/>
      <c r="N50" s="19"/>
      <c r="O50" s="19"/>
      <c r="P50" s="19"/>
      <c r="Q50" s="19"/>
    </row>
    <row r="51" spans="1:17" ht="14.25" customHeight="1">
      <c r="A51" s="143" t="s">
        <v>362</v>
      </c>
      <c r="B51" s="73">
        <v>1101008674</v>
      </c>
      <c r="C51" s="73" t="s">
        <v>370</v>
      </c>
      <c r="D51" s="143"/>
      <c r="E51" s="156">
        <v>1100.46</v>
      </c>
      <c r="F51" s="145">
        <f t="shared" si="7"/>
        <v>0</v>
      </c>
      <c r="G51" s="145">
        <f t="shared" si="8"/>
        <v>0</v>
      </c>
      <c r="H51" s="145">
        <f t="shared" si="9"/>
        <v>0</v>
      </c>
      <c r="I51" s="87"/>
      <c r="J51" s="5"/>
      <c r="K51" s="157" t="s">
        <v>365</v>
      </c>
      <c r="L51" s="38"/>
      <c r="M51" s="19"/>
      <c r="N51" s="19"/>
      <c r="O51" s="19"/>
      <c r="P51" s="19"/>
      <c r="Q51" s="19"/>
    </row>
    <row r="52" spans="1:17" ht="14.25" customHeight="1">
      <c r="A52" s="143" t="s">
        <v>362</v>
      </c>
      <c r="B52" s="73">
        <v>1101008674</v>
      </c>
      <c r="C52" s="73" t="s">
        <v>371</v>
      </c>
      <c r="D52" s="143"/>
      <c r="E52" s="156">
        <v>1176.8</v>
      </c>
      <c r="F52" s="145">
        <f t="shared" si="7"/>
        <v>0</v>
      </c>
      <c r="G52" s="145">
        <f t="shared" si="8"/>
        <v>0</v>
      </c>
      <c r="H52" s="145">
        <f t="shared" si="9"/>
        <v>0</v>
      </c>
      <c r="I52" s="5"/>
      <c r="J52" s="5"/>
      <c r="K52" s="157" t="s">
        <v>365</v>
      </c>
      <c r="L52" s="38"/>
      <c r="M52" s="19"/>
      <c r="N52" s="19"/>
      <c r="O52" s="19"/>
      <c r="P52" s="19"/>
      <c r="Q52" s="19"/>
    </row>
    <row r="53" spans="1:17" ht="14.25" customHeight="1">
      <c r="A53" s="143" t="s">
        <v>362</v>
      </c>
      <c r="B53" s="73"/>
      <c r="C53" s="73" t="s">
        <v>372</v>
      </c>
      <c r="D53" s="143"/>
      <c r="E53" s="156">
        <v>1100.46</v>
      </c>
      <c r="F53" s="145">
        <f t="shared" si="7"/>
        <v>0</v>
      </c>
      <c r="G53" s="145">
        <f t="shared" si="8"/>
        <v>0</v>
      </c>
      <c r="H53" s="145">
        <f t="shared" si="9"/>
        <v>0</v>
      </c>
      <c r="I53" s="5"/>
      <c r="J53" s="5"/>
      <c r="K53" s="157" t="s">
        <v>365</v>
      </c>
      <c r="L53" s="38"/>
      <c r="M53" s="19"/>
      <c r="N53" s="19"/>
      <c r="O53" s="19"/>
      <c r="P53" s="19"/>
      <c r="Q53" s="19"/>
    </row>
    <row r="54" spans="1:17" ht="14.25" customHeight="1">
      <c r="A54" s="143" t="s">
        <v>362</v>
      </c>
      <c r="B54" s="73">
        <v>1101008674</v>
      </c>
      <c r="C54" s="73" t="s">
        <v>373</v>
      </c>
      <c r="D54" s="143"/>
      <c r="E54" s="156">
        <v>1100.46</v>
      </c>
      <c r="F54" s="145">
        <f t="shared" si="7"/>
        <v>0</v>
      </c>
      <c r="G54" s="145">
        <f t="shared" si="8"/>
        <v>0</v>
      </c>
      <c r="H54" s="145">
        <f t="shared" si="9"/>
        <v>0</v>
      </c>
      <c r="I54" s="5"/>
      <c r="J54" s="5"/>
      <c r="K54" s="157" t="s">
        <v>365</v>
      </c>
      <c r="L54" s="38"/>
      <c r="M54" s="19"/>
      <c r="N54" s="19"/>
      <c r="O54" s="19"/>
      <c r="P54" s="19"/>
      <c r="Q54" s="19"/>
    </row>
    <row r="55" spans="1:17" ht="14.25" customHeight="1">
      <c r="A55" s="143" t="s">
        <v>362</v>
      </c>
      <c r="B55" s="73" t="s">
        <v>374</v>
      </c>
      <c r="C55" s="73" t="s">
        <v>375</v>
      </c>
      <c r="D55" s="143"/>
      <c r="E55" s="156">
        <v>1100.46</v>
      </c>
      <c r="F55" s="145">
        <f t="shared" si="7"/>
        <v>0</v>
      </c>
      <c r="G55" s="145">
        <f t="shared" si="8"/>
        <v>0</v>
      </c>
      <c r="H55" s="145">
        <f t="shared" si="9"/>
        <v>0</v>
      </c>
      <c r="I55" s="5"/>
      <c r="J55" s="5"/>
      <c r="K55" s="157" t="s">
        <v>365</v>
      </c>
      <c r="L55" s="38"/>
      <c r="M55" s="19"/>
      <c r="N55" s="19"/>
      <c r="O55" s="19"/>
      <c r="P55" s="19"/>
      <c r="Q55" s="19"/>
    </row>
    <row r="56" spans="1:17" ht="14.25" customHeight="1">
      <c r="A56" s="143" t="s">
        <v>362</v>
      </c>
      <c r="B56" s="73" t="s">
        <v>67</v>
      </c>
      <c r="C56" s="73" t="s">
        <v>235</v>
      </c>
      <c r="D56" s="143"/>
      <c r="E56" s="156">
        <v>235</v>
      </c>
      <c r="F56" s="145">
        <f t="shared" si="7"/>
        <v>0</v>
      </c>
      <c r="G56" s="145">
        <f t="shared" si="8"/>
        <v>0</v>
      </c>
      <c r="H56" s="145">
        <f t="shared" si="9"/>
        <v>0</v>
      </c>
      <c r="I56" s="5"/>
      <c r="J56" s="5"/>
      <c r="K56" s="157" t="s">
        <v>365</v>
      </c>
      <c r="L56" s="38"/>
      <c r="M56" s="19"/>
      <c r="N56" s="19"/>
      <c r="O56" s="19"/>
      <c r="P56" s="19"/>
      <c r="Q56" s="19"/>
    </row>
    <row r="57" spans="1:17" ht="14.25" customHeight="1">
      <c r="A57" s="143"/>
      <c r="B57" s="73"/>
      <c r="C57" s="73"/>
      <c r="D57" s="143"/>
      <c r="E57" s="145"/>
      <c r="F57" s="145"/>
      <c r="G57" s="145"/>
      <c r="H57" s="145"/>
      <c r="I57" s="5"/>
      <c r="J57" s="5"/>
      <c r="K57" s="5"/>
      <c r="L57" s="38"/>
      <c r="M57" s="19"/>
      <c r="N57" s="19"/>
      <c r="O57" s="19"/>
      <c r="P57" s="19"/>
      <c r="Q57" s="19"/>
    </row>
    <row r="58" spans="1:17" ht="14.25" customHeight="1">
      <c r="A58" s="143"/>
      <c r="B58" s="73"/>
      <c r="C58" s="73"/>
      <c r="D58" s="143"/>
      <c r="E58" s="145"/>
      <c r="F58" s="145"/>
      <c r="G58" s="145"/>
      <c r="H58" s="145"/>
      <c r="I58" s="5"/>
      <c r="J58" s="5"/>
      <c r="K58" s="5"/>
      <c r="L58" s="38"/>
      <c r="M58" s="19"/>
      <c r="N58" s="19"/>
      <c r="O58" s="19"/>
      <c r="P58" s="19"/>
      <c r="Q58" s="19"/>
    </row>
    <row r="59" spans="1:17" ht="14.25" customHeight="1">
      <c r="A59" s="143"/>
      <c r="C59" s="87"/>
      <c r="D59" s="143"/>
      <c r="E59" s="158"/>
      <c r="F59" s="145"/>
      <c r="G59" s="145"/>
      <c r="H59" s="145"/>
      <c r="I59" s="81"/>
      <c r="J59" s="5"/>
      <c r="K59" s="5"/>
      <c r="L59" s="38"/>
      <c r="M59" s="19"/>
      <c r="N59" s="19"/>
      <c r="O59" s="19"/>
      <c r="P59" s="19"/>
      <c r="Q59" s="19"/>
    </row>
    <row r="60" spans="1:17" ht="14.25" customHeight="1">
      <c r="A60" s="159" t="s">
        <v>376</v>
      </c>
      <c r="B60" s="160" t="s">
        <v>163</v>
      </c>
      <c r="C60" s="160" t="s">
        <v>0</v>
      </c>
      <c r="D60" s="160" t="s">
        <v>58</v>
      </c>
      <c r="E60" s="160" t="s">
        <v>59</v>
      </c>
      <c r="F60" s="160" t="s">
        <v>167</v>
      </c>
      <c r="G60" s="160" t="s">
        <v>62</v>
      </c>
      <c r="H60" s="160" t="s">
        <v>63</v>
      </c>
      <c r="I60" s="161" t="s">
        <v>195</v>
      </c>
      <c r="J60" s="162" t="s">
        <v>65</v>
      </c>
      <c r="K60" s="160" t="s">
        <v>363</v>
      </c>
      <c r="L60" s="19"/>
      <c r="M60" s="19"/>
      <c r="N60" s="19"/>
      <c r="O60" s="19"/>
      <c r="P60" s="19"/>
      <c r="Q60" s="19"/>
    </row>
    <row r="61" spans="1:17" ht="14.25" customHeight="1">
      <c r="A61" s="143" t="s">
        <v>376</v>
      </c>
      <c r="B61" s="163">
        <v>1101008678</v>
      </c>
      <c r="C61" s="73" t="s">
        <v>377</v>
      </c>
      <c r="D61" s="73"/>
      <c r="E61" s="156">
        <v>861.18</v>
      </c>
      <c r="F61" s="73">
        <f t="shared" ref="F61:F65" si="10">+E61*D61</f>
        <v>0</v>
      </c>
      <c r="G61" s="73">
        <f t="shared" ref="G61:G65" si="11">+F61*28/100</f>
        <v>0</v>
      </c>
      <c r="H61" s="73">
        <f t="shared" ref="H61:H65" si="12">+G61+F61</f>
        <v>0</v>
      </c>
      <c r="I61" s="5"/>
      <c r="J61" s="5"/>
      <c r="K61" s="164" t="s">
        <v>378</v>
      </c>
      <c r="L61" s="19"/>
      <c r="M61" s="19"/>
      <c r="N61" s="19"/>
      <c r="O61" s="19"/>
      <c r="P61" s="19"/>
      <c r="Q61" s="19"/>
    </row>
    <row r="62" spans="1:17" ht="14.25" customHeight="1">
      <c r="A62" s="143" t="s">
        <v>376</v>
      </c>
      <c r="B62" s="163">
        <v>1101008678</v>
      </c>
      <c r="C62" s="73" t="s">
        <v>339</v>
      </c>
      <c r="D62" s="73"/>
      <c r="E62" s="154">
        <v>809.3</v>
      </c>
      <c r="F62" s="73">
        <f t="shared" si="10"/>
        <v>0</v>
      </c>
      <c r="G62" s="73">
        <f t="shared" si="11"/>
        <v>0</v>
      </c>
      <c r="H62" s="73">
        <f t="shared" si="12"/>
        <v>0</v>
      </c>
      <c r="I62" s="57"/>
      <c r="J62" s="57"/>
      <c r="K62" s="164" t="s">
        <v>378</v>
      </c>
    </row>
    <row r="63" spans="1:17" ht="14.25" customHeight="1">
      <c r="A63" s="143" t="s">
        <v>376</v>
      </c>
      <c r="B63" s="163">
        <v>1101008678</v>
      </c>
      <c r="C63" s="73" t="s">
        <v>358</v>
      </c>
      <c r="D63" s="73"/>
      <c r="E63" s="154">
        <v>573.28777254446572</v>
      </c>
      <c r="F63" s="73">
        <f t="shared" si="10"/>
        <v>0</v>
      </c>
      <c r="G63" s="73">
        <f t="shared" si="11"/>
        <v>0</v>
      </c>
      <c r="H63" s="73">
        <f t="shared" si="12"/>
        <v>0</v>
      </c>
      <c r="I63" s="5"/>
      <c r="J63" s="5"/>
      <c r="K63" s="164" t="s">
        <v>378</v>
      </c>
    </row>
    <row r="64" spans="1:17" ht="14.25" customHeight="1">
      <c r="A64" s="143" t="s">
        <v>376</v>
      </c>
      <c r="B64" s="163">
        <v>1101008678</v>
      </c>
      <c r="C64" s="73" t="s">
        <v>329</v>
      </c>
      <c r="D64" s="73"/>
      <c r="E64" s="154">
        <v>798.27</v>
      </c>
      <c r="F64" s="73">
        <f t="shared" si="10"/>
        <v>0</v>
      </c>
      <c r="G64" s="73">
        <f t="shared" si="11"/>
        <v>0</v>
      </c>
      <c r="H64" s="73">
        <f t="shared" si="12"/>
        <v>0</v>
      </c>
      <c r="I64" s="57"/>
      <c r="J64" s="57"/>
      <c r="K64" s="164" t="s">
        <v>378</v>
      </c>
    </row>
    <row r="65" spans="1:20" ht="14.25" customHeight="1">
      <c r="A65" s="143" t="s">
        <v>376</v>
      </c>
      <c r="B65" s="163">
        <v>1101008678</v>
      </c>
      <c r="C65" s="73" t="s">
        <v>361</v>
      </c>
      <c r="D65" s="73">
        <v>12960</v>
      </c>
      <c r="E65" s="156">
        <v>85</v>
      </c>
      <c r="F65" s="73">
        <f t="shared" si="10"/>
        <v>1101600</v>
      </c>
      <c r="G65" s="73">
        <f t="shared" si="11"/>
        <v>308448</v>
      </c>
      <c r="H65" s="73">
        <f t="shared" si="12"/>
        <v>1410048</v>
      </c>
      <c r="I65" s="57">
        <v>73300</v>
      </c>
      <c r="J65" s="57">
        <v>5205600</v>
      </c>
      <c r="K65" s="164" t="s">
        <v>378</v>
      </c>
    </row>
    <row r="66" spans="1:20" ht="14.25" customHeight="1">
      <c r="A66" s="5"/>
      <c r="B66" s="87"/>
      <c r="C66" s="81"/>
      <c r="G66" s="87"/>
      <c r="I66" s="57"/>
      <c r="J66" s="57"/>
      <c r="S66" s="165"/>
      <c r="T66" s="166"/>
    </row>
    <row r="67" spans="1:20" ht="14.25" customHeight="1">
      <c r="A67" s="167"/>
      <c r="B67" s="19"/>
      <c r="C67" s="81"/>
      <c r="E67" s="19"/>
      <c r="F67" s="19"/>
      <c r="G67" s="87"/>
      <c r="H67" s="5"/>
      <c r="I67" s="81"/>
      <c r="J67" s="5"/>
      <c r="S67" s="165"/>
      <c r="T67" s="165"/>
    </row>
    <row r="68" spans="1:20" ht="14.25" customHeight="1">
      <c r="C68" s="87"/>
      <c r="G68" s="87"/>
      <c r="I68" s="87"/>
    </row>
    <row r="69" spans="1:20" ht="14.25" customHeight="1">
      <c r="C69" s="87"/>
      <c r="G69" s="87"/>
      <c r="I69" s="87"/>
    </row>
    <row r="70" spans="1:20" ht="14.25" customHeight="1">
      <c r="C70" s="87"/>
      <c r="G70" s="87"/>
      <c r="I70" s="87"/>
    </row>
    <row r="71" spans="1:20" ht="14.25" customHeight="1">
      <c r="C71" s="87"/>
      <c r="G71" s="87"/>
      <c r="I71" s="87"/>
    </row>
    <row r="72" spans="1:20" ht="14.25" customHeight="1">
      <c r="C72" s="87"/>
      <c r="G72" s="87"/>
      <c r="I72" s="87"/>
    </row>
    <row r="73" spans="1:20" ht="14.25" customHeight="1">
      <c r="C73" s="87"/>
      <c r="G73" s="87"/>
      <c r="I73" s="87"/>
    </row>
    <row r="74" spans="1:20" ht="14.25" customHeight="1">
      <c r="C74" s="87"/>
      <c r="G74" s="87"/>
      <c r="I74" s="87"/>
    </row>
    <row r="75" spans="1:20" ht="14.25" customHeight="1">
      <c r="C75" s="87"/>
      <c r="G75" s="87"/>
      <c r="I75" s="87"/>
    </row>
    <row r="76" spans="1:20" ht="14.25" customHeight="1">
      <c r="C76" s="87"/>
      <c r="G76" s="87"/>
      <c r="I76" s="87"/>
    </row>
    <row r="77" spans="1:20" ht="14.25" customHeight="1">
      <c r="C77" s="87"/>
      <c r="G77" s="87"/>
      <c r="I77" s="87"/>
    </row>
    <row r="78" spans="1:20" ht="14.25" customHeight="1">
      <c r="C78" s="87"/>
      <c r="G78" s="87"/>
      <c r="I78" s="87"/>
    </row>
    <row r="79" spans="1:20" ht="14.25" customHeight="1">
      <c r="C79" s="87"/>
      <c r="G79" s="87"/>
      <c r="I79" s="87"/>
    </row>
    <row r="80" spans="1:20" ht="14.25" customHeight="1">
      <c r="C80" s="87"/>
      <c r="G80" s="87"/>
      <c r="I80" s="87"/>
    </row>
    <row r="81" spans="3:9" ht="14.25" customHeight="1">
      <c r="C81" s="87"/>
      <c r="G81" s="87"/>
      <c r="I81" s="87"/>
    </row>
    <row r="82" spans="3:9" ht="14.25" customHeight="1">
      <c r="C82" s="87"/>
      <c r="G82" s="87"/>
      <c r="I82" s="87"/>
    </row>
    <row r="83" spans="3:9" ht="14.25" customHeight="1">
      <c r="C83" s="87"/>
      <c r="G83" s="87"/>
      <c r="I83" s="87"/>
    </row>
    <row r="84" spans="3:9" ht="14.25" customHeight="1">
      <c r="C84" s="87"/>
      <c r="G84" s="87"/>
      <c r="I84" s="87"/>
    </row>
    <row r="85" spans="3:9" ht="14.25" customHeight="1">
      <c r="C85" s="87"/>
      <c r="G85" s="87"/>
      <c r="I85" s="87"/>
    </row>
    <row r="86" spans="3:9" ht="14.25" customHeight="1">
      <c r="C86" s="87"/>
      <c r="G86" s="87"/>
      <c r="I86" s="87"/>
    </row>
    <row r="87" spans="3:9" ht="14.25" customHeight="1">
      <c r="C87" s="87"/>
      <c r="G87" s="87"/>
      <c r="I87" s="87"/>
    </row>
    <row r="88" spans="3:9" ht="14.25" customHeight="1">
      <c r="C88" s="87"/>
      <c r="G88" s="87"/>
      <c r="I88" s="87"/>
    </row>
    <row r="89" spans="3:9" ht="14.25" customHeight="1">
      <c r="C89" s="87"/>
      <c r="G89" s="87"/>
      <c r="I89" s="87"/>
    </row>
    <row r="90" spans="3:9" ht="14.25" customHeight="1">
      <c r="C90" s="87"/>
      <c r="G90" s="87"/>
      <c r="I90" s="87"/>
    </row>
    <row r="91" spans="3:9" ht="14.25" customHeight="1">
      <c r="C91" s="87"/>
      <c r="G91" s="87"/>
      <c r="I91" s="87"/>
    </row>
    <row r="92" spans="3:9" ht="14.25" customHeight="1">
      <c r="C92" s="87"/>
      <c r="G92" s="87"/>
      <c r="I92" s="87"/>
    </row>
    <row r="93" spans="3:9" ht="14.25" customHeight="1">
      <c r="C93" s="87"/>
      <c r="G93" s="87"/>
      <c r="I93" s="87"/>
    </row>
    <row r="94" spans="3:9" ht="14.25" customHeight="1">
      <c r="C94" s="87"/>
      <c r="G94" s="87"/>
      <c r="I94" s="87"/>
    </row>
    <row r="95" spans="3:9" ht="14.25" customHeight="1">
      <c r="C95" s="87"/>
      <c r="G95" s="87"/>
      <c r="I95" s="87"/>
    </row>
    <row r="96" spans="3:9" ht="14.25" customHeight="1">
      <c r="C96" s="87"/>
      <c r="G96" s="87"/>
      <c r="I96" s="87"/>
    </row>
    <row r="97" spans="3:9" ht="14.25" customHeight="1">
      <c r="C97" s="87"/>
      <c r="G97" s="87"/>
      <c r="I97" s="87"/>
    </row>
    <row r="98" spans="3:9" ht="14.25" customHeight="1">
      <c r="C98" s="87"/>
      <c r="G98" s="87"/>
      <c r="I98" s="87"/>
    </row>
    <row r="99" spans="3:9" ht="14.25" customHeight="1">
      <c r="C99" s="87"/>
      <c r="G99" s="87"/>
      <c r="I99" s="87"/>
    </row>
    <row r="100" spans="3:9" ht="14.25" customHeight="1">
      <c r="C100" s="87"/>
      <c r="G100" s="87"/>
      <c r="I100" s="87"/>
    </row>
    <row r="101" spans="3:9" ht="14.25" customHeight="1">
      <c r="C101" s="87"/>
      <c r="G101" s="87"/>
      <c r="I101" s="87"/>
    </row>
    <row r="102" spans="3:9" ht="14.25" customHeight="1">
      <c r="C102" s="87"/>
      <c r="G102" s="87"/>
      <c r="I102" s="87"/>
    </row>
    <row r="103" spans="3:9" ht="14.25" customHeight="1">
      <c r="C103" s="87"/>
      <c r="G103" s="87"/>
      <c r="I103" s="87"/>
    </row>
    <row r="104" spans="3:9" ht="14.25" customHeight="1">
      <c r="C104" s="87"/>
      <c r="G104" s="87"/>
      <c r="I104" s="87"/>
    </row>
    <row r="105" spans="3:9" ht="14.25" customHeight="1">
      <c r="C105" s="87"/>
      <c r="G105" s="87"/>
      <c r="I105" s="87"/>
    </row>
    <row r="106" spans="3:9" ht="14.25" customHeight="1">
      <c r="C106" s="87"/>
      <c r="G106" s="87"/>
      <c r="I106" s="87"/>
    </row>
    <row r="107" spans="3:9" ht="14.25" customHeight="1">
      <c r="C107" s="87"/>
      <c r="G107" s="87"/>
      <c r="I107" s="87"/>
    </row>
    <row r="108" spans="3:9" ht="14.25" customHeight="1">
      <c r="C108" s="87"/>
      <c r="G108" s="87"/>
      <c r="I108" s="87"/>
    </row>
    <row r="109" spans="3:9" ht="14.25" customHeight="1">
      <c r="C109" s="87"/>
      <c r="G109" s="87"/>
      <c r="I109" s="87"/>
    </row>
    <row r="110" spans="3:9" ht="14.25" customHeight="1">
      <c r="C110" s="87"/>
      <c r="G110" s="87"/>
      <c r="I110" s="87"/>
    </row>
    <row r="111" spans="3:9" ht="14.25" customHeight="1">
      <c r="C111" s="87"/>
      <c r="G111" s="87"/>
      <c r="I111" s="87"/>
    </row>
    <row r="112" spans="3:9" ht="14.25" customHeight="1">
      <c r="C112" s="87"/>
      <c r="G112" s="87"/>
      <c r="I112" s="87"/>
    </row>
    <row r="113" spans="3:9" ht="14.25" customHeight="1">
      <c r="C113" s="87"/>
      <c r="G113" s="87"/>
      <c r="I113" s="87"/>
    </row>
    <row r="114" spans="3:9" ht="14.25" customHeight="1">
      <c r="C114" s="87"/>
      <c r="G114" s="87"/>
      <c r="I114" s="87"/>
    </row>
    <row r="115" spans="3:9" ht="14.25" customHeight="1">
      <c r="C115" s="87"/>
      <c r="G115" s="87"/>
      <c r="I115" s="87"/>
    </row>
    <row r="116" spans="3:9" ht="14.25" customHeight="1">
      <c r="C116" s="87"/>
      <c r="G116" s="87"/>
      <c r="I116" s="87"/>
    </row>
    <row r="117" spans="3:9" ht="14.25" customHeight="1">
      <c r="C117" s="87"/>
      <c r="G117" s="87"/>
      <c r="I117" s="87"/>
    </row>
    <row r="118" spans="3:9" ht="14.25" customHeight="1">
      <c r="C118" s="87"/>
      <c r="G118" s="87"/>
      <c r="I118" s="87"/>
    </row>
    <row r="119" spans="3:9" ht="14.25" customHeight="1">
      <c r="C119" s="87"/>
      <c r="G119" s="87"/>
      <c r="I119" s="87"/>
    </row>
    <row r="120" spans="3:9" ht="14.25" customHeight="1">
      <c r="C120" s="87"/>
      <c r="G120" s="87"/>
      <c r="I120" s="87"/>
    </row>
    <row r="121" spans="3:9" ht="14.25" customHeight="1">
      <c r="C121" s="87"/>
      <c r="G121" s="87"/>
      <c r="I121" s="87"/>
    </row>
    <row r="122" spans="3:9" ht="14.25" customHeight="1">
      <c r="C122" s="87"/>
      <c r="G122" s="87"/>
      <c r="I122" s="87"/>
    </row>
    <row r="123" spans="3:9" ht="14.25" customHeight="1">
      <c r="C123" s="87"/>
      <c r="G123" s="87"/>
      <c r="I123" s="87"/>
    </row>
    <row r="124" spans="3:9" ht="14.25" customHeight="1">
      <c r="C124" s="87"/>
      <c r="G124" s="87"/>
      <c r="I124" s="87"/>
    </row>
    <row r="125" spans="3:9" ht="14.25" customHeight="1">
      <c r="C125" s="87"/>
      <c r="G125" s="87"/>
      <c r="I125" s="87"/>
    </row>
    <row r="126" spans="3:9" ht="14.25" customHeight="1">
      <c r="C126" s="87"/>
      <c r="G126" s="87"/>
      <c r="I126" s="87"/>
    </row>
    <row r="127" spans="3:9" ht="14.25" customHeight="1">
      <c r="C127" s="87"/>
      <c r="G127" s="87"/>
      <c r="I127" s="87"/>
    </row>
    <row r="128" spans="3:9" ht="14.25" customHeight="1">
      <c r="C128" s="87"/>
      <c r="G128" s="87"/>
      <c r="I128" s="87"/>
    </row>
    <row r="129" spans="3:9" ht="14.25" customHeight="1">
      <c r="C129" s="87"/>
      <c r="G129" s="87"/>
      <c r="I129" s="87"/>
    </row>
    <row r="130" spans="3:9" ht="14.25" customHeight="1">
      <c r="C130" s="87"/>
      <c r="G130" s="87"/>
      <c r="I130" s="87"/>
    </row>
    <row r="131" spans="3:9" ht="14.25" customHeight="1">
      <c r="C131" s="87"/>
      <c r="G131" s="87"/>
      <c r="I131" s="87"/>
    </row>
    <row r="132" spans="3:9" ht="14.25" customHeight="1">
      <c r="C132" s="87"/>
      <c r="G132" s="87"/>
      <c r="I132" s="87"/>
    </row>
    <row r="133" spans="3:9" ht="14.25" customHeight="1">
      <c r="C133" s="87"/>
      <c r="G133" s="87"/>
      <c r="I133" s="87"/>
    </row>
    <row r="134" spans="3:9" ht="14.25" customHeight="1">
      <c r="C134" s="87"/>
      <c r="G134" s="87"/>
      <c r="I134" s="87"/>
    </row>
    <row r="135" spans="3:9" ht="14.25" customHeight="1">
      <c r="C135" s="87"/>
      <c r="G135" s="87"/>
      <c r="I135" s="87"/>
    </row>
    <row r="136" spans="3:9" ht="14.25" customHeight="1">
      <c r="C136" s="87"/>
      <c r="G136" s="87"/>
      <c r="I136" s="87"/>
    </row>
    <row r="137" spans="3:9" ht="14.25" customHeight="1">
      <c r="C137" s="87"/>
      <c r="G137" s="87"/>
      <c r="I137" s="87"/>
    </row>
    <row r="138" spans="3:9" ht="14.25" customHeight="1">
      <c r="C138" s="87"/>
      <c r="G138" s="87"/>
      <c r="I138" s="87"/>
    </row>
    <row r="139" spans="3:9" ht="14.25" customHeight="1">
      <c r="C139" s="87"/>
      <c r="G139" s="87"/>
      <c r="I139" s="87"/>
    </row>
    <row r="140" spans="3:9" ht="14.25" customHeight="1">
      <c r="C140" s="87"/>
      <c r="G140" s="87"/>
      <c r="I140" s="87"/>
    </row>
    <row r="141" spans="3:9" ht="14.25" customHeight="1">
      <c r="C141" s="87"/>
      <c r="G141" s="87"/>
      <c r="I141" s="87"/>
    </row>
    <row r="142" spans="3:9" ht="14.25" customHeight="1">
      <c r="C142" s="87"/>
      <c r="G142" s="87"/>
      <c r="I142" s="87"/>
    </row>
    <row r="143" spans="3:9" ht="14.25" customHeight="1">
      <c r="C143" s="87"/>
      <c r="G143" s="87"/>
      <c r="I143" s="87"/>
    </row>
    <row r="144" spans="3:9" ht="14.25" customHeight="1">
      <c r="C144" s="87"/>
      <c r="G144" s="87"/>
      <c r="I144" s="87"/>
    </row>
    <row r="145" spans="3:9" ht="14.25" customHeight="1">
      <c r="C145" s="87"/>
      <c r="G145" s="87"/>
      <c r="I145" s="87"/>
    </row>
    <row r="146" spans="3:9" ht="14.25" customHeight="1">
      <c r="C146" s="87"/>
      <c r="G146" s="87"/>
      <c r="I146" s="87"/>
    </row>
    <row r="147" spans="3:9" ht="14.25" customHeight="1">
      <c r="C147" s="87"/>
      <c r="G147" s="87"/>
      <c r="I147" s="87"/>
    </row>
    <row r="148" spans="3:9" ht="14.25" customHeight="1">
      <c r="C148" s="87"/>
      <c r="G148" s="87"/>
      <c r="I148" s="87"/>
    </row>
    <row r="149" spans="3:9" ht="14.25" customHeight="1">
      <c r="C149" s="87"/>
      <c r="G149" s="87"/>
      <c r="I149" s="87"/>
    </row>
    <row r="150" spans="3:9" ht="14.25" customHeight="1">
      <c r="C150" s="87"/>
      <c r="G150" s="87"/>
      <c r="I150" s="87"/>
    </row>
    <row r="151" spans="3:9" ht="14.25" customHeight="1">
      <c r="C151" s="87"/>
      <c r="G151" s="87"/>
      <c r="I151" s="87"/>
    </row>
    <row r="152" spans="3:9" ht="14.25" customHeight="1">
      <c r="C152" s="87"/>
      <c r="G152" s="87"/>
      <c r="I152" s="87"/>
    </row>
    <row r="153" spans="3:9" ht="14.25" customHeight="1">
      <c r="C153" s="87"/>
      <c r="G153" s="87"/>
      <c r="I153" s="87"/>
    </row>
    <row r="154" spans="3:9" ht="14.25" customHeight="1">
      <c r="C154" s="87"/>
      <c r="G154" s="87"/>
      <c r="I154" s="87"/>
    </row>
    <row r="155" spans="3:9" ht="14.25" customHeight="1">
      <c r="C155" s="87"/>
      <c r="G155" s="87"/>
      <c r="I155" s="87"/>
    </row>
    <row r="156" spans="3:9" ht="14.25" customHeight="1">
      <c r="C156" s="87"/>
      <c r="G156" s="87"/>
      <c r="I156" s="87"/>
    </row>
    <row r="157" spans="3:9" ht="14.25" customHeight="1">
      <c r="C157" s="87"/>
      <c r="G157" s="87"/>
      <c r="I157" s="87"/>
    </row>
    <row r="158" spans="3:9" ht="14.25" customHeight="1">
      <c r="C158" s="87"/>
      <c r="G158" s="87"/>
      <c r="I158" s="87"/>
    </row>
    <row r="159" spans="3:9" ht="14.25" customHeight="1">
      <c r="C159" s="87"/>
      <c r="G159" s="87"/>
      <c r="I159" s="87"/>
    </row>
    <row r="160" spans="3:9" ht="14.25" customHeight="1">
      <c r="C160" s="87"/>
      <c r="G160" s="87"/>
      <c r="I160" s="87"/>
    </row>
    <row r="161" spans="3:9" ht="14.25" customHeight="1">
      <c r="C161" s="87"/>
      <c r="G161" s="87"/>
      <c r="I161" s="87"/>
    </row>
    <row r="162" spans="3:9" ht="14.25" customHeight="1">
      <c r="C162" s="87"/>
      <c r="G162" s="87"/>
      <c r="I162" s="87"/>
    </row>
    <row r="163" spans="3:9" ht="14.25" customHeight="1">
      <c r="C163" s="87"/>
      <c r="G163" s="87"/>
      <c r="I163" s="87"/>
    </row>
    <row r="164" spans="3:9" ht="14.25" customHeight="1">
      <c r="C164" s="87"/>
      <c r="G164" s="87"/>
      <c r="I164" s="87"/>
    </row>
    <row r="165" spans="3:9" ht="14.25" customHeight="1">
      <c r="C165" s="87"/>
      <c r="G165" s="87"/>
      <c r="I165" s="87"/>
    </row>
    <row r="166" spans="3:9" ht="14.25" customHeight="1">
      <c r="C166" s="87"/>
      <c r="G166" s="87"/>
      <c r="I166" s="87"/>
    </row>
    <row r="167" spans="3:9" ht="14.25" customHeight="1">
      <c r="C167" s="87"/>
      <c r="G167" s="87"/>
      <c r="I167" s="87"/>
    </row>
    <row r="168" spans="3:9" ht="14.25" customHeight="1">
      <c r="C168" s="87"/>
      <c r="G168" s="87"/>
      <c r="I168" s="87"/>
    </row>
    <row r="169" spans="3:9" ht="14.25" customHeight="1">
      <c r="C169" s="87"/>
      <c r="G169" s="87"/>
      <c r="I169" s="87"/>
    </row>
    <row r="170" spans="3:9" ht="14.25" customHeight="1">
      <c r="C170" s="87"/>
      <c r="G170" s="87"/>
      <c r="I170" s="87"/>
    </row>
    <row r="171" spans="3:9" ht="14.25" customHeight="1">
      <c r="C171" s="87"/>
      <c r="G171" s="87"/>
      <c r="I171" s="87"/>
    </row>
    <row r="172" spans="3:9" ht="14.25" customHeight="1">
      <c r="C172" s="87"/>
      <c r="G172" s="87"/>
      <c r="I172" s="87"/>
    </row>
    <row r="173" spans="3:9" ht="14.25" customHeight="1">
      <c r="C173" s="87"/>
      <c r="G173" s="87"/>
      <c r="I173" s="87"/>
    </row>
    <row r="174" spans="3:9" ht="14.25" customHeight="1">
      <c r="C174" s="87"/>
      <c r="G174" s="87"/>
      <c r="I174" s="87"/>
    </row>
    <row r="175" spans="3:9" ht="14.25" customHeight="1">
      <c r="C175" s="87"/>
      <c r="G175" s="87"/>
      <c r="I175" s="87"/>
    </row>
    <row r="176" spans="3:9" ht="14.25" customHeight="1">
      <c r="C176" s="87"/>
      <c r="G176" s="87"/>
      <c r="I176" s="87"/>
    </row>
    <row r="177" spans="3:9" ht="14.25" customHeight="1">
      <c r="C177" s="87"/>
      <c r="G177" s="87"/>
      <c r="I177" s="87"/>
    </row>
    <row r="178" spans="3:9" ht="14.25" customHeight="1">
      <c r="C178" s="87"/>
      <c r="G178" s="87"/>
      <c r="I178" s="87"/>
    </row>
    <row r="179" spans="3:9" ht="14.25" customHeight="1">
      <c r="C179" s="87"/>
      <c r="G179" s="87"/>
      <c r="I179" s="87"/>
    </row>
    <row r="180" spans="3:9" ht="14.25" customHeight="1">
      <c r="C180" s="87"/>
      <c r="G180" s="87"/>
      <c r="I180" s="87"/>
    </row>
    <row r="181" spans="3:9" ht="14.25" customHeight="1">
      <c r="C181" s="87"/>
      <c r="G181" s="87"/>
      <c r="I181" s="87"/>
    </row>
    <row r="182" spans="3:9" ht="14.25" customHeight="1">
      <c r="C182" s="87"/>
      <c r="G182" s="87"/>
      <c r="I182" s="87"/>
    </row>
    <row r="183" spans="3:9" ht="14.25" customHeight="1">
      <c r="C183" s="87"/>
      <c r="G183" s="87"/>
      <c r="I183" s="87"/>
    </row>
    <row r="184" spans="3:9" ht="14.25" customHeight="1">
      <c r="C184" s="87"/>
      <c r="G184" s="87"/>
      <c r="I184" s="87"/>
    </row>
    <row r="185" spans="3:9" ht="14.25" customHeight="1">
      <c r="C185" s="87"/>
      <c r="G185" s="87"/>
      <c r="I185" s="87"/>
    </row>
    <row r="186" spans="3:9" ht="14.25" customHeight="1">
      <c r="C186" s="87"/>
      <c r="G186" s="87"/>
      <c r="I186" s="87"/>
    </row>
    <row r="187" spans="3:9" ht="14.25" customHeight="1">
      <c r="C187" s="87"/>
      <c r="G187" s="87"/>
      <c r="I187" s="87"/>
    </row>
    <row r="188" spans="3:9" ht="14.25" customHeight="1">
      <c r="C188" s="87"/>
      <c r="G188" s="87"/>
      <c r="I188" s="87"/>
    </row>
    <row r="189" spans="3:9" ht="14.25" customHeight="1">
      <c r="C189" s="87"/>
      <c r="G189" s="87"/>
      <c r="I189" s="87"/>
    </row>
    <row r="190" spans="3:9" ht="14.25" customHeight="1">
      <c r="C190" s="87"/>
      <c r="G190" s="87"/>
      <c r="I190" s="87"/>
    </row>
    <row r="191" spans="3:9" ht="14.25" customHeight="1">
      <c r="C191" s="87"/>
      <c r="G191" s="87"/>
      <c r="I191" s="87"/>
    </row>
    <row r="192" spans="3:9" ht="14.25" customHeight="1">
      <c r="C192" s="87"/>
      <c r="G192" s="87"/>
      <c r="I192" s="87"/>
    </row>
    <row r="193" spans="3:9" ht="14.25" customHeight="1">
      <c r="C193" s="87"/>
      <c r="G193" s="87"/>
      <c r="I193" s="87"/>
    </row>
    <row r="194" spans="3:9" ht="14.25" customHeight="1">
      <c r="C194" s="87"/>
      <c r="G194" s="87"/>
      <c r="I194" s="87"/>
    </row>
    <row r="195" spans="3:9" ht="14.25" customHeight="1">
      <c r="C195" s="87"/>
      <c r="G195" s="87"/>
      <c r="I195" s="87"/>
    </row>
    <row r="196" spans="3:9" ht="14.25" customHeight="1">
      <c r="C196" s="87"/>
      <c r="G196" s="87"/>
      <c r="I196" s="87"/>
    </row>
    <row r="197" spans="3:9" ht="14.25" customHeight="1">
      <c r="C197" s="87"/>
      <c r="G197" s="87"/>
      <c r="I197" s="87"/>
    </row>
    <row r="198" spans="3:9" ht="14.25" customHeight="1">
      <c r="C198" s="87"/>
      <c r="G198" s="87"/>
      <c r="I198" s="87"/>
    </row>
    <row r="199" spans="3:9" ht="14.25" customHeight="1">
      <c r="C199" s="87"/>
      <c r="G199" s="87"/>
      <c r="I199" s="87"/>
    </row>
    <row r="200" spans="3:9" ht="14.25" customHeight="1">
      <c r="C200" s="87"/>
      <c r="G200" s="87"/>
      <c r="I200" s="87"/>
    </row>
    <row r="201" spans="3:9" ht="14.25" customHeight="1">
      <c r="C201" s="87"/>
      <c r="G201" s="87"/>
      <c r="I201" s="87"/>
    </row>
    <row r="202" spans="3:9" ht="14.25" customHeight="1">
      <c r="C202" s="87"/>
      <c r="G202" s="87"/>
      <c r="I202" s="87"/>
    </row>
    <row r="203" spans="3:9" ht="14.25" customHeight="1">
      <c r="C203" s="87"/>
      <c r="G203" s="87"/>
      <c r="I203" s="87"/>
    </row>
    <row r="204" spans="3:9" ht="14.25" customHeight="1">
      <c r="C204" s="87"/>
      <c r="G204" s="87"/>
      <c r="I204" s="87"/>
    </row>
    <row r="205" spans="3:9" ht="14.25" customHeight="1">
      <c r="C205" s="87"/>
      <c r="G205" s="87"/>
      <c r="I205" s="87"/>
    </row>
    <row r="206" spans="3:9" ht="14.25" customHeight="1">
      <c r="C206" s="87"/>
      <c r="G206" s="87"/>
      <c r="I206" s="87"/>
    </row>
    <row r="207" spans="3:9" ht="14.25" customHeight="1">
      <c r="C207" s="87"/>
      <c r="G207" s="87"/>
      <c r="I207" s="87"/>
    </row>
    <row r="208" spans="3:9" ht="14.25" customHeight="1">
      <c r="C208" s="87"/>
      <c r="G208" s="87"/>
      <c r="I208" s="87"/>
    </row>
    <row r="209" spans="3:9" ht="14.25" customHeight="1">
      <c r="C209" s="87"/>
      <c r="G209" s="87"/>
      <c r="I209" s="87"/>
    </row>
    <row r="210" spans="3:9" ht="14.25" customHeight="1">
      <c r="C210" s="87"/>
      <c r="G210" s="87"/>
      <c r="I210" s="87"/>
    </row>
    <row r="211" spans="3:9" ht="14.25" customHeight="1">
      <c r="C211" s="87"/>
      <c r="G211" s="87"/>
      <c r="I211" s="87"/>
    </row>
    <row r="212" spans="3:9" ht="14.25" customHeight="1">
      <c r="C212" s="87"/>
      <c r="G212" s="87"/>
      <c r="I212" s="87"/>
    </row>
    <row r="213" spans="3:9" ht="14.25" customHeight="1">
      <c r="C213" s="87"/>
      <c r="G213" s="87"/>
      <c r="I213" s="87"/>
    </row>
    <row r="214" spans="3:9" ht="14.25" customHeight="1">
      <c r="C214" s="87"/>
      <c r="G214" s="87"/>
      <c r="I214" s="87"/>
    </row>
    <row r="215" spans="3:9" ht="14.25" customHeight="1">
      <c r="C215" s="87"/>
      <c r="G215" s="87"/>
      <c r="I215" s="87"/>
    </row>
    <row r="216" spans="3:9" ht="14.25" customHeight="1">
      <c r="C216" s="87"/>
      <c r="G216" s="87"/>
      <c r="I216" s="87"/>
    </row>
    <row r="217" spans="3:9" ht="14.25" customHeight="1">
      <c r="C217" s="87"/>
      <c r="G217" s="87"/>
      <c r="I217" s="87"/>
    </row>
    <row r="218" spans="3:9" ht="14.25" customHeight="1">
      <c r="C218" s="87"/>
      <c r="G218" s="87"/>
      <c r="I218" s="87"/>
    </row>
    <row r="219" spans="3:9" ht="14.25" customHeight="1">
      <c r="C219" s="87"/>
      <c r="G219" s="87"/>
      <c r="I219" s="87"/>
    </row>
    <row r="220" spans="3:9" ht="14.25" customHeight="1">
      <c r="C220" s="87"/>
      <c r="G220" s="87"/>
      <c r="I220" s="87"/>
    </row>
    <row r="221" spans="3:9" ht="14.25" customHeight="1">
      <c r="C221" s="87"/>
      <c r="G221" s="87"/>
      <c r="I221" s="87"/>
    </row>
    <row r="222" spans="3:9" ht="14.25" customHeight="1">
      <c r="C222" s="87"/>
      <c r="G222" s="87"/>
      <c r="I222" s="87"/>
    </row>
    <row r="223" spans="3:9" ht="14.25" customHeight="1">
      <c r="C223" s="87"/>
      <c r="G223" s="87"/>
      <c r="I223" s="87"/>
    </row>
    <row r="224" spans="3:9" ht="14.25" customHeight="1">
      <c r="C224" s="87"/>
      <c r="G224" s="87"/>
      <c r="I224" s="87"/>
    </row>
    <row r="225" spans="3:9" ht="14.25" customHeight="1">
      <c r="C225" s="87"/>
      <c r="G225" s="87"/>
      <c r="I225" s="87"/>
    </row>
    <row r="226" spans="3:9" ht="14.25" customHeight="1">
      <c r="C226" s="87"/>
      <c r="G226" s="87"/>
      <c r="I226" s="87"/>
    </row>
    <row r="227" spans="3:9" ht="14.25" customHeight="1">
      <c r="C227" s="87"/>
      <c r="G227" s="87"/>
      <c r="I227" s="87"/>
    </row>
    <row r="228" spans="3:9" ht="14.25" customHeight="1">
      <c r="C228" s="87"/>
      <c r="G228" s="87"/>
      <c r="I228" s="87"/>
    </row>
    <row r="229" spans="3:9" ht="14.25" customHeight="1">
      <c r="C229" s="87"/>
      <c r="G229" s="87"/>
      <c r="I229" s="87"/>
    </row>
    <row r="230" spans="3:9" ht="14.25" customHeight="1">
      <c r="C230" s="87"/>
      <c r="G230" s="87"/>
      <c r="I230" s="87"/>
    </row>
    <row r="231" spans="3:9" ht="14.25" customHeight="1">
      <c r="C231" s="87"/>
      <c r="G231" s="87"/>
      <c r="I231" s="87"/>
    </row>
    <row r="232" spans="3:9" ht="14.25" customHeight="1">
      <c r="C232" s="87"/>
      <c r="G232" s="87"/>
      <c r="I232" s="87"/>
    </row>
    <row r="233" spans="3:9" ht="14.25" customHeight="1">
      <c r="C233" s="87"/>
      <c r="G233" s="87"/>
      <c r="I233" s="87"/>
    </row>
    <row r="234" spans="3:9" ht="14.25" customHeight="1">
      <c r="C234" s="87"/>
      <c r="G234" s="87"/>
      <c r="I234" s="87"/>
    </row>
    <row r="235" spans="3:9" ht="14.25" customHeight="1">
      <c r="C235" s="87"/>
      <c r="G235" s="87"/>
      <c r="I235" s="87"/>
    </row>
    <row r="236" spans="3:9" ht="14.25" customHeight="1">
      <c r="C236" s="87"/>
      <c r="G236" s="87"/>
      <c r="I236" s="87"/>
    </row>
    <row r="237" spans="3:9" ht="14.25" customHeight="1">
      <c r="C237" s="87"/>
      <c r="G237" s="87"/>
      <c r="I237" s="87"/>
    </row>
    <row r="238" spans="3:9" ht="14.25" customHeight="1">
      <c r="C238" s="87"/>
      <c r="G238" s="87"/>
      <c r="I238" s="87"/>
    </row>
    <row r="239" spans="3:9" ht="14.25" customHeight="1">
      <c r="C239" s="87"/>
      <c r="G239" s="87"/>
      <c r="I239" s="87"/>
    </row>
    <row r="240" spans="3:9" ht="14.25" customHeight="1">
      <c r="C240" s="87"/>
      <c r="G240" s="87"/>
      <c r="I240" s="87"/>
    </row>
    <row r="241" spans="3:9" ht="14.25" customHeight="1">
      <c r="C241" s="87"/>
      <c r="G241" s="87"/>
      <c r="I241" s="87"/>
    </row>
    <row r="242" spans="3:9" ht="14.25" customHeight="1">
      <c r="C242" s="87"/>
      <c r="G242" s="87"/>
      <c r="I242" s="87"/>
    </row>
    <row r="243" spans="3:9" ht="14.25" customHeight="1">
      <c r="C243" s="87"/>
      <c r="G243" s="87"/>
      <c r="I243" s="87"/>
    </row>
    <row r="244" spans="3:9" ht="14.25" customHeight="1">
      <c r="C244" s="87"/>
      <c r="G244" s="87"/>
      <c r="I244" s="87"/>
    </row>
    <row r="245" spans="3:9" ht="14.25" customHeight="1">
      <c r="C245" s="87"/>
      <c r="G245" s="87"/>
      <c r="I245" s="87"/>
    </row>
    <row r="246" spans="3:9" ht="14.25" customHeight="1">
      <c r="C246" s="87"/>
      <c r="G246" s="87"/>
      <c r="I246" s="87"/>
    </row>
    <row r="247" spans="3:9" ht="14.25" customHeight="1">
      <c r="C247" s="87"/>
      <c r="G247" s="87"/>
      <c r="I247" s="87"/>
    </row>
    <row r="248" spans="3:9" ht="14.25" customHeight="1">
      <c r="C248" s="87"/>
      <c r="G248" s="87"/>
      <c r="I248" s="87"/>
    </row>
    <row r="249" spans="3:9" ht="14.25" customHeight="1">
      <c r="C249" s="87"/>
      <c r="G249" s="87"/>
      <c r="I249" s="87"/>
    </row>
    <row r="250" spans="3:9" ht="14.25" customHeight="1">
      <c r="C250" s="87"/>
      <c r="G250" s="87"/>
      <c r="I250" s="87"/>
    </row>
    <row r="251" spans="3:9" ht="14.25" customHeight="1">
      <c r="C251" s="87"/>
      <c r="G251" s="87"/>
      <c r="I251" s="87"/>
    </row>
    <row r="252" spans="3:9" ht="14.25" customHeight="1">
      <c r="C252" s="87"/>
      <c r="G252" s="87"/>
      <c r="I252" s="87"/>
    </row>
    <row r="253" spans="3:9" ht="14.25" customHeight="1">
      <c r="C253" s="87"/>
      <c r="G253" s="87"/>
      <c r="I253" s="87"/>
    </row>
    <row r="254" spans="3:9" ht="14.25" customHeight="1">
      <c r="C254" s="87"/>
      <c r="G254" s="87"/>
      <c r="I254" s="87"/>
    </row>
    <row r="255" spans="3:9" ht="14.25" customHeight="1">
      <c r="C255" s="87"/>
      <c r="G255" s="87"/>
      <c r="I255" s="87"/>
    </row>
    <row r="256" spans="3:9" ht="14.25" customHeight="1">
      <c r="C256" s="87"/>
      <c r="G256" s="87"/>
      <c r="I256" s="87"/>
    </row>
    <row r="257" spans="3:9" ht="14.25" customHeight="1">
      <c r="C257" s="87"/>
      <c r="G257" s="87"/>
      <c r="I257" s="87"/>
    </row>
    <row r="258" spans="3:9" ht="14.25" customHeight="1">
      <c r="C258" s="87"/>
      <c r="G258" s="87"/>
      <c r="I258" s="87"/>
    </row>
    <row r="259" spans="3:9" ht="14.25" customHeight="1">
      <c r="C259" s="87"/>
      <c r="G259" s="87"/>
      <c r="I259" s="87"/>
    </row>
    <row r="260" spans="3:9" ht="14.25" customHeight="1">
      <c r="C260" s="87"/>
      <c r="G260" s="87"/>
      <c r="I260" s="87"/>
    </row>
    <row r="261" spans="3:9" ht="14.25" customHeight="1">
      <c r="C261" s="87"/>
      <c r="G261" s="87"/>
      <c r="I261" s="87"/>
    </row>
    <row r="262" spans="3:9" ht="14.25" customHeight="1">
      <c r="C262" s="87"/>
      <c r="G262" s="87"/>
      <c r="I262" s="87"/>
    </row>
    <row r="263" spans="3:9" ht="14.25" customHeight="1">
      <c r="C263" s="87"/>
      <c r="G263" s="87"/>
      <c r="I263" s="87"/>
    </row>
    <row r="264" spans="3:9" ht="14.25" customHeight="1">
      <c r="C264" s="87"/>
      <c r="G264" s="87"/>
      <c r="I264" s="87"/>
    </row>
    <row r="265" spans="3:9" ht="14.25" customHeight="1">
      <c r="C265" s="87"/>
      <c r="G265" s="87"/>
      <c r="I265" s="87"/>
    </row>
    <row r="266" spans="3:9" ht="14.25" customHeight="1">
      <c r="C266" s="87"/>
      <c r="G266" s="87"/>
      <c r="I266" s="87"/>
    </row>
    <row r="267" spans="3:9" ht="14.25" customHeight="1">
      <c r="C267" s="87"/>
      <c r="G267" s="87"/>
      <c r="I267" s="87"/>
    </row>
    <row r="268" spans="3:9" ht="14.25" customHeight="1">
      <c r="C268" s="87"/>
      <c r="G268" s="87"/>
      <c r="I268" s="87"/>
    </row>
    <row r="269" spans="3:9" ht="14.25" customHeight="1">
      <c r="C269" s="87"/>
      <c r="G269" s="87"/>
      <c r="I269" s="87"/>
    </row>
    <row r="270" spans="3:9" ht="14.25" customHeight="1">
      <c r="C270" s="87"/>
      <c r="G270" s="87"/>
      <c r="I270" s="87"/>
    </row>
    <row r="271" spans="3:9" ht="14.25" customHeight="1">
      <c r="C271" s="87"/>
      <c r="G271" s="87"/>
      <c r="I271" s="87"/>
    </row>
    <row r="272" spans="3:9" ht="14.25" customHeight="1">
      <c r="C272" s="87"/>
      <c r="G272" s="87"/>
      <c r="I272" s="87"/>
    </row>
    <row r="273" spans="3:9" ht="14.25" customHeight="1">
      <c r="C273" s="87"/>
      <c r="G273" s="87"/>
      <c r="I273" s="87"/>
    </row>
    <row r="274" spans="3:9" ht="14.25" customHeight="1">
      <c r="C274" s="87"/>
      <c r="G274" s="87"/>
      <c r="I274" s="87"/>
    </row>
    <row r="275" spans="3:9" ht="14.25" customHeight="1">
      <c r="C275" s="87"/>
      <c r="G275" s="87"/>
      <c r="I275" s="87"/>
    </row>
    <row r="276" spans="3:9" ht="14.25" customHeight="1">
      <c r="C276" s="87"/>
      <c r="G276" s="87"/>
      <c r="I276" s="87"/>
    </row>
    <row r="277" spans="3:9" ht="14.25" customHeight="1">
      <c r="C277" s="87"/>
      <c r="G277" s="87"/>
      <c r="I277" s="87"/>
    </row>
    <row r="278" spans="3:9" ht="14.25" customHeight="1">
      <c r="C278" s="87"/>
      <c r="G278" s="87"/>
      <c r="I278" s="87"/>
    </row>
    <row r="279" spans="3:9" ht="14.25" customHeight="1">
      <c r="C279" s="87"/>
      <c r="G279" s="87"/>
      <c r="I279" s="87"/>
    </row>
    <row r="280" spans="3:9" ht="14.25" customHeight="1">
      <c r="C280" s="87"/>
      <c r="G280" s="87"/>
      <c r="I280" s="87"/>
    </row>
    <row r="281" spans="3:9" ht="14.25" customHeight="1">
      <c r="C281" s="87"/>
      <c r="G281" s="87"/>
      <c r="I281" s="87"/>
    </row>
    <row r="282" spans="3:9" ht="14.25" customHeight="1">
      <c r="C282" s="87"/>
      <c r="G282" s="87"/>
      <c r="I282" s="87"/>
    </row>
    <row r="283" spans="3:9" ht="14.25" customHeight="1">
      <c r="C283" s="87"/>
      <c r="G283" s="87"/>
      <c r="I283" s="87"/>
    </row>
    <row r="284" spans="3:9" ht="14.25" customHeight="1">
      <c r="C284" s="87"/>
      <c r="G284" s="87"/>
      <c r="I284" s="87"/>
    </row>
    <row r="285" spans="3:9" ht="14.25" customHeight="1">
      <c r="C285" s="87"/>
      <c r="G285" s="87"/>
      <c r="I285" s="87"/>
    </row>
    <row r="286" spans="3:9" ht="14.25" customHeight="1">
      <c r="C286" s="87"/>
      <c r="G286" s="87"/>
      <c r="I286" s="87"/>
    </row>
    <row r="287" spans="3:9" ht="14.25" customHeight="1">
      <c r="C287" s="87"/>
      <c r="G287" s="87"/>
      <c r="I287" s="87"/>
    </row>
    <row r="288" spans="3:9" ht="14.25" customHeight="1">
      <c r="C288" s="87"/>
      <c r="G288" s="87"/>
      <c r="I288" s="87"/>
    </row>
    <row r="289" spans="3:9" ht="14.25" customHeight="1">
      <c r="C289" s="87"/>
      <c r="G289" s="87"/>
      <c r="I289" s="87"/>
    </row>
    <row r="290" spans="3:9" ht="14.25" customHeight="1">
      <c r="C290" s="87"/>
      <c r="G290" s="87"/>
      <c r="I290" s="87"/>
    </row>
    <row r="291" spans="3:9" ht="14.25" customHeight="1">
      <c r="C291" s="87"/>
      <c r="G291" s="87"/>
      <c r="I291" s="87"/>
    </row>
    <row r="292" spans="3:9" ht="14.25" customHeight="1">
      <c r="C292" s="87"/>
      <c r="G292" s="87"/>
      <c r="I292" s="87"/>
    </row>
    <row r="293" spans="3:9" ht="14.25" customHeight="1">
      <c r="C293" s="87"/>
      <c r="G293" s="87"/>
      <c r="I293" s="87"/>
    </row>
    <row r="294" spans="3:9" ht="14.25" customHeight="1">
      <c r="C294" s="87"/>
      <c r="G294" s="87"/>
      <c r="I294" s="87"/>
    </row>
    <row r="295" spans="3:9" ht="14.25" customHeight="1">
      <c r="C295" s="87"/>
      <c r="G295" s="87"/>
      <c r="I295" s="87"/>
    </row>
    <row r="296" spans="3:9" ht="14.25" customHeight="1">
      <c r="C296" s="87"/>
      <c r="G296" s="87"/>
      <c r="I296" s="87"/>
    </row>
    <row r="297" spans="3:9" ht="14.25" customHeight="1">
      <c r="C297" s="87"/>
      <c r="G297" s="87"/>
      <c r="I297" s="87"/>
    </row>
    <row r="298" spans="3:9" ht="14.25" customHeight="1">
      <c r="C298" s="87"/>
      <c r="G298" s="87"/>
      <c r="I298" s="87"/>
    </row>
    <row r="299" spans="3:9" ht="14.25" customHeight="1">
      <c r="C299" s="87"/>
      <c r="G299" s="87"/>
      <c r="I299" s="87"/>
    </row>
    <row r="300" spans="3:9" ht="14.25" customHeight="1">
      <c r="C300" s="87"/>
      <c r="G300" s="87"/>
      <c r="I300" s="87"/>
    </row>
    <row r="301" spans="3:9" ht="14.25" customHeight="1">
      <c r="C301" s="87"/>
      <c r="G301" s="87"/>
      <c r="I301" s="87"/>
    </row>
    <row r="302" spans="3:9" ht="14.25" customHeight="1">
      <c r="C302" s="87"/>
      <c r="G302" s="87"/>
      <c r="I302" s="87"/>
    </row>
    <row r="303" spans="3:9" ht="14.25" customHeight="1">
      <c r="C303" s="87"/>
      <c r="G303" s="87"/>
      <c r="I303" s="87"/>
    </row>
    <row r="304" spans="3:9" ht="14.25" customHeight="1">
      <c r="C304" s="87"/>
      <c r="G304" s="87"/>
      <c r="I304" s="87"/>
    </row>
    <row r="305" spans="3:9" ht="14.25" customHeight="1">
      <c r="C305" s="87"/>
      <c r="G305" s="87"/>
      <c r="I305" s="87"/>
    </row>
    <row r="306" spans="3:9" ht="14.25" customHeight="1">
      <c r="C306" s="87"/>
      <c r="G306" s="87"/>
      <c r="I306" s="87"/>
    </row>
    <row r="307" spans="3:9" ht="14.25" customHeight="1">
      <c r="C307" s="87"/>
      <c r="G307" s="87"/>
      <c r="I307" s="87"/>
    </row>
    <row r="308" spans="3:9" ht="14.25" customHeight="1">
      <c r="C308" s="87"/>
      <c r="G308" s="87"/>
      <c r="I308" s="87"/>
    </row>
    <row r="309" spans="3:9" ht="14.25" customHeight="1">
      <c r="C309" s="87"/>
      <c r="G309" s="87"/>
      <c r="I309" s="87"/>
    </row>
    <row r="310" spans="3:9" ht="14.25" customHeight="1">
      <c r="C310" s="87"/>
      <c r="G310" s="87"/>
      <c r="I310" s="87"/>
    </row>
    <row r="311" spans="3:9" ht="14.25" customHeight="1">
      <c r="C311" s="87"/>
      <c r="G311" s="87"/>
      <c r="I311" s="87"/>
    </row>
    <row r="312" spans="3:9" ht="14.25" customHeight="1">
      <c r="C312" s="87"/>
      <c r="G312" s="87"/>
      <c r="I312" s="87"/>
    </row>
    <row r="313" spans="3:9" ht="14.25" customHeight="1">
      <c r="C313" s="87"/>
      <c r="G313" s="87"/>
      <c r="I313" s="87"/>
    </row>
    <row r="314" spans="3:9" ht="14.25" customHeight="1">
      <c r="C314" s="87"/>
      <c r="G314" s="87"/>
      <c r="I314" s="87"/>
    </row>
    <row r="315" spans="3:9" ht="14.25" customHeight="1">
      <c r="C315" s="87"/>
      <c r="G315" s="87"/>
      <c r="I315" s="87"/>
    </row>
    <row r="316" spans="3:9" ht="14.25" customHeight="1">
      <c r="C316" s="87"/>
      <c r="G316" s="87"/>
      <c r="I316" s="87"/>
    </row>
    <row r="317" spans="3:9" ht="14.25" customHeight="1">
      <c r="C317" s="87"/>
      <c r="G317" s="87"/>
      <c r="I317" s="87"/>
    </row>
    <row r="318" spans="3:9" ht="14.25" customHeight="1">
      <c r="C318" s="87"/>
      <c r="G318" s="87"/>
      <c r="I318" s="87"/>
    </row>
    <row r="319" spans="3:9" ht="14.25" customHeight="1">
      <c r="C319" s="87"/>
      <c r="G319" s="87"/>
      <c r="I319" s="87"/>
    </row>
    <row r="320" spans="3:9" ht="14.25" customHeight="1">
      <c r="C320" s="87"/>
      <c r="G320" s="87"/>
      <c r="I320" s="87"/>
    </row>
    <row r="321" spans="3:9" ht="14.25" customHeight="1">
      <c r="C321" s="87"/>
      <c r="G321" s="87"/>
      <c r="I321" s="87"/>
    </row>
    <row r="322" spans="3:9" ht="14.25" customHeight="1">
      <c r="C322" s="87"/>
      <c r="G322" s="87"/>
      <c r="I322" s="87"/>
    </row>
    <row r="323" spans="3:9" ht="14.25" customHeight="1">
      <c r="C323" s="87"/>
      <c r="G323" s="87"/>
      <c r="I323" s="87"/>
    </row>
    <row r="324" spans="3:9" ht="14.25" customHeight="1">
      <c r="C324" s="87"/>
      <c r="G324" s="87"/>
      <c r="I324" s="87"/>
    </row>
    <row r="325" spans="3:9" ht="14.25" customHeight="1">
      <c r="C325" s="87"/>
      <c r="G325" s="87"/>
      <c r="I325" s="87"/>
    </row>
    <row r="326" spans="3:9" ht="14.25" customHeight="1">
      <c r="C326" s="87"/>
      <c r="G326" s="87"/>
      <c r="I326" s="87"/>
    </row>
    <row r="327" spans="3:9" ht="14.25" customHeight="1">
      <c r="C327" s="87"/>
      <c r="G327" s="87"/>
      <c r="I327" s="87"/>
    </row>
    <row r="328" spans="3:9" ht="14.25" customHeight="1">
      <c r="C328" s="87"/>
      <c r="G328" s="87"/>
      <c r="I328" s="87"/>
    </row>
    <row r="329" spans="3:9" ht="14.25" customHeight="1">
      <c r="C329" s="87"/>
      <c r="G329" s="87"/>
      <c r="I329" s="87"/>
    </row>
    <row r="330" spans="3:9" ht="14.25" customHeight="1">
      <c r="C330" s="87"/>
      <c r="G330" s="87"/>
      <c r="I330" s="87"/>
    </row>
    <row r="331" spans="3:9" ht="14.25" customHeight="1">
      <c r="C331" s="87"/>
      <c r="G331" s="87"/>
      <c r="I331" s="87"/>
    </row>
    <row r="332" spans="3:9" ht="14.25" customHeight="1">
      <c r="C332" s="87"/>
      <c r="G332" s="87"/>
      <c r="I332" s="87"/>
    </row>
    <row r="333" spans="3:9" ht="14.25" customHeight="1">
      <c r="C333" s="87"/>
      <c r="G333" s="87"/>
      <c r="I333" s="87"/>
    </row>
    <row r="334" spans="3:9" ht="14.25" customHeight="1">
      <c r="C334" s="87"/>
      <c r="G334" s="87"/>
      <c r="I334" s="87"/>
    </row>
    <row r="335" spans="3:9" ht="14.25" customHeight="1">
      <c r="C335" s="87"/>
      <c r="G335" s="87"/>
      <c r="I335" s="87"/>
    </row>
    <row r="336" spans="3:9" ht="14.25" customHeight="1">
      <c r="C336" s="87"/>
      <c r="G336" s="87"/>
      <c r="I336" s="87"/>
    </row>
    <row r="337" spans="3:9" ht="14.25" customHeight="1">
      <c r="C337" s="87"/>
      <c r="G337" s="87"/>
      <c r="I337" s="87"/>
    </row>
    <row r="338" spans="3:9" ht="14.25" customHeight="1">
      <c r="C338" s="87"/>
      <c r="G338" s="87"/>
      <c r="I338" s="87"/>
    </row>
    <row r="339" spans="3:9" ht="14.25" customHeight="1">
      <c r="C339" s="87"/>
      <c r="G339" s="87"/>
      <c r="I339" s="87"/>
    </row>
    <row r="340" spans="3:9" ht="14.25" customHeight="1">
      <c r="C340" s="87"/>
      <c r="G340" s="87"/>
      <c r="I340" s="87"/>
    </row>
    <row r="341" spans="3:9" ht="14.25" customHeight="1">
      <c r="C341" s="87"/>
      <c r="G341" s="87"/>
      <c r="I341" s="87"/>
    </row>
    <row r="342" spans="3:9" ht="14.25" customHeight="1">
      <c r="C342" s="87"/>
      <c r="G342" s="87"/>
      <c r="I342" s="87"/>
    </row>
    <row r="343" spans="3:9" ht="14.25" customHeight="1">
      <c r="C343" s="87"/>
      <c r="G343" s="87"/>
      <c r="I343" s="87"/>
    </row>
    <row r="344" spans="3:9" ht="14.25" customHeight="1">
      <c r="C344" s="87"/>
      <c r="G344" s="87"/>
      <c r="I344" s="87"/>
    </row>
    <row r="345" spans="3:9" ht="14.25" customHeight="1">
      <c r="C345" s="87"/>
      <c r="G345" s="87"/>
      <c r="I345" s="87"/>
    </row>
    <row r="346" spans="3:9" ht="14.25" customHeight="1">
      <c r="C346" s="87"/>
      <c r="G346" s="87"/>
      <c r="I346" s="87"/>
    </row>
    <row r="347" spans="3:9" ht="14.25" customHeight="1">
      <c r="C347" s="87"/>
      <c r="G347" s="87"/>
      <c r="I347" s="87"/>
    </row>
    <row r="348" spans="3:9" ht="14.25" customHeight="1">
      <c r="C348" s="87"/>
      <c r="G348" s="87"/>
      <c r="I348" s="87"/>
    </row>
    <row r="349" spans="3:9" ht="14.25" customHeight="1">
      <c r="C349" s="87"/>
      <c r="G349" s="87"/>
      <c r="I349" s="87"/>
    </row>
    <row r="350" spans="3:9" ht="14.25" customHeight="1">
      <c r="C350" s="87"/>
      <c r="G350" s="87"/>
      <c r="I350" s="87"/>
    </row>
    <row r="351" spans="3:9" ht="14.25" customHeight="1">
      <c r="C351" s="87"/>
      <c r="G351" s="87"/>
      <c r="I351" s="87"/>
    </row>
    <row r="352" spans="3:9" ht="14.25" customHeight="1">
      <c r="C352" s="87"/>
      <c r="G352" s="87"/>
      <c r="I352" s="87"/>
    </row>
    <row r="353" spans="3:9" ht="14.25" customHeight="1">
      <c r="C353" s="87"/>
      <c r="G353" s="87"/>
      <c r="I353" s="87"/>
    </row>
    <row r="354" spans="3:9" ht="14.25" customHeight="1">
      <c r="C354" s="87"/>
      <c r="G354" s="87"/>
      <c r="I354" s="87"/>
    </row>
    <row r="355" spans="3:9" ht="14.25" customHeight="1">
      <c r="C355" s="87"/>
      <c r="G355" s="87"/>
      <c r="I355" s="87"/>
    </row>
    <row r="356" spans="3:9" ht="14.25" customHeight="1">
      <c r="C356" s="87"/>
      <c r="G356" s="87"/>
      <c r="I356" s="87"/>
    </row>
    <row r="357" spans="3:9" ht="14.25" customHeight="1">
      <c r="C357" s="87"/>
      <c r="G357" s="87"/>
      <c r="I357" s="87"/>
    </row>
    <row r="358" spans="3:9" ht="14.25" customHeight="1">
      <c r="C358" s="87"/>
      <c r="G358" s="87"/>
      <c r="I358" s="87"/>
    </row>
    <row r="359" spans="3:9" ht="14.25" customHeight="1">
      <c r="C359" s="87"/>
      <c r="G359" s="87"/>
      <c r="I359" s="87"/>
    </row>
    <row r="360" spans="3:9" ht="14.25" customHeight="1">
      <c r="C360" s="87"/>
      <c r="G360" s="87"/>
      <c r="I360" s="87"/>
    </row>
    <row r="361" spans="3:9" ht="14.25" customHeight="1">
      <c r="C361" s="87"/>
      <c r="G361" s="87"/>
      <c r="I361" s="87"/>
    </row>
    <row r="362" spans="3:9" ht="14.25" customHeight="1">
      <c r="C362" s="87"/>
      <c r="G362" s="87"/>
      <c r="I362" s="87"/>
    </row>
    <row r="363" spans="3:9" ht="14.25" customHeight="1">
      <c r="C363" s="87"/>
      <c r="G363" s="87"/>
      <c r="I363" s="87"/>
    </row>
    <row r="364" spans="3:9" ht="14.25" customHeight="1">
      <c r="C364" s="87"/>
      <c r="G364" s="87"/>
      <c r="I364" s="87"/>
    </row>
    <row r="365" spans="3:9" ht="14.25" customHeight="1">
      <c r="C365" s="87"/>
      <c r="G365" s="87"/>
      <c r="I365" s="87"/>
    </row>
    <row r="366" spans="3:9" ht="14.25" customHeight="1">
      <c r="C366" s="87"/>
      <c r="G366" s="87"/>
      <c r="I366" s="87"/>
    </row>
    <row r="367" spans="3:9" ht="14.25" customHeight="1">
      <c r="C367" s="87"/>
      <c r="G367" s="87"/>
      <c r="I367" s="87"/>
    </row>
    <row r="368" spans="3:9" ht="14.25" customHeight="1">
      <c r="C368" s="87"/>
      <c r="G368" s="87"/>
      <c r="I368" s="87"/>
    </row>
    <row r="369" spans="3:9" ht="14.25" customHeight="1">
      <c r="C369" s="87"/>
      <c r="G369" s="87"/>
      <c r="I369" s="87"/>
    </row>
    <row r="370" spans="3:9" ht="14.25" customHeight="1">
      <c r="C370" s="87"/>
      <c r="G370" s="87"/>
      <c r="I370" s="87"/>
    </row>
    <row r="371" spans="3:9" ht="14.25" customHeight="1">
      <c r="C371" s="87"/>
      <c r="G371" s="87"/>
      <c r="I371" s="87"/>
    </row>
    <row r="372" spans="3:9" ht="14.25" customHeight="1">
      <c r="C372" s="87"/>
      <c r="G372" s="87"/>
      <c r="I372" s="87"/>
    </row>
    <row r="373" spans="3:9" ht="14.25" customHeight="1">
      <c r="C373" s="87"/>
      <c r="G373" s="87"/>
      <c r="I373" s="87"/>
    </row>
    <row r="374" spans="3:9" ht="14.25" customHeight="1">
      <c r="C374" s="87"/>
      <c r="G374" s="87"/>
      <c r="I374" s="87"/>
    </row>
    <row r="375" spans="3:9" ht="14.25" customHeight="1">
      <c r="C375" s="87"/>
      <c r="G375" s="87"/>
      <c r="I375" s="87"/>
    </row>
    <row r="376" spans="3:9" ht="14.25" customHeight="1">
      <c r="C376" s="87"/>
      <c r="G376" s="87"/>
      <c r="I376" s="87"/>
    </row>
    <row r="377" spans="3:9" ht="14.25" customHeight="1">
      <c r="C377" s="87"/>
      <c r="G377" s="87"/>
      <c r="I377" s="87"/>
    </row>
    <row r="378" spans="3:9" ht="14.25" customHeight="1">
      <c r="C378" s="87"/>
      <c r="G378" s="87"/>
      <c r="I378" s="87"/>
    </row>
    <row r="379" spans="3:9" ht="14.25" customHeight="1">
      <c r="C379" s="87"/>
      <c r="G379" s="87"/>
      <c r="I379" s="87"/>
    </row>
    <row r="380" spans="3:9" ht="14.25" customHeight="1">
      <c r="C380" s="87"/>
      <c r="G380" s="87"/>
      <c r="I380" s="87"/>
    </row>
    <row r="381" spans="3:9" ht="14.25" customHeight="1">
      <c r="C381" s="87"/>
      <c r="G381" s="87"/>
      <c r="I381" s="87"/>
    </row>
    <row r="382" spans="3:9" ht="14.25" customHeight="1">
      <c r="C382" s="87"/>
      <c r="G382" s="87"/>
      <c r="I382" s="87"/>
    </row>
    <row r="383" spans="3:9" ht="14.25" customHeight="1">
      <c r="C383" s="87"/>
      <c r="G383" s="87"/>
      <c r="I383" s="87"/>
    </row>
    <row r="384" spans="3:9" ht="14.25" customHeight="1">
      <c r="C384" s="87"/>
      <c r="G384" s="87"/>
      <c r="I384" s="87"/>
    </row>
    <row r="385" spans="3:9" ht="14.25" customHeight="1">
      <c r="C385" s="87"/>
      <c r="G385" s="87"/>
      <c r="I385" s="87"/>
    </row>
    <row r="386" spans="3:9" ht="14.25" customHeight="1">
      <c r="C386" s="87"/>
      <c r="G386" s="87"/>
      <c r="I386" s="87"/>
    </row>
    <row r="387" spans="3:9" ht="14.25" customHeight="1">
      <c r="C387" s="87"/>
      <c r="G387" s="87"/>
      <c r="I387" s="87"/>
    </row>
    <row r="388" spans="3:9" ht="14.25" customHeight="1">
      <c r="C388" s="87"/>
      <c r="G388" s="87"/>
      <c r="I388" s="87"/>
    </row>
    <row r="389" spans="3:9" ht="14.25" customHeight="1">
      <c r="C389" s="87"/>
      <c r="G389" s="87"/>
      <c r="I389" s="87"/>
    </row>
    <row r="390" spans="3:9" ht="14.25" customHeight="1">
      <c r="C390" s="87"/>
      <c r="G390" s="87"/>
      <c r="I390" s="87"/>
    </row>
    <row r="391" spans="3:9" ht="14.25" customHeight="1">
      <c r="C391" s="87"/>
      <c r="G391" s="87"/>
      <c r="I391" s="87"/>
    </row>
    <row r="392" spans="3:9" ht="14.25" customHeight="1">
      <c r="C392" s="87"/>
      <c r="G392" s="87"/>
      <c r="I392" s="87"/>
    </row>
    <row r="393" spans="3:9" ht="14.25" customHeight="1">
      <c r="C393" s="87"/>
      <c r="G393" s="87"/>
      <c r="I393" s="87"/>
    </row>
    <row r="394" spans="3:9" ht="14.25" customHeight="1">
      <c r="C394" s="87"/>
      <c r="G394" s="87"/>
      <c r="I394" s="87"/>
    </row>
    <row r="395" spans="3:9" ht="14.25" customHeight="1">
      <c r="C395" s="87"/>
      <c r="G395" s="87"/>
      <c r="I395" s="87"/>
    </row>
    <row r="396" spans="3:9" ht="14.25" customHeight="1">
      <c r="C396" s="87"/>
      <c r="G396" s="87"/>
      <c r="I396" s="87"/>
    </row>
    <row r="397" spans="3:9" ht="14.25" customHeight="1">
      <c r="C397" s="87"/>
      <c r="G397" s="87"/>
      <c r="I397" s="87"/>
    </row>
    <row r="398" spans="3:9" ht="14.25" customHeight="1">
      <c r="C398" s="87"/>
      <c r="G398" s="87"/>
      <c r="I398" s="87"/>
    </row>
    <row r="399" spans="3:9" ht="14.25" customHeight="1">
      <c r="C399" s="87"/>
      <c r="G399" s="87"/>
      <c r="I399" s="87"/>
    </row>
    <row r="400" spans="3:9" ht="14.25" customHeight="1">
      <c r="C400" s="87"/>
      <c r="G400" s="87"/>
      <c r="I400" s="87"/>
    </row>
    <row r="401" spans="3:9" ht="14.25" customHeight="1">
      <c r="C401" s="87"/>
      <c r="G401" s="87"/>
      <c r="I401" s="87"/>
    </row>
    <row r="402" spans="3:9" ht="14.25" customHeight="1">
      <c r="C402" s="87"/>
      <c r="G402" s="87"/>
      <c r="I402" s="87"/>
    </row>
    <row r="403" spans="3:9" ht="14.25" customHeight="1">
      <c r="C403" s="87"/>
      <c r="G403" s="87"/>
      <c r="I403" s="87"/>
    </row>
    <row r="404" spans="3:9" ht="14.25" customHeight="1">
      <c r="C404" s="87"/>
      <c r="G404" s="87"/>
      <c r="I404" s="87"/>
    </row>
    <row r="405" spans="3:9" ht="14.25" customHeight="1">
      <c r="C405" s="87"/>
      <c r="G405" s="87"/>
      <c r="I405" s="87"/>
    </row>
    <row r="406" spans="3:9" ht="14.25" customHeight="1">
      <c r="C406" s="87"/>
      <c r="G406" s="87"/>
      <c r="I406" s="87"/>
    </row>
    <row r="407" spans="3:9" ht="14.25" customHeight="1">
      <c r="C407" s="87"/>
      <c r="G407" s="87"/>
      <c r="I407" s="87"/>
    </row>
    <row r="408" spans="3:9" ht="14.25" customHeight="1">
      <c r="C408" s="87"/>
      <c r="G408" s="87"/>
      <c r="I408" s="87"/>
    </row>
    <row r="409" spans="3:9" ht="14.25" customHeight="1">
      <c r="C409" s="87"/>
      <c r="G409" s="87"/>
      <c r="I409" s="87"/>
    </row>
    <row r="410" spans="3:9" ht="14.25" customHeight="1">
      <c r="C410" s="87"/>
      <c r="G410" s="87"/>
      <c r="I410" s="87"/>
    </row>
    <row r="411" spans="3:9" ht="14.25" customHeight="1">
      <c r="C411" s="87"/>
      <c r="G411" s="87"/>
      <c r="I411" s="87"/>
    </row>
    <row r="412" spans="3:9" ht="14.25" customHeight="1">
      <c r="C412" s="87"/>
      <c r="G412" s="87"/>
      <c r="I412" s="87"/>
    </row>
    <row r="413" spans="3:9" ht="14.25" customHeight="1">
      <c r="C413" s="87"/>
      <c r="G413" s="87"/>
      <c r="I413" s="87"/>
    </row>
    <row r="414" spans="3:9" ht="14.25" customHeight="1">
      <c r="C414" s="87"/>
      <c r="G414" s="87"/>
      <c r="I414" s="87"/>
    </row>
    <row r="415" spans="3:9" ht="14.25" customHeight="1">
      <c r="C415" s="87"/>
      <c r="G415" s="87"/>
      <c r="I415" s="87"/>
    </row>
    <row r="416" spans="3:9" ht="14.25" customHeight="1">
      <c r="C416" s="87"/>
      <c r="G416" s="87"/>
      <c r="I416" s="87"/>
    </row>
    <row r="417" spans="3:9" ht="14.25" customHeight="1">
      <c r="C417" s="87"/>
      <c r="G417" s="87"/>
      <c r="I417" s="87"/>
    </row>
    <row r="418" spans="3:9" ht="14.25" customHeight="1">
      <c r="C418" s="87"/>
      <c r="G418" s="87"/>
      <c r="I418" s="87"/>
    </row>
    <row r="419" spans="3:9" ht="14.25" customHeight="1">
      <c r="C419" s="87"/>
      <c r="G419" s="87"/>
      <c r="I419" s="87"/>
    </row>
    <row r="420" spans="3:9" ht="14.25" customHeight="1">
      <c r="C420" s="87"/>
      <c r="G420" s="87"/>
      <c r="I420" s="87"/>
    </row>
    <row r="421" spans="3:9" ht="14.25" customHeight="1">
      <c r="C421" s="87"/>
      <c r="G421" s="87"/>
      <c r="I421" s="87"/>
    </row>
    <row r="422" spans="3:9" ht="14.25" customHeight="1">
      <c r="C422" s="87"/>
      <c r="G422" s="87"/>
      <c r="I422" s="87"/>
    </row>
    <row r="423" spans="3:9" ht="14.25" customHeight="1">
      <c r="C423" s="87"/>
      <c r="G423" s="87"/>
      <c r="I423" s="87"/>
    </row>
    <row r="424" spans="3:9" ht="14.25" customHeight="1">
      <c r="C424" s="87"/>
      <c r="G424" s="87"/>
      <c r="I424" s="87"/>
    </row>
    <row r="425" spans="3:9" ht="14.25" customHeight="1">
      <c r="C425" s="87"/>
      <c r="G425" s="87"/>
      <c r="I425" s="87"/>
    </row>
    <row r="426" spans="3:9" ht="14.25" customHeight="1">
      <c r="C426" s="87"/>
      <c r="G426" s="87"/>
      <c r="I426" s="87"/>
    </row>
    <row r="427" spans="3:9" ht="14.25" customHeight="1">
      <c r="C427" s="87"/>
      <c r="G427" s="87"/>
      <c r="I427" s="87"/>
    </row>
    <row r="428" spans="3:9" ht="14.25" customHeight="1">
      <c r="C428" s="87"/>
      <c r="G428" s="87"/>
      <c r="I428" s="87"/>
    </row>
    <row r="429" spans="3:9" ht="14.25" customHeight="1">
      <c r="C429" s="87"/>
      <c r="G429" s="87"/>
      <c r="I429" s="87"/>
    </row>
    <row r="430" spans="3:9" ht="14.25" customHeight="1">
      <c r="C430" s="87"/>
      <c r="G430" s="87"/>
      <c r="I430" s="87"/>
    </row>
    <row r="431" spans="3:9" ht="14.25" customHeight="1">
      <c r="C431" s="87"/>
      <c r="G431" s="87"/>
      <c r="I431" s="87"/>
    </row>
    <row r="432" spans="3:9" ht="14.25" customHeight="1">
      <c r="C432" s="87"/>
      <c r="G432" s="87"/>
      <c r="I432" s="87"/>
    </row>
    <row r="433" spans="3:9" ht="14.25" customHeight="1">
      <c r="C433" s="87"/>
      <c r="G433" s="87"/>
      <c r="I433" s="87"/>
    </row>
    <row r="434" spans="3:9" ht="14.25" customHeight="1">
      <c r="C434" s="87"/>
      <c r="G434" s="87"/>
      <c r="I434" s="87"/>
    </row>
    <row r="435" spans="3:9" ht="14.25" customHeight="1">
      <c r="C435" s="87"/>
      <c r="G435" s="87"/>
      <c r="I435" s="87"/>
    </row>
    <row r="436" spans="3:9" ht="14.25" customHeight="1">
      <c r="C436" s="87"/>
      <c r="G436" s="87"/>
      <c r="I436" s="87"/>
    </row>
    <row r="437" spans="3:9" ht="14.25" customHeight="1">
      <c r="C437" s="87"/>
      <c r="G437" s="87"/>
      <c r="I437" s="87"/>
    </row>
    <row r="438" spans="3:9" ht="14.25" customHeight="1">
      <c r="C438" s="87"/>
      <c r="G438" s="87"/>
      <c r="I438" s="87"/>
    </row>
    <row r="439" spans="3:9" ht="14.25" customHeight="1">
      <c r="C439" s="87"/>
      <c r="G439" s="87"/>
      <c r="I439" s="87"/>
    </row>
    <row r="440" spans="3:9" ht="14.25" customHeight="1">
      <c r="C440" s="87"/>
      <c r="G440" s="87"/>
      <c r="I440" s="87"/>
    </row>
    <row r="441" spans="3:9" ht="14.25" customHeight="1">
      <c r="C441" s="87"/>
      <c r="G441" s="87"/>
      <c r="I441" s="87"/>
    </row>
    <row r="442" spans="3:9" ht="14.25" customHeight="1">
      <c r="C442" s="87"/>
      <c r="G442" s="87"/>
      <c r="I442" s="87"/>
    </row>
    <row r="443" spans="3:9" ht="14.25" customHeight="1">
      <c r="C443" s="87"/>
      <c r="G443" s="87"/>
      <c r="I443" s="87"/>
    </row>
    <row r="444" spans="3:9" ht="14.25" customHeight="1">
      <c r="C444" s="87"/>
      <c r="G444" s="87"/>
      <c r="I444" s="87"/>
    </row>
    <row r="445" spans="3:9" ht="14.25" customHeight="1">
      <c r="C445" s="87"/>
      <c r="G445" s="87"/>
      <c r="I445" s="87"/>
    </row>
    <row r="446" spans="3:9" ht="14.25" customHeight="1">
      <c r="C446" s="87"/>
      <c r="G446" s="87"/>
      <c r="I446" s="87"/>
    </row>
    <row r="447" spans="3:9" ht="14.25" customHeight="1">
      <c r="C447" s="87"/>
      <c r="G447" s="87"/>
      <c r="I447" s="87"/>
    </row>
    <row r="448" spans="3:9" ht="14.25" customHeight="1">
      <c r="C448" s="87"/>
      <c r="G448" s="87"/>
      <c r="I448" s="87"/>
    </row>
    <row r="449" spans="3:9" ht="14.25" customHeight="1">
      <c r="C449" s="87"/>
      <c r="G449" s="87"/>
      <c r="I449" s="87"/>
    </row>
    <row r="450" spans="3:9" ht="14.25" customHeight="1">
      <c r="C450" s="87"/>
      <c r="G450" s="87"/>
      <c r="I450" s="87"/>
    </row>
    <row r="451" spans="3:9" ht="14.25" customHeight="1">
      <c r="C451" s="87"/>
      <c r="G451" s="87"/>
      <c r="I451" s="87"/>
    </row>
    <row r="452" spans="3:9" ht="14.25" customHeight="1">
      <c r="C452" s="87"/>
      <c r="G452" s="87"/>
      <c r="I452" s="87"/>
    </row>
    <row r="453" spans="3:9" ht="14.25" customHeight="1">
      <c r="C453" s="87"/>
      <c r="G453" s="87"/>
      <c r="I453" s="87"/>
    </row>
    <row r="454" spans="3:9" ht="14.25" customHeight="1">
      <c r="C454" s="87"/>
      <c r="G454" s="87"/>
      <c r="I454" s="87"/>
    </row>
    <row r="455" spans="3:9" ht="14.25" customHeight="1">
      <c r="C455" s="87"/>
      <c r="G455" s="87"/>
      <c r="I455" s="87"/>
    </row>
    <row r="456" spans="3:9" ht="14.25" customHeight="1">
      <c r="C456" s="87"/>
      <c r="G456" s="87"/>
      <c r="I456" s="87"/>
    </row>
    <row r="457" spans="3:9" ht="14.25" customHeight="1">
      <c r="C457" s="87"/>
      <c r="G457" s="87"/>
      <c r="I457" s="87"/>
    </row>
    <row r="458" spans="3:9" ht="14.25" customHeight="1">
      <c r="C458" s="87"/>
      <c r="G458" s="87"/>
      <c r="I458" s="87"/>
    </row>
    <row r="459" spans="3:9" ht="14.25" customHeight="1">
      <c r="C459" s="87"/>
      <c r="G459" s="87"/>
      <c r="I459" s="87"/>
    </row>
    <row r="460" spans="3:9" ht="14.25" customHeight="1">
      <c r="C460" s="87"/>
      <c r="G460" s="87"/>
      <c r="I460" s="87"/>
    </row>
    <row r="461" spans="3:9" ht="14.25" customHeight="1">
      <c r="C461" s="87"/>
      <c r="G461" s="87"/>
      <c r="I461" s="87"/>
    </row>
    <row r="462" spans="3:9" ht="14.25" customHeight="1">
      <c r="C462" s="87"/>
      <c r="G462" s="87"/>
      <c r="I462" s="87"/>
    </row>
    <row r="463" spans="3:9" ht="14.25" customHeight="1">
      <c r="C463" s="87"/>
      <c r="G463" s="87"/>
      <c r="I463" s="87"/>
    </row>
    <row r="464" spans="3:9" ht="14.25" customHeight="1">
      <c r="C464" s="87"/>
      <c r="G464" s="87"/>
      <c r="I464" s="87"/>
    </row>
    <row r="465" spans="3:9" ht="14.25" customHeight="1">
      <c r="C465" s="87"/>
      <c r="G465" s="87"/>
      <c r="I465" s="87"/>
    </row>
    <row r="466" spans="3:9" ht="14.25" customHeight="1">
      <c r="C466" s="87"/>
      <c r="G466" s="87"/>
      <c r="I466" s="87"/>
    </row>
    <row r="467" spans="3:9" ht="14.25" customHeight="1">
      <c r="C467" s="87"/>
      <c r="G467" s="87"/>
      <c r="I467" s="87"/>
    </row>
    <row r="468" spans="3:9" ht="14.25" customHeight="1">
      <c r="C468" s="87"/>
      <c r="G468" s="87"/>
      <c r="I468" s="87"/>
    </row>
    <row r="469" spans="3:9" ht="14.25" customHeight="1">
      <c r="C469" s="87"/>
      <c r="G469" s="87"/>
      <c r="I469" s="87"/>
    </row>
    <row r="470" spans="3:9" ht="14.25" customHeight="1">
      <c r="C470" s="87"/>
      <c r="G470" s="87"/>
      <c r="I470" s="87"/>
    </row>
    <row r="471" spans="3:9" ht="14.25" customHeight="1">
      <c r="C471" s="87"/>
      <c r="G471" s="87"/>
      <c r="I471" s="87"/>
    </row>
    <row r="472" spans="3:9" ht="14.25" customHeight="1">
      <c r="C472" s="87"/>
      <c r="G472" s="87"/>
      <c r="I472" s="87"/>
    </row>
    <row r="473" spans="3:9" ht="14.25" customHeight="1">
      <c r="C473" s="87"/>
      <c r="G473" s="87"/>
      <c r="I473" s="87"/>
    </row>
    <row r="474" spans="3:9" ht="14.25" customHeight="1">
      <c r="C474" s="87"/>
      <c r="G474" s="87"/>
      <c r="I474" s="87"/>
    </row>
    <row r="475" spans="3:9" ht="14.25" customHeight="1">
      <c r="C475" s="87"/>
      <c r="G475" s="87"/>
      <c r="I475" s="87"/>
    </row>
    <row r="476" spans="3:9" ht="14.25" customHeight="1">
      <c r="C476" s="87"/>
      <c r="G476" s="87"/>
      <c r="I476" s="87"/>
    </row>
    <row r="477" spans="3:9" ht="14.25" customHeight="1">
      <c r="C477" s="87"/>
      <c r="G477" s="87"/>
      <c r="I477" s="87"/>
    </row>
    <row r="478" spans="3:9" ht="14.25" customHeight="1">
      <c r="C478" s="87"/>
      <c r="G478" s="87"/>
      <c r="I478" s="87"/>
    </row>
    <row r="479" spans="3:9" ht="14.25" customHeight="1">
      <c r="C479" s="87"/>
      <c r="G479" s="87"/>
      <c r="I479" s="87"/>
    </row>
    <row r="480" spans="3:9" ht="14.25" customHeight="1">
      <c r="C480" s="87"/>
      <c r="G480" s="87"/>
      <c r="I480" s="87"/>
    </row>
    <row r="481" spans="3:9" ht="14.25" customHeight="1">
      <c r="C481" s="87"/>
      <c r="G481" s="87"/>
      <c r="I481" s="87"/>
    </row>
    <row r="482" spans="3:9" ht="14.25" customHeight="1">
      <c r="C482" s="87"/>
      <c r="G482" s="87"/>
      <c r="I482" s="87"/>
    </row>
    <row r="483" spans="3:9" ht="14.25" customHeight="1">
      <c r="C483" s="87"/>
      <c r="G483" s="87"/>
      <c r="I483" s="87"/>
    </row>
    <row r="484" spans="3:9" ht="14.25" customHeight="1">
      <c r="C484" s="87"/>
      <c r="G484" s="87"/>
      <c r="I484" s="87"/>
    </row>
    <row r="485" spans="3:9" ht="14.25" customHeight="1">
      <c r="C485" s="87"/>
      <c r="G485" s="87"/>
      <c r="I485" s="87"/>
    </row>
    <row r="486" spans="3:9" ht="14.25" customHeight="1">
      <c r="C486" s="87"/>
      <c r="G486" s="87"/>
      <c r="I486" s="87"/>
    </row>
    <row r="487" spans="3:9" ht="14.25" customHeight="1">
      <c r="C487" s="87"/>
      <c r="G487" s="87"/>
      <c r="I487" s="87"/>
    </row>
    <row r="488" spans="3:9" ht="14.25" customHeight="1">
      <c r="C488" s="87"/>
      <c r="G488" s="87"/>
      <c r="I488" s="87"/>
    </row>
    <row r="489" spans="3:9" ht="14.25" customHeight="1">
      <c r="C489" s="87"/>
      <c r="G489" s="87"/>
      <c r="I489" s="87"/>
    </row>
    <row r="490" spans="3:9" ht="14.25" customHeight="1">
      <c r="C490" s="87"/>
      <c r="G490" s="87"/>
      <c r="I490" s="87"/>
    </row>
    <row r="491" spans="3:9" ht="14.25" customHeight="1">
      <c r="C491" s="87"/>
      <c r="G491" s="87"/>
      <c r="I491" s="87"/>
    </row>
    <row r="492" spans="3:9" ht="14.25" customHeight="1">
      <c r="C492" s="87"/>
      <c r="G492" s="87"/>
      <c r="I492" s="87"/>
    </row>
    <row r="493" spans="3:9" ht="14.25" customHeight="1">
      <c r="C493" s="87"/>
      <c r="G493" s="87"/>
      <c r="I493" s="87"/>
    </row>
    <row r="494" spans="3:9" ht="14.25" customHeight="1">
      <c r="C494" s="87"/>
      <c r="G494" s="87"/>
      <c r="I494" s="87"/>
    </row>
    <row r="495" spans="3:9" ht="14.25" customHeight="1">
      <c r="C495" s="87"/>
      <c r="G495" s="87"/>
      <c r="I495" s="87"/>
    </row>
    <row r="496" spans="3:9" ht="14.25" customHeight="1">
      <c r="C496" s="87"/>
      <c r="G496" s="87"/>
      <c r="I496" s="87"/>
    </row>
    <row r="497" spans="3:9" ht="14.25" customHeight="1">
      <c r="C497" s="87"/>
      <c r="G497" s="87"/>
      <c r="I497" s="87"/>
    </row>
    <row r="498" spans="3:9" ht="14.25" customHeight="1">
      <c r="C498" s="87"/>
      <c r="G498" s="87"/>
      <c r="I498" s="87"/>
    </row>
    <row r="499" spans="3:9" ht="14.25" customHeight="1">
      <c r="C499" s="87"/>
      <c r="G499" s="87"/>
      <c r="I499" s="87"/>
    </row>
    <row r="500" spans="3:9" ht="14.25" customHeight="1">
      <c r="C500" s="87"/>
      <c r="G500" s="87"/>
      <c r="I500" s="87"/>
    </row>
    <row r="501" spans="3:9" ht="14.25" customHeight="1">
      <c r="C501" s="87"/>
      <c r="G501" s="87"/>
      <c r="I501" s="87"/>
    </row>
    <row r="502" spans="3:9" ht="14.25" customHeight="1">
      <c r="C502" s="87"/>
      <c r="G502" s="87"/>
      <c r="I502" s="87"/>
    </row>
    <row r="503" spans="3:9" ht="14.25" customHeight="1">
      <c r="C503" s="87"/>
      <c r="G503" s="87"/>
      <c r="I503" s="87"/>
    </row>
    <row r="504" spans="3:9" ht="14.25" customHeight="1">
      <c r="C504" s="87"/>
      <c r="G504" s="87"/>
      <c r="I504" s="87"/>
    </row>
    <row r="505" spans="3:9" ht="14.25" customHeight="1">
      <c r="C505" s="87"/>
      <c r="G505" s="87"/>
      <c r="I505" s="87"/>
    </row>
    <row r="506" spans="3:9" ht="14.25" customHeight="1">
      <c r="C506" s="87"/>
      <c r="G506" s="87"/>
      <c r="I506" s="87"/>
    </row>
    <row r="507" spans="3:9" ht="14.25" customHeight="1">
      <c r="C507" s="87"/>
      <c r="G507" s="87"/>
      <c r="I507" s="87"/>
    </row>
    <row r="508" spans="3:9" ht="14.25" customHeight="1">
      <c r="C508" s="87"/>
      <c r="G508" s="87"/>
      <c r="I508" s="87"/>
    </row>
    <row r="509" spans="3:9" ht="14.25" customHeight="1">
      <c r="C509" s="87"/>
      <c r="G509" s="87"/>
      <c r="I509" s="87"/>
    </row>
    <row r="510" spans="3:9" ht="14.25" customHeight="1">
      <c r="C510" s="87"/>
      <c r="G510" s="87"/>
      <c r="I510" s="87"/>
    </row>
    <row r="511" spans="3:9" ht="14.25" customHeight="1">
      <c r="C511" s="87"/>
      <c r="G511" s="87"/>
      <c r="I511" s="87"/>
    </row>
    <row r="512" spans="3:9" ht="14.25" customHeight="1">
      <c r="C512" s="87"/>
      <c r="G512" s="87"/>
      <c r="I512" s="87"/>
    </row>
    <row r="513" spans="3:9" ht="14.25" customHeight="1">
      <c r="C513" s="87"/>
      <c r="G513" s="87"/>
      <c r="I513" s="87"/>
    </row>
    <row r="514" spans="3:9" ht="14.25" customHeight="1">
      <c r="C514" s="87"/>
      <c r="G514" s="87"/>
      <c r="I514" s="87"/>
    </row>
    <row r="515" spans="3:9" ht="14.25" customHeight="1">
      <c r="C515" s="87"/>
      <c r="G515" s="87"/>
      <c r="I515" s="87"/>
    </row>
    <row r="516" spans="3:9" ht="14.25" customHeight="1">
      <c r="C516" s="87"/>
      <c r="G516" s="87"/>
      <c r="I516" s="87"/>
    </row>
    <row r="517" spans="3:9" ht="14.25" customHeight="1">
      <c r="C517" s="87"/>
      <c r="G517" s="87"/>
      <c r="I517" s="87"/>
    </row>
    <row r="518" spans="3:9" ht="14.25" customHeight="1">
      <c r="C518" s="87"/>
      <c r="G518" s="87"/>
      <c r="I518" s="87"/>
    </row>
    <row r="519" spans="3:9" ht="14.25" customHeight="1">
      <c r="C519" s="87"/>
      <c r="G519" s="87"/>
      <c r="I519" s="87"/>
    </row>
    <row r="520" spans="3:9" ht="14.25" customHeight="1">
      <c r="C520" s="87"/>
      <c r="G520" s="87"/>
      <c r="I520" s="87"/>
    </row>
    <row r="521" spans="3:9" ht="14.25" customHeight="1">
      <c r="C521" s="87"/>
      <c r="G521" s="87"/>
      <c r="I521" s="87"/>
    </row>
    <row r="522" spans="3:9" ht="14.25" customHeight="1">
      <c r="C522" s="87"/>
      <c r="G522" s="87"/>
      <c r="I522" s="87"/>
    </row>
    <row r="523" spans="3:9" ht="14.25" customHeight="1">
      <c r="C523" s="87"/>
      <c r="G523" s="87"/>
      <c r="I523" s="87"/>
    </row>
    <row r="524" spans="3:9" ht="14.25" customHeight="1">
      <c r="C524" s="87"/>
      <c r="G524" s="87"/>
      <c r="I524" s="87"/>
    </row>
    <row r="525" spans="3:9" ht="14.25" customHeight="1">
      <c r="C525" s="87"/>
      <c r="G525" s="87"/>
      <c r="I525" s="87"/>
    </row>
    <row r="526" spans="3:9" ht="14.25" customHeight="1">
      <c r="C526" s="87"/>
      <c r="G526" s="87"/>
      <c r="I526" s="87"/>
    </row>
    <row r="527" spans="3:9" ht="14.25" customHeight="1">
      <c r="C527" s="87"/>
      <c r="G527" s="87"/>
      <c r="I527" s="87"/>
    </row>
    <row r="528" spans="3:9" ht="14.25" customHeight="1">
      <c r="C528" s="87"/>
      <c r="G528" s="87"/>
      <c r="I528" s="87"/>
    </row>
    <row r="529" spans="3:9" ht="14.25" customHeight="1">
      <c r="C529" s="87"/>
      <c r="G529" s="87"/>
      <c r="I529" s="87"/>
    </row>
    <row r="530" spans="3:9" ht="14.25" customHeight="1">
      <c r="C530" s="87"/>
      <c r="G530" s="87"/>
      <c r="I530" s="87"/>
    </row>
    <row r="531" spans="3:9" ht="14.25" customHeight="1">
      <c r="C531" s="87"/>
      <c r="G531" s="87"/>
      <c r="I531" s="87"/>
    </row>
    <row r="532" spans="3:9" ht="14.25" customHeight="1">
      <c r="C532" s="87"/>
      <c r="G532" s="87"/>
      <c r="I532" s="87"/>
    </row>
    <row r="533" spans="3:9" ht="14.25" customHeight="1">
      <c r="C533" s="87"/>
      <c r="G533" s="87"/>
      <c r="I533" s="87"/>
    </row>
    <row r="534" spans="3:9" ht="14.25" customHeight="1">
      <c r="C534" s="87"/>
      <c r="G534" s="87"/>
      <c r="I534" s="87"/>
    </row>
    <row r="535" spans="3:9" ht="14.25" customHeight="1">
      <c r="C535" s="87"/>
      <c r="G535" s="87"/>
      <c r="I535" s="87"/>
    </row>
    <row r="536" spans="3:9" ht="14.25" customHeight="1">
      <c r="C536" s="87"/>
      <c r="G536" s="87"/>
      <c r="I536" s="87"/>
    </row>
    <row r="537" spans="3:9" ht="14.25" customHeight="1">
      <c r="C537" s="87"/>
      <c r="G537" s="87"/>
      <c r="I537" s="87"/>
    </row>
    <row r="538" spans="3:9" ht="14.25" customHeight="1">
      <c r="C538" s="87"/>
      <c r="G538" s="87"/>
      <c r="I538" s="87"/>
    </row>
    <row r="539" spans="3:9" ht="14.25" customHeight="1">
      <c r="C539" s="87"/>
      <c r="G539" s="87"/>
      <c r="I539" s="87"/>
    </row>
    <row r="540" spans="3:9" ht="14.25" customHeight="1">
      <c r="C540" s="87"/>
      <c r="G540" s="87"/>
      <c r="I540" s="87"/>
    </row>
    <row r="541" spans="3:9" ht="14.25" customHeight="1">
      <c r="C541" s="87"/>
      <c r="G541" s="87"/>
      <c r="I541" s="87"/>
    </row>
    <row r="542" spans="3:9" ht="14.25" customHeight="1">
      <c r="C542" s="87"/>
      <c r="G542" s="87"/>
      <c r="I542" s="87"/>
    </row>
    <row r="543" spans="3:9" ht="14.25" customHeight="1">
      <c r="C543" s="87"/>
      <c r="G543" s="87"/>
      <c r="I543" s="87"/>
    </row>
    <row r="544" spans="3:9" ht="14.25" customHeight="1">
      <c r="C544" s="87"/>
      <c r="G544" s="87"/>
      <c r="I544" s="87"/>
    </row>
    <row r="545" spans="3:9" ht="14.25" customHeight="1">
      <c r="C545" s="87"/>
      <c r="G545" s="87"/>
      <c r="I545" s="87"/>
    </row>
    <row r="546" spans="3:9" ht="14.25" customHeight="1">
      <c r="C546" s="87"/>
      <c r="G546" s="87"/>
      <c r="I546" s="87"/>
    </row>
    <row r="547" spans="3:9" ht="14.25" customHeight="1">
      <c r="C547" s="87"/>
      <c r="G547" s="87"/>
      <c r="I547" s="87"/>
    </row>
    <row r="548" spans="3:9" ht="14.25" customHeight="1">
      <c r="C548" s="87"/>
      <c r="G548" s="87"/>
      <c r="I548" s="87"/>
    </row>
    <row r="549" spans="3:9" ht="14.25" customHeight="1">
      <c r="C549" s="87"/>
      <c r="G549" s="87"/>
      <c r="I549" s="87"/>
    </row>
    <row r="550" spans="3:9" ht="14.25" customHeight="1">
      <c r="C550" s="87"/>
      <c r="G550" s="87"/>
      <c r="I550" s="87"/>
    </row>
    <row r="551" spans="3:9" ht="14.25" customHeight="1">
      <c r="C551" s="87"/>
      <c r="G551" s="87"/>
      <c r="I551" s="87"/>
    </row>
    <row r="552" spans="3:9" ht="14.25" customHeight="1">
      <c r="C552" s="87"/>
      <c r="G552" s="87"/>
      <c r="I552" s="87"/>
    </row>
    <row r="553" spans="3:9" ht="14.25" customHeight="1">
      <c r="C553" s="87"/>
      <c r="G553" s="87"/>
      <c r="I553" s="87"/>
    </row>
    <row r="554" spans="3:9" ht="14.25" customHeight="1">
      <c r="C554" s="87"/>
      <c r="G554" s="87"/>
      <c r="I554" s="87"/>
    </row>
    <row r="555" spans="3:9" ht="14.25" customHeight="1">
      <c r="C555" s="87"/>
      <c r="G555" s="87"/>
      <c r="I555" s="87"/>
    </row>
    <row r="556" spans="3:9" ht="14.25" customHeight="1">
      <c r="C556" s="87"/>
      <c r="G556" s="87"/>
      <c r="I556" s="87"/>
    </row>
    <row r="557" spans="3:9" ht="14.25" customHeight="1">
      <c r="C557" s="87"/>
      <c r="G557" s="87"/>
      <c r="I557" s="87"/>
    </row>
    <row r="558" spans="3:9" ht="14.25" customHeight="1">
      <c r="C558" s="87"/>
      <c r="G558" s="87"/>
      <c r="I558" s="87"/>
    </row>
    <row r="559" spans="3:9" ht="14.25" customHeight="1">
      <c r="C559" s="87"/>
      <c r="G559" s="87"/>
      <c r="I559" s="87"/>
    </row>
    <row r="560" spans="3:9" ht="14.25" customHeight="1">
      <c r="C560" s="87"/>
      <c r="G560" s="87"/>
      <c r="I560" s="87"/>
    </row>
    <row r="561" spans="3:9" ht="14.25" customHeight="1">
      <c r="C561" s="87"/>
      <c r="G561" s="87"/>
      <c r="I561" s="87"/>
    </row>
    <row r="562" spans="3:9" ht="14.25" customHeight="1">
      <c r="C562" s="87"/>
      <c r="G562" s="87"/>
      <c r="I562" s="87"/>
    </row>
    <row r="563" spans="3:9" ht="14.25" customHeight="1">
      <c r="C563" s="87"/>
      <c r="G563" s="87"/>
      <c r="I563" s="87"/>
    </row>
    <row r="564" spans="3:9" ht="14.25" customHeight="1">
      <c r="C564" s="87"/>
      <c r="G564" s="87"/>
      <c r="I564" s="87"/>
    </row>
    <row r="565" spans="3:9" ht="14.25" customHeight="1">
      <c r="C565" s="87"/>
      <c r="G565" s="87"/>
      <c r="I565" s="87"/>
    </row>
    <row r="566" spans="3:9" ht="14.25" customHeight="1">
      <c r="C566" s="87"/>
      <c r="G566" s="87"/>
      <c r="I566" s="87"/>
    </row>
    <row r="567" spans="3:9" ht="14.25" customHeight="1">
      <c r="C567" s="87"/>
      <c r="G567" s="87"/>
      <c r="I567" s="87"/>
    </row>
    <row r="568" spans="3:9" ht="14.25" customHeight="1">
      <c r="C568" s="87"/>
      <c r="G568" s="87"/>
      <c r="I568" s="87"/>
    </row>
    <row r="569" spans="3:9" ht="14.25" customHeight="1">
      <c r="C569" s="87"/>
      <c r="G569" s="87"/>
      <c r="I569" s="87"/>
    </row>
    <row r="570" spans="3:9" ht="14.25" customHeight="1">
      <c r="C570" s="87"/>
      <c r="G570" s="87"/>
      <c r="I570" s="87"/>
    </row>
    <row r="571" spans="3:9" ht="14.25" customHeight="1">
      <c r="C571" s="87"/>
      <c r="G571" s="87"/>
      <c r="I571" s="87"/>
    </row>
    <row r="572" spans="3:9" ht="14.25" customHeight="1">
      <c r="C572" s="87"/>
      <c r="G572" s="87"/>
      <c r="I572" s="87"/>
    </row>
    <row r="573" spans="3:9" ht="14.25" customHeight="1">
      <c r="C573" s="87"/>
      <c r="G573" s="87"/>
      <c r="I573" s="87"/>
    </row>
    <row r="574" spans="3:9" ht="14.25" customHeight="1">
      <c r="C574" s="87"/>
      <c r="G574" s="87"/>
      <c r="I574" s="87"/>
    </row>
    <row r="575" spans="3:9" ht="14.25" customHeight="1">
      <c r="C575" s="87"/>
      <c r="G575" s="87"/>
      <c r="I575" s="87"/>
    </row>
    <row r="576" spans="3:9" ht="14.25" customHeight="1">
      <c r="C576" s="87"/>
      <c r="G576" s="87"/>
      <c r="I576" s="87"/>
    </row>
    <row r="577" spans="3:9" ht="14.25" customHeight="1">
      <c r="C577" s="87"/>
      <c r="G577" s="87"/>
      <c r="I577" s="87"/>
    </row>
    <row r="578" spans="3:9" ht="14.25" customHeight="1">
      <c r="C578" s="87"/>
      <c r="G578" s="87"/>
      <c r="I578" s="87"/>
    </row>
    <row r="579" spans="3:9" ht="14.25" customHeight="1">
      <c r="C579" s="87"/>
      <c r="G579" s="87"/>
      <c r="I579" s="87"/>
    </row>
    <row r="580" spans="3:9" ht="14.25" customHeight="1">
      <c r="C580" s="87"/>
      <c r="G580" s="87"/>
      <c r="I580" s="87"/>
    </row>
    <row r="581" spans="3:9" ht="14.25" customHeight="1">
      <c r="C581" s="87"/>
      <c r="G581" s="87"/>
      <c r="I581" s="87"/>
    </row>
    <row r="582" spans="3:9" ht="14.25" customHeight="1">
      <c r="C582" s="87"/>
      <c r="G582" s="87"/>
      <c r="I582" s="87"/>
    </row>
    <row r="583" spans="3:9" ht="14.25" customHeight="1">
      <c r="C583" s="87"/>
      <c r="G583" s="87"/>
      <c r="I583" s="87"/>
    </row>
    <row r="584" spans="3:9" ht="14.25" customHeight="1">
      <c r="C584" s="87"/>
      <c r="G584" s="87"/>
      <c r="I584" s="87"/>
    </row>
    <row r="585" spans="3:9" ht="14.25" customHeight="1">
      <c r="C585" s="87"/>
      <c r="G585" s="87"/>
      <c r="I585" s="87"/>
    </row>
    <row r="586" spans="3:9" ht="14.25" customHeight="1">
      <c r="C586" s="87"/>
      <c r="G586" s="87"/>
      <c r="I586" s="87"/>
    </row>
    <row r="587" spans="3:9" ht="14.25" customHeight="1">
      <c r="C587" s="87"/>
      <c r="G587" s="87"/>
      <c r="I587" s="87"/>
    </row>
    <row r="588" spans="3:9" ht="14.25" customHeight="1">
      <c r="C588" s="87"/>
      <c r="G588" s="87"/>
      <c r="I588" s="87"/>
    </row>
    <row r="589" spans="3:9" ht="14.25" customHeight="1">
      <c r="C589" s="87"/>
      <c r="G589" s="87"/>
      <c r="I589" s="87"/>
    </row>
    <row r="590" spans="3:9" ht="14.25" customHeight="1">
      <c r="C590" s="87"/>
      <c r="G590" s="87"/>
      <c r="I590" s="87"/>
    </row>
    <row r="591" spans="3:9" ht="14.25" customHeight="1">
      <c r="C591" s="87"/>
      <c r="G591" s="87"/>
      <c r="I591" s="87"/>
    </row>
    <row r="592" spans="3:9" ht="14.25" customHeight="1">
      <c r="C592" s="87"/>
      <c r="G592" s="87"/>
      <c r="I592" s="87"/>
    </row>
    <row r="593" spans="3:9" ht="14.25" customHeight="1">
      <c r="C593" s="87"/>
      <c r="G593" s="87"/>
      <c r="I593" s="87"/>
    </row>
    <row r="594" spans="3:9" ht="14.25" customHeight="1">
      <c r="C594" s="87"/>
      <c r="G594" s="87"/>
      <c r="I594" s="87"/>
    </row>
    <row r="595" spans="3:9" ht="14.25" customHeight="1">
      <c r="C595" s="87"/>
      <c r="G595" s="87"/>
      <c r="I595" s="87"/>
    </row>
    <row r="596" spans="3:9" ht="14.25" customHeight="1">
      <c r="C596" s="87"/>
      <c r="G596" s="87"/>
      <c r="I596" s="87"/>
    </row>
    <row r="597" spans="3:9" ht="14.25" customHeight="1">
      <c r="C597" s="87"/>
      <c r="G597" s="87"/>
      <c r="I597" s="87"/>
    </row>
    <row r="598" spans="3:9" ht="14.25" customHeight="1">
      <c r="C598" s="87"/>
      <c r="G598" s="87"/>
      <c r="I598" s="87"/>
    </row>
    <row r="599" spans="3:9" ht="14.25" customHeight="1">
      <c r="C599" s="87"/>
      <c r="G599" s="87"/>
      <c r="I599" s="87"/>
    </row>
    <row r="600" spans="3:9" ht="14.25" customHeight="1">
      <c r="C600" s="87"/>
      <c r="G600" s="87"/>
      <c r="I600" s="87"/>
    </row>
    <row r="601" spans="3:9" ht="14.25" customHeight="1">
      <c r="C601" s="87"/>
      <c r="G601" s="87"/>
      <c r="I601" s="87"/>
    </row>
    <row r="602" spans="3:9" ht="14.25" customHeight="1">
      <c r="C602" s="87"/>
      <c r="G602" s="87"/>
      <c r="I602" s="87"/>
    </row>
    <row r="603" spans="3:9" ht="14.25" customHeight="1">
      <c r="C603" s="87"/>
      <c r="G603" s="87"/>
      <c r="I603" s="87"/>
    </row>
    <row r="604" spans="3:9" ht="14.25" customHeight="1">
      <c r="C604" s="87"/>
      <c r="G604" s="87"/>
      <c r="I604" s="87"/>
    </row>
    <row r="605" spans="3:9" ht="14.25" customHeight="1">
      <c r="C605" s="87"/>
      <c r="G605" s="87"/>
      <c r="I605" s="87"/>
    </row>
    <row r="606" spans="3:9" ht="14.25" customHeight="1">
      <c r="C606" s="87"/>
      <c r="G606" s="87"/>
      <c r="I606" s="87"/>
    </row>
    <row r="607" spans="3:9" ht="14.25" customHeight="1">
      <c r="C607" s="87"/>
      <c r="G607" s="87"/>
      <c r="I607" s="87"/>
    </row>
    <row r="608" spans="3:9" ht="14.25" customHeight="1">
      <c r="C608" s="87"/>
      <c r="G608" s="87"/>
      <c r="I608" s="87"/>
    </row>
    <row r="609" spans="3:9" ht="14.25" customHeight="1">
      <c r="C609" s="87"/>
      <c r="G609" s="87"/>
      <c r="I609" s="87"/>
    </row>
    <row r="610" spans="3:9" ht="14.25" customHeight="1">
      <c r="C610" s="87"/>
      <c r="G610" s="87"/>
      <c r="I610" s="87"/>
    </row>
    <row r="611" spans="3:9" ht="14.25" customHeight="1">
      <c r="C611" s="87"/>
      <c r="G611" s="87"/>
      <c r="I611" s="87"/>
    </row>
    <row r="612" spans="3:9" ht="14.25" customHeight="1">
      <c r="C612" s="87"/>
      <c r="G612" s="87"/>
      <c r="I612" s="87"/>
    </row>
    <row r="613" spans="3:9" ht="14.25" customHeight="1">
      <c r="C613" s="87"/>
      <c r="G613" s="87"/>
      <c r="I613" s="87"/>
    </row>
    <row r="614" spans="3:9" ht="14.25" customHeight="1">
      <c r="C614" s="87"/>
      <c r="G614" s="87"/>
      <c r="I614" s="87"/>
    </row>
    <row r="615" spans="3:9" ht="14.25" customHeight="1">
      <c r="C615" s="87"/>
      <c r="G615" s="87"/>
      <c r="I615" s="87"/>
    </row>
    <row r="616" spans="3:9" ht="14.25" customHeight="1">
      <c r="C616" s="87"/>
      <c r="G616" s="87"/>
      <c r="I616" s="87"/>
    </row>
    <row r="617" spans="3:9" ht="14.25" customHeight="1">
      <c r="C617" s="87"/>
      <c r="G617" s="87"/>
      <c r="I617" s="87"/>
    </row>
    <row r="618" spans="3:9" ht="14.25" customHeight="1">
      <c r="C618" s="87"/>
      <c r="G618" s="87"/>
      <c r="I618" s="87"/>
    </row>
    <row r="619" spans="3:9" ht="14.25" customHeight="1">
      <c r="C619" s="87"/>
      <c r="G619" s="87"/>
      <c r="I619" s="87"/>
    </row>
    <row r="620" spans="3:9" ht="14.25" customHeight="1">
      <c r="C620" s="87"/>
      <c r="G620" s="87"/>
      <c r="I620" s="87"/>
    </row>
    <row r="621" spans="3:9" ht="14.25" customHeight="1">
      <c r="C621" s="87"/>
      <c r="G621" s="87"/>
      <c r="I621" s="87"/>
    </row>
    <row r="622" spans="3:9" ht="14.25" customHeight="1">
      <c r="C622" s="87"/>
      <c r="G622" s="87"/>
      <c r="I622" s="87"/>
    </row>
    <row r="623" spans="3:9" ht="14.25" customHeight="1">
      <c r="C623" s="87"/>
      <c r="G623" s="87"/>
      <c r="I623" s="87"/>
    </row>
    <row r="624" spans="3:9" ht="14.25" customHeight="1">
      <c r="C624" s="87"/>
      <c r="G624" s="87"/>
      <c r="I624" s="87"/>
    </row>
    <row r="625" spans="3:9" ht="14.25" customHeight="1">
      <c r="C625" s="87"/>
      <c r="G625" s="87"/>
      <c r="I625" s="87"/>
    </row>
    <row r="626" spans="3:9" ht="14.25" customHeight="1">
      <c r="C626" s="87"/>
      <c r="G626" s="87"/>
      <c r="I626" s="87"/>
    </row>
    <row r="627" spans="3:9" ht="14.25" customHeight="1">
      <c r="C627" s="87"/>
      <c r="G627" s="87"/>
      <c r="I627" s="87"/>
    </row>
    <row r="628" spans="3:9" ht="14.25" customHeight="1">
      <c r="C628" s="87"/>
      <c r="G628" s="87"/>
      <c r="I628" s="87"/>
    </row>
    <row r="629" spans="3:9" ht="14.25" customHeight="1">
      <c r="C629" s="87"/>
      <c r="G629" s="87"/>
      <c r="I629" s="87"/>
    </row>
    <row r="630" spans="3:9" ht="14.25" customHeight="1">
      <c r="C630" s="87"/>
      <c r="G630" s="87"/>
      <c r="I630" s="87"/>
    </row>
    <row r="631" spans="3:9" ht="14.25" customHeight="1">
      <c r="C631" s="87"/>
      <c r="G631" s="87"/>
      <c r="I631" s="87"/>
    </row>
    <row r="632" spans="3:9" ht="14.25" customHeight="1">
      <c r="C632" s="87"/>
      <c r="G632" s="87"/>
      <c r="I632" s="87"/>
    </row>
    <row r="633" spans="3:9" ht="14.25" customHeight="1">
      <c r="C633" s="87"/>
      <c r="G633" s="87"/>
      <c r="I633" s="87"/>
    </row>
    <row r="634" spans="3:9" ht="14.25" customHeight="1">
      <c r="C634" s="87"/>
      <c r="G634" s="87"/>
      <c r="I634" s="87"/>
    </row>
    <row r="635" spans="3:9" ht="14.25" customHeight="1">
      <c r="C635" s="87"/>
      <c r="G635" s="87"/>
      <c r="I635" s="87"/>
    </row>
    <row r="636" spans="3:9" ht="14.25" customHeight="1">
      <c r="C636" s="87"/>
      <c r="G636" s="87"/>
      <c r="I636" s="87"/>
    </row>
    <row r="637" spans="3:9" ht="14.25" customHeight="1">
      <c r="C637" s="87"/>
      <c r="G637" s="87"/>
      <c r="I637" s="87"/>
    </row>
    <row r="638" spans="3:9" ht="14.25" customHeight="1">
      <c r="C638" s="87"/>
      <c r="G638" s="87"/>
      <c r="I638" s="87"/>
    </row>
    <row r="639" spans="3:9" ht="14.25" customHeight="1">
      <c r="C639" s="87"/>
      <c r="G639" s="87"/>
      <c r="I639" s="87"/>
    </row>
    <row r="640" spans="3:9" ht="14.25" customHeight="1">
      <c r="C640" s="87"/>
      <c r="G640" s="87"/>
      <c r="I640" s="87"/>
    </row>
    <row r="641" spans="3:9" ht="14.25" customHeight="1">
      <c r="C641" s="87"/>
      <c r="G641" s="87"/>
      <c r="I641" s="87"/>
    </row>
    <row r="642" spans="3:9" ht="14.25" customHeight="1">
      <c r="C642" s="87"/>
      <c r="G642" s="87"/>
      <c r="I642" s="87"/>
    </row>
    <row r="643" spans="3:9" ht="14.25" customHeight="1">
      <c r="C643" s="87"/>
      <c r="G643" s="87"/>
      <c r="I643" s="87"/>
    </row>
    <row r="644" spans="3:9" ht="14.25" customHeight="1">
      <c r="C644" s="87"/>
      <c r="G644" s="87"/>
      <c r="I644" s="87"/>
    </row>
    <row r="645" spans="3:9" ht="14.25" customHeight="1">
      <c r="C645" s="87"/>
      <c r="G645" s="87"/>
      <c r="I645" s="87"/>
    </row>
    <row r="646" spans="3:9" ht="14.25" customHeight="1">
      <c r="C646" s="87"/>
      <c r="G646" s="87"/>
      <c r="I646" s="87"/>
    </row>
    <row r="647" spans="3:9" ht="14.25" customHeight="1">
      <c r="C647" s="87"/>
      <c r="G647" s="87"/>
      <c r="I647" s="87"/>
    </row>
    <row r="648" spans="3:9" ht="14.25" customHeight="1">
      <c r="C648" s="87"/>
      <c r="G648" s="87"/>
      <c r="I648" s="87"/>
    </row>
    <row r="649" spans="3:9" ht="14.25" customHeight="1">
      <c r="C649" s="87"/>
      <c r="G649" s="87"/>
      <c r="I649" s="87"/>
    </row>
    <row r="650" spans="3:9" ht="14.25" customHeight="1">
      <c r="C650" s="87"/>
      <c r="G650" s="87"/>
      <c r="I650" s="87"/>
    </row>
    <row r="651" spans="3:9" ht="14.25" customHeight="1">
      <c r="C651" s="87"/>
      <c r="G651" s="87"/>
      <c r="I651" s="87"/>
    </row>
    <row r="652" spans="3:9" ht="14.25" customHeight="1">
      <c r="C652" s="87"/>
      <c r="G652" s="87"/>
      <c r="I652" s="87"/>
    </row>
    <row r="653" spans="3:9" ht="14.25" customHeight="1">
      <c r="C653" s="87"/>
      <c r="G653" s="87"/>
      <c r="I653" s="87"/>
    </row>
    <row r="654" spans="3:9" ht="14.25" customHeight="1">
      <c r="C654" s="87"/>
      <c r="G654" s="87"/>
      <c r="I654" s="87"/>
    </row>
    <row r="655" spans="3:9" ht="14.25" customHeight="1">
      <c r="C655" s="87"/>
      <c r="G655" s="87"/>
      <c r="I655" s="87"/>
    </row>
    <row r="656" spans="3:9" ht="14.25" customHeight="1">
      <c r="C656" s="87"/>
      <c r="G656" s="87"/>
      <c r="I656" s="87"/>
    </row>
    <row r="657" spans="3:9" ht="14.25" customHeight="1">
      <c r="C657" s="87"/>
      <c r="G657" s="87"/>
      <c r="I657" s="87"/>
    </row>
    <row r="658" spans="3:9" ht="14.25" customHeight="1">
      <c r="C658" s="87"/>
      <c r="G658" s="87"/>
      <c r="I658" s="87"/>
    </row>
    <row r="659" spans="3:9" ht="14.25" customHeight="1">
      <c r="C659" s="87"/>
      <c r="G659" s="87"/>
      <c r="I659" s="87"/>
    </row>
    <row r="660" spans="3:9" ht="14.25" customHeight="1">
      <c r="C660" s="87"/>
      <c r="G660" s="87"/>
      <c r="I660" s="87"/>
    </row>
    <row r="661" spans="3:9" ht="14.25" customHeight="1">
      <c r="C661" s="87"/>
      <c r="G661" s="87"/>
      <c r="I661" s="87"/>
    </row>
    <row r="662" spans="3:9" ht="14.25" customHeight="1">
      <c r="C662" s="87"/>
      <c r="G662" s="87"/>
      <c r="I662" s="87"/>
    </row>
    <row r="663" spans="3:9" ht="14.25" customHeight="1">
      <c r="C663" s="87"/>
      <c r="G663" s="87"/>
      <c r="I663" s="87"/>
    </row>
    <row r="664" spans="3:9" ht="14.25" customHeight="1">
      <c r="C664" s="87"/>
      <c r="G664" s="87"/>
      <c r="I664" s="87"/>
    </row>
    <row r="665" spans="3:9" ht="14.25" customHeight="1">
      <c r="C665" s="87"/>
      <c r="G665" s="87"/>
      <c r="I665" s="87"/>
    </row>
    <row r="666" spans="3:9" ht="14.25" customHeight="1">
      <c r="C666" s="87"/>
      <c r="G666" s="87"/>
      <c r="I666" s="87"/>
    </row>
    <row r="667" spans="3:9" ht="14.25" customHeight="1">
      <c r="C667" s="87"/>
      <c r="G667" s="87"/>
      <c r="I667" s="87"/>
    </row>
    <row r="668" spans="3:9" ht="14.25" customHeight="1">
      <c r="C668" s="87"/>
      <c r="G668" s="87"/>
      <c r="I668" s="87"/>
    </row>
    <row r="669" spans="3:9" ht="14.25" customHeight="1">
      <c r="C669" s="87"/>
      <c r="G669" s="87"/>
      <c r="I669" s="87"/>
    </row>
    <row r="670" spans="3:9" ht="14.25" customHeight="1">
      <c r="C670" s="87"/>
      <c r="G670" s="87"/>
      <c r="I670" s="87"/>
    </row>
    <row r="671" spans="3:9" ht="14.25" customHeight="1">
      <c r="C671" s="87"/>
      <c r="G671" s="87"/>
      <c r="I671" s="87"/>
    </row>
    <row r="672" spans="3:9" ht="14.25" customHeight="1">
      <c r="C672" s="87"/>
      <c r="G672" s="87"/>
      <c r="I672" s="87"/>
    </row>
    <row r="673" spans="3:9" ht="14.25" customHeight="1">
      <c r="C673" s="87"/>
      <c r="G673" s="87"/>
      <c r="I673" s="87"/>
    </row>
    <row r="674" spans="3:9" ht="14.25" customHeight="1">
      <c r="C674" s="87"/>
      <c r="G674" s="87"/>
      <c r="I674" s="87"/>
    </row>
    <row r="675" spans="3:9" ht="14.25" customHeight="1">
      <c r="C675" s="87"/>
      <c r="G675" s="87"/>
      <c r="I675" s="87"/>
    </row>
    <row r="676" spans="3:9" ht="14.25" customHeight="1">
      <c r="C676" s="87"/>
      <c r="G676" s="87"/>
      <c r="I676" s="87"/>
    </row>
    <row r="677" spans="3:9" ht="14.25" customHeight="1">
      <c r="C677" s="87"/>
      <c r="G677" s="87"/>
      <c r="I677" s="87"/>
    </row>
    <row r="678" spans="3:9" ht="14.25" customHeight="1">
      <c r="C678" s="87"/>
      <c r="G678" s="87"/>
      <c r="I678" s="87"/>
    </row>
    <row r="679" spans="3:9" ht="14.25" customHeight="1">
      <c r="C679" s="87"/>
      <c r="G679" s="87"/>
      <c r="I679" s="87"/>
    </row>
    <row r="680" spans="3:9" ht="14.25" customHeight="1">
      <c r="C680" s="87"/>
      <c r="G680" s="87"/>
      <c r="I680" s="87"/>
    </row>
    <row r="681" spans="3:9" ht="14.25" customHeight="1">
      <c r="C681" s="87"/>
      <c r="G681" s="87"/>
      <c r="I681" s="87"/>
    </row>
    <row r="682" spans="3:9" ht="14.25" customHeight="1">
      <c r="C682" s="87"/>
      <c r="G682" s="87"/>
      <c r="I682" s="87"/>
    </row>
    <row r="683" spans="3:9" ht="14.25" customHeight="1">
      <c r="C683" s="87"/>
      <c r="G683" s="87"/>
      <c r="I683" s="87"/>
    </row>
    <row r="684" spans="3:9" ht="14.25" customHeight="1">
      <c r="C684" s="87"/>
      <c r="G684" s="87"/>
      <c r="I684" s="87"/>
    </row>
    <row r="685" spans="3:9" ht="14.25" customHeight="1">
      <c r="C685" s="87"/>
      <c r="G685" s="87"/>
      <c r="I685" s="87"/>
    </row>
    <row r="686" spans="3:9" ht="14.25" customHeight="1">
      <c r="C686" s="87"/>
      <c r="G686" s="87"/>
      <c r="I686" s="87"/>
    </row>
    <row r="687" spans="3:9" ht="14.25" customHeight="1">
      <c r="C687" s="87"/>
      <c r="G687" s="87"/>
      <c r="I687" s="87"/>
    </row>
    <row r="688" spans="3:9" ht="14.25" customHeight="1">
      <c r="C688" s="87"/>
      <c r="G688" s="87"/>
      <c r="I688" s="87"/>
    </row>
    <row r="689" spans="3:9" ht="14.25" customHeight="1">
      <c r="C689" s="87"/>
      <c r="G689" s="87"/>
      <c r="I689" s="87"/>
    </row>
    <row r="690" spans="3:9" ht="14.25" customHeight="1">
      <c r="C690" s="87"/>
      <c r="G690" s="87"/>
      <c r="I690" s="87"/>
    </row>
    <row r="691" spans="3:9" ht="14.25" customHeight="1">
      <c r="C691" s="87"/>
      <c r="G691" s="87"/>
      <c r="I691" s="87"/>
    </row>
    <row r="692" spans="3:9" ht="14.25" customHeight="1">
      <c r="C692" s="87"/>
      <c r="G692" s="87"/>
      <c r="I692" s="87"/>
    </row>
    <row r="693" spans="3:9" ht="14.25" customHeight="1">
      <c r="C693" s="87"/>
      <c r="G693" s="87"/>
      <c r="I693" s="87"/>
    </row>
    <row r="694" spans="3:9" ht="14.25" customHeight="1">
      <c r="C694" s="87"/>
      <c r="G694" s="87"/>
      <c r="I694" s="87"/>
    </row>
    <row r="695" spans="3:9" ht="14.25" customHeight="1">
      <c r="C695" s="87"/>
      <c r="G695" s="87"/>
      <c r="I695" s="87"/>
    </row>
    <row r="696" spans="3:9" ht="14.25" customHeight="1">
      <c r="C696" s="87"/>
      <c r="G696" s="87"/>
      <c r="I696" s="87"/>
    </row>
    <row r="697" spans="3:9" ht="14.25" customHeight="1">
      <c r="C697" s="87"/>
      <c r="G697" s="87"/>
      <c r="I697" s="87"/>
    </row>
    <row r="698" spans="3:9" ht="14.25" customHeight="1">
      <c r="C698" s="87"/>
      <c r="G698" s="87"/>
      <c r="I698" s="87"/>
    </row>
    <row r="699" spans="3:9" ht="14.25" customHeight="1">
      <c r="C699" s="87"/>
      <c r="G699" s="87"/>
      <c r="I699" s="87"/>
    </row>
    <row r="700" spans="3:9" ht="14.25" customHeight="1">
      <c r="C700" s="87"/>
      <c r="G700" s="87"/>
      <c r="I700" s="87"/>
    </row>
    <row r="701" spans="3:9" ht="14.25" customHeight="1">
      <c r="C701" s="87"/>
      <c r="G701" s="87"/>
      <c r="I701" s="87"/>
    </row>
    <row r="702" spans="3:9" ht="14.25" customHeight="1">
      <c r="C702" s="87"/>
      <c r="G702" s="87"/>
      <c r="I702" s="87"/>
    </row>
    <row r="703" spans="3:9" ht="14.25" customHeight="1">
      <c r="C703" s="87"/>
      <c r="G703" s="87"/>
      <c r="I703" s="87"/>
    </row>
    <row r="704" spans="3:9" ht="14.25" customHeight="1">
      <c r="C704" s="87"/>
      <c r="G704" s="87"/>
      <c r="I704" s="87"/>
    </row>
    <row r="705" spans="3:9" ht="14.25" customHeight="1">
      <c r="C705" s="87"/>
      <c r="G705" s="87"/>
      <c r="I705" s="87"/>
    </row>
    <row r="706" spans="3:9" ht="14.25" customHeight="1">
      <c r="C706" s="87"/>
      <c r="G706" s="87"/>
      <c r="I706" s="87"/>
    </row>
    <row r="707" spans="3:9" ht="14.25" customHeight="1">
      <c r="C707" s="87"/>
      <c r="G707" s="87"/>
      <c r="I707" s="87"/>
    </row>
    <row r="708" spans="3:9" ht="14.25" customHeight="1">
      <c r="C708" s="87"/>
      <c r="G708" s="87"/>
      <c r="I708" s="87"/>
    </row>
    <row r="709" spans="3:9" ht="14.25" customHeight="1">
      <c r="C709" s="87"/>
      <c r="G709" s="87"/>
      <c r="I709" s="87"/>
    </row>
    <row r="710" spans="3:9" ht="14.25" customHeight="1">
      <c r="C710" s="87"/>
      <c r="G710" s="87"/>
      <c r="I710" s="87"/>
    </row>
    <row r="711" spans="3:9" ht="14.25" customHeight="1">
      <c r="C711" s="87"/>
      <c r="G711" s="87"/>
      <c r="I711" s="87"/>
    </row>
    <row r="712" spans="3:9" ht="14.25" customHeight="1">
      <c r="C712" s="87"/>
      <c r="G712" s="87"/>
      <c r="I712" s="87"/>
    </row>
    <row r="713" spans="3:9" ht="14.25" customHeight="1">
      <c r="C713" s="87"/>
      <c r="G713" s="87"/>
      <c r="I713" s="87"/>
    </row>
    <row r="714" spans="3:9" ht="14.25" customHeight="1">
      <c r="C714" s="87"/>
      <c r="G714" s="87"/>
      <c r="I714" s="87"/>
    </row>
    <row r="715" spans="3:9" ht="14.25" customHeight="1">
      <c r="C715" s="87"/>
      <c r="G715" s="87"/>
      <c r="I715" s="87"/>
    </row>
    <row r="716" spans="3:9" ht="14.25" customHeight="1">
      <c r="C716" s="87"/>
      <c r="G716" s="87"/>
      <c r="I716" s="87"/>
    </row>
    <row r="717" spans="3:9" ht="14.25" customHeight="1">
      <c r="C717" s="87"/>
      <c r="G717" s="87"/>
      <c r="I717" s="87"/>
    </row>
    <row r="718" spans="3:9" ht="14.25" customHeight="1">
      <c r="C718" s="87"/>
      <c r="G718" s="87"/>
      <c r="I718" s="87"/>
    </row>
    <row r="719" spans="3:9" ht="14.25" customHeight="1">
      <c r="C719" s="87"/>
      <c r="G719" s="87"/>
      <c r="I719" s="87"/>
    </row>
    <row r="720" spans="3:9" ht="14.25" customHeight="1">
      <c r="C720" s="87"/>
      <c r="G720" s="87"/>
      <c r="I720" s="87"/>
    </row>
    <row r="721" spans="3:9" ht="14.25" customHeight="1">
      <c r="C721" s="87"/>
      <c r="G721" s="87"/>
      <c r="I721" s="87"/>
    </row>
    <row r="722" spans="3:9" ht="14.25" customHeight="1">
      <c r="C722" s="87"/>
      <c r="G722" s="87"/>
      <c r="I722" s="87"/>
    </row>
    <row r="723" spans="3:9" ht="14.25" customHeight="1">
      <c r="C723" s="87"/>
      <c r="G723" s="87"/>
      <c r="I723" s="87"/>
    </row>
    <row r="724" spans="3:9" ht="14.25" customHeight="1">
      <c r="C724" s="87"/>
      <c r="G724" s="87"/>
      <c r="I724" s="87"/>
    </row>
    <row r="725" spans="3:9" ht="14.25" customHeight="1">
      <c r="C725" s="87"/>
      <c r="G725" s="87"/>
      <c r="I725" s="87"/>
    </row>
    <row r="726" spans="3:9" ht="14.25" customHeight="1">
      <c r="C726" s="87"/>
      <c r="G726" s="87"/>
      <c r="I726" s="87"/>
    </row>
    <row r="727" spans="3:9" ht="14.25" customHeight="1">
      <c r="C727" s="87"/>
      <c r="G727" s="87"/>
      <c r="I727" s="87"/>
    </row>
    <row r="728" spans="3:9" ht="14.25" customHeight="1">
      <c r="C728" s="87"/>
      <c r="G728" s="87"/>
      <c r="I728" s="87"/>
    </row>
    <row r="729" spans="3:9" ht="14.25" customHeight="1">
      <c r="C729" s="87"/>
      <c r="G729" s="87"/>
      <c r="I729" s="87"/>
    </row>
    <row r="730" spans="3:9" ht="14.25" customHeight="1">
      <c r="C730" s="87"/>
      <c r="G730" s="87"/>
      <c r="I730" s="87"/>
    </row>
    <row r="731" spans="3:9" ht="14.25" customHeight="1">
      <c r="C731" s="87"/>
      <c r="G731" s="87"/>
      <c r="I731" s="87"/>
    </row>
    <row r="732" spans="3:9" ht="14.25" customHeight="1">
      <c r="C732" s="87"/>
      <c r="G732" s="87"/>
      <c r="I732" s="87"/>
    </row>
    <row r="733" spans="3:9" ht="14.25" customHeight="1">
      <c r="C733" s="87"/>
      <c r="G733" s="87"/>
      <c r="I733" s="87"/>
    </row>
    <row r="734" spans="3:9" ht="14.25" customHeight="1">
      <c r="C734" s="87"/>
      <c r="G734" s="87"/>
      <c r="I734" s="87"/>
    </row>
    <row r="735" spans="3:9" ht="14.25" customHeight="1">
      <c r="C735" s="87"/>
      <c r="G735" s="87"/>
      <c r="I735" s="87"/>
    </row>
    <row r="736" spans="3:9" ht="14.25" customHeight="1">
      <c r="C736" s="87"/>
      <c r="G736" s="87"/>
      <c r="I736" s="87"/>
    </row>
    <row r="737" spans="3:9" ht="14.25" customHeight="1">
      <c r="C737" s="87"/>
      <c r="G737" s="87"/>
      <c r="I737" s="87"/>
    </row>
    <row r="738" spans="3:9" ht="14.25" customHeight="1">
      <c r="C738" s="87"/>
      <c r="G738" s="87"/>
      <c r="I738" s="87"/>
    </row>
    <row r="739" spans="3:9" ht="14.25" customHeight="1">
      <c r="C739" s="87"/>
      <c r="G739" s="87"/>
      <c r="I739" s="87"/>
    </row>
    <row r="740" spans="3:9" ht="14.25" customHeight="1">
      <c r="C740" s="87"/>
      <c r="G740" s="87"/>
      <c r="I740" s="87"/>
    </row>
    <row r="741" spans="3:9" ht="14.25" customHeight="1">
      <c r="C741" s="87"/>
      <c r="G741" s="87"/>
      <c r="I741" s="87"/>
    </row>
    <row r="742" spans="3:9" ht="14.25" customHeight="1">
      <c r="C742" s="87"/>
      <c r="G742" s="87"/>
      <c r="I742" s="87"/>
    </row>
    <row r="743" spans="3:9" ht="14.25" customHeight="1">
      <c r="C743" s="87"/>
      <c r="G743" s="87"/>
      <c r="I743" s="87"/>
    </row>
    <row r="744" spans="3:9" ht="14.25" customHeight="1">
      <c r="C744" s="87"/>
      <c r="G744" s="87"/>
      <c r="I744" s="87"/>
    </row>
    <row r="745" spans="3:9" ht="14.25" customHeight="1">
      <c r="C745" s="87"/>
      <c r="G745" s="87"/>
      <c r="I745" s="87"/>
    </row>
    <row r="746" spans="3:9" ht="14.25" customHeight="1">
      <c r="C746" s="87"/>
      <c r="G746" s="87"/>
      <c r="I746" s="87"/>
    </row>
    <row r="747" spans="3:9" ht="14.25" customHeight="1">
      <c r="C747" s="87"/>
      <c r="G747" s="87"/>
      <c r="I747" s="87"/>
    </row>
    <row r="748" spans="3:9" ht="14.25" customHeight="1">
      <c r="C748" s="87"/>
      <c r="G748" s="87"/>
      <c r="I748" s="87"/>
    </row>
    <row r="749" spans="3:9" ht="14.25" customHeight="1">
      <c r="C749" s="87"/>
      <c r="G749" s="87"/>
      <c r="I749" s="87"/>
    </row>
    <row r="750" spans="3:9" ht="14.25" customHeight="1">
      <c r="C750" s="87"/>
      <c r="G750" s="87"/>
      <c r="I750" s="87"/>
    </row>
    <row r="751" spans="3:9" ht="14.25" customHeight="1">
      <c r="C751" s="87"/>
      <c r="G751" s="87"/>
      <c r="I751" s="87"/>
    </row>
    <row r="752" spans="3:9" ht="14.25" customHeight="1">
      <c r="C752" s="87"/>
      <c r="G752" s="87"/>
      <c r="I752" s="87"/>
    </row>
    <row r="753" spans="3:9" ht="14.25" customHeight="1">
      <c r="C753" s="87"/>
      <c r="G753" s="87"/>
      <c r="I753" s="87"/>
    </row>
    <row r="754" spans="3:9" ht="14.25" customHeight="1">
      <c r="C754" s="87"/>
      <c r="G754" s="87"/>
      <c r="I754" s="87"/>
    </row>
    <row r="755" spans="3:9" ht="14.25" customHeight="1">
      <c r="C755" s="87"/>
      <c r="G755" s="87"/>
      <c r="I755" s="87"/>
    </row>
    <row r="756" spans="3:9" ht="14.25" customHeight="1">
      <c r="C756" s="87"/>
      <c r="G756" s="87"/>
      <c r="I756" s="87"/>
    </row>
    <row r="757" spans="3:9" ht="14.25" customHeight="1">
      <c r="C757" s="87"/>
      <c r="G757" s="87"/>
      <c r="I757" s="87"/>
    </row>
    <row r="758" spans="3:9" ht="14.25" customHeight="1">
      <c r="C758" s="87"/>
      <c r="G758" s="87"/>
      <c r="I758" s="87"/>
    </row>
    <row r="759" spans="3:9" ht="14.25" customHeight="1">
      <c r="C759" s="87"/>
      <c r="G759" s="87"/>
      <c r="I759" s="87"/>
    </row>
    <row r="760" spans="3:9" ht="14.25" customHeight="1">
      <c r="C760" s="87"/>
      <c r="G760" s="87"/>
      <c r="I760" s="87"/>
    </row>
    <row r="761" spans="3:9" ht="14.25" customHeight="1">
      <c r="C761" s="87"/>
      <c r="G761" s="87"/>
      <c r="I761" s="87"/>
    </row>
    <row r="762" spans="3:9" ht="14.25" customHeight="1">
      <c r="C762" s="87"/>
      <c r="G762" s="87"/>
      <c r="I762" s="87"/>
    </row>
    <row r="763" spans="3:9" ht="14.25" customHeight="1">
      <c r="C763" s="87"/>
      <c r="G763" s="87"/>
      <c r="I763" s="87"/>
    </row>
    <row r="764" spans="3:9" ht="14.25" customHeight="1">
      <c r="C764" s="87"/>
      <c r="G764" s="87"/>
      <c r="I764" s="87"/>
    </row>
    <row r="765" spans="3:9" ht="14.25" customHeight="1">
      <c r="C765" s="87"/>
      <c r="G765" s="87"/>
      <c r="I765" s="87"/>
    </row>
    <row r="766" spans="3:9" ht="14.25" customHeight="1">
      <c r="C766" s="87"/>
      <c r="G766" s="87"/>
      <c r="I766" s="87"/>
    </row>
    <row r="767" spans="3:9" ht="14.25" customHeight="1">
      <c r="C767" s="87"/>
      <c r="G767" s="87"/>
      <c r="I767" s="87"/>
    </row>
    <row r="768" spans="3:9" ht="14.25" customHeight="1">
      <c r="C768" s="87"/>
      <c r="G768" s="87"/>
      <c r="I768" s="87"/>
    </row>
    <row r="769" spans="3:9" ht="14.25" customHeight="1">
      <c r="C769" s="87"/>
      <c r="G769" s="87"/>
      <c r="I769" s="87"/>
    </row>
    <row r="770" spans="3:9" ht="14.25" customHeight="1">
      <c r="C770" s="87"/>
      <c r="G770" s="87"/>
      <c r="I770" s="87"/>
    </row>
    <row r="771" spans="3:9" ht="14.25" customHeight="1">
      <c r="C771" s="87"/>
      <c r="G771" s="87"/>
      <c r="I771" s="87"/>
    </row>
    <row r="772" spans="3:9" ht="14.25" customHeight="1">
      <c r="C772" s="87"/>
      <c r="G772" s="87"/>
      <c r="I772" s="87"/>
    </row>
    <row r="773" spans="3:9" ht="14.25" customHeight="1">
      <c r="C773" s="87"/>
      <c r="G773" s="87"/>
      <c r="I773" s="87"/>
    </row>
    <row r="774" spans="3:9" ht="14.25" customHeight="1">
      <c r="C774" s="87"/>
      <c r="G774" s="87"/>
      <c r="I774" s="87"/>
    </row>
    <row r="775" spans="3:9" ht="14.25" customHeight="1">
      <c r="C775" s="87"/>
      <c r="G775" s="87"/>
      <c r="I775" s="87"/>
    </row>
    <row r="776" spans="3:9" ht="14.25" customHeight="1">
      <c r="C776" s="87"/>
      <c r="G776" s="87"/>
      <c r="I776" s="87"/>
    </row>
    <row r="777" spans="3:9" ht="14.25" customHeight="1">
      <c r="C777" s="87"/>
      <c r="G777" s="87"/>
      <c r="I777" s="87"/>
    </row>
    <row r="778" spans="3:9" ht="14.25" customHeight="1">
      <c r="C778" s="87"/>
      <c r="G778" s="87"/>
      <c r="I778" s="87"/>
    </row>
    <row r="779" spans="3:9" ht="14.25" customHeight="1">
      <c r="C779" s="87"/>
      <c r="G779" s="87"/>
      <c r="I779" s="87"/>
    </row>
    <row r="780" spans="3:9" ht="14.25" customHeight="1">
      <c r="C780" s="87"/>
      <c r="G780" s="87"/>
      <c r="I780" s="87"/>
    </row>
    <row r="781" spans="3:9" ht="14.25" customHeight="1">
      <c r="C781" s="87"/>
      <c r="G781" s="87"/>
      <c r="I781" s="87"/>
    </row>
    <row r="782" spans="3:9" ht="14.25" customHeight="1">
      <c r="C782" s="87"/>
      <c r="G782" s="87"/>
      <c r="I782" s="87"/>
    </row>
    <row r="783" spans="3:9" ht="14.25" customHeight="1">
      <c r="C783" s="87"/>
      <c r="G783" s="87"/>
      <c r="I783" s="87"/>
    </row>
    <row r="784" spans="3:9" ht="14.25" customHeight="1">
      <c r="C784" s="87"/>
      <c r="G784" s="87"/>
      <c r="I784" s="87"/>
    </row>
    <row r="785" spans="3:9" ht="14.25" customHeight="1">
      <c r="C785" s="87"/>
      <c r="G785" s="87"/>
      <c r="I785" s="87"/>
    </row>
    <row r="786" spans="3:9" ht="14.25" customHeight="1">
      <c r="C786" s="87"/>
      <c r="G786" s="87"/>
      <c r="I786" s="87"/>
    </row>
    <row r="787" spans="3:9" ht="14.25" customHeight="1">
      <c r="C787" s="87"/>
      <c r="G787" s="87"/>
      <c r="I787" s="87"/>
    </row>
    <row r="788" spans="3:9" ht="14.25" customHeight="1">
      <c r="C788" s="87"/>
      <c r="G788" s="87"/>
      <c r="I788" s="87"/>
    </row>
    <row r="789" spans="3:9" ht="14.25" customHeight="1">
      <c r="C789" s="87"/>
      <c r="G789" s="87"/>
      <c r="I789" s="87"/>
    </row>
    <row r="790" spans="3:9" ht="14.25" customHeight="1">
      <c r="C790" s="87"/>
      <c r="G790" s="87"/>
      <c r="I790" s="87"/>
    </row>
    <row r="791" spans="3:9" ht="14.25" customHeight="1">
      <c r="C791" s="87"/>
      <c r="G791" s="87"/>
      <c r="I791" s="87"/>
    </row>
    <row r="792" spans="3:9" ht="14.25" customHeight="1">
      <c r="C792" s="87"/>
      <c r="G792" s="87"/>
      <c r="I792" s="87"/>
    </row>
    <row r="793" spans="3:9" ht="14.25" customHeight="1">
      <c r="C793" s="87"/>
      <c r="G793" s="87"/>
      <c r="I793" s="87"/>
    </row>
    <row r="794" spans="3:9" ht="14.25" customHeight="1">
      <c r="C794" s="87"/>
      <c r="G794" s="87"/>
      <c r="I794" s="87"/>
    </row>
    <row r="795" spans="3:9" ht="14.25" customHeight="1">
      <c r="C795" s="87"/>
      <c r="G795" s="87"/>
      <c r="I795" s="87"/>
    </row>
    <row r="796" spans="3:9" ht="14.25" customHeight="1">
      <c r="C796" s="87"/>
      <c r="G796" s="87"/>
      <c r="I796" s="87"/>
    </row>
    <row r="797" spans="3:9" ht="14.25" customHeight="1">
      <c r="C797" s="87"/>
      <c r="G797" s="87"/>
      <c r="I797" s="87"/>
    </row>
    <row r="798" spans="3:9" ht="14.25" customHeight="1">
      <c r="C798" s="87"/>
      <c r="G798" s="87"/>
      <c r="I798" s="87"/>
    </row>
    <row r="799" spans="3:9" ht="14.25" customHeight="1">
      <c r="C799" s="87"/>
      <c r="G799" s="87"/>
      <c r="I799" s="87"/>
    </row>
    <row r="800" spans="3:9" ht="14.25" customHeight="1">
      <c r="C800" s="87"/>
      <c r="G800" s="87"/>
      <c r="I800" s="87"/>
    </row>
    <row r="801" spans="3:9" ht="14.25" customHeight="1">
      <c r="C801" s="87"/>
      <c r="G801" s="87"/>
      <c r="I801" s="87"/>
    </row>
    <row r="802" spans="3:9" ht="14.25" customHeight="1">
      <c r="C802" s="87"/>
      <c r="G802" s="87"/>
      <c r="I802" s="87"/>
    </row>
    <row r="803" spans="3:9" ht="14.25" customHeight="1">
      <c r="C803" s="87"/>
      <c r="G803" s="87"/>
      <c r="I803" s="87"/>
    </row>
    <row r="804" spans="3:9" ht="14.25" customHeight="1">
      <c r="C804" s="87"/>
      <c r="G804" s="87"/>
      <c r="I804" s="87"/>
    </row>
    <row r="805" spans="3:9" ht="14.25" customHeight="1">
      <c r="C805" s="87"/>
      <c r="G805" s="87"/>
      <c r="I805" s="87"/>
    </row>
    <row r="806" spans="3:9" ht="14.25" customHeight="1">
      <c r="C806" s="87"/>
      <c r="G806" s="87"/>
      <c r="I806" s="87"/>
    </row>
    <row r="807" spans="3:9" ht="14.25" customHeight="1">
      <c r="C807" s="87"/>
      <c r="G807" s="87"/>
      <c r="I807" s="87"/>
    </row>
    <row r="808" spans="3:9" ht="14.25" customHeight="1">
      <c r="C808" s="87"/>
      <c r="G808" s="87"/>
      <c r="I808" s="87"/>
    </row>
    <row r="809" spans="3:9" ht="14.25" customHeight="1">
      <c r="C809" s="87"/>
      <c r="G809" s="87"/>
      <c r="I809" s="87"/>
    </row>
    <row r="810" spans="3:9" ht="14.25" customHeight="1">
      <c r="C810" s="87"/>
      <c r="G810" s="87"/>
      <c r="I810" s="87"/>
    </row>
    <row r="811" spans="3:9" ht="14.25" customHeight="1">
      <c r="C811" s="87"/>
      <c r="G811" s="87"/>
      <c r="I811" s="87"/>
    </row>
    <row r="812" spans="3:9" ht="14.25" customHeight="1">
      <c r="C812" s="87"/>
      <c r="G812" s="87"/>
      <c r="I812" s="87"/>
    </row>
    <row r="813" spans="3:9" ht="14.25" customHeight="1">
      <c r="C813" s="87"/>
      <c r="G813" s="87"/>
      <c r="I813" s="87"/>
    </row>
    <row r="814" spans="3:9" ht="14.25" customHeight="1">
      <c r="C814" s="87"/>
      <c r="G814" s="87"/>
      <c r="I814" s="87"/>
    </row>
    <row r="815" spans="3:9" ht="14.25" customHeight="1">
      <c r="C815" s="87"/>
      <c r="G815" s="87"/>
      <c r="I815" s="87"/>
    </row>
    <row r="816" spans="3:9" ht="14.25" customHeight="1">
      <c r="C816" s="87"/>
      <c r="G816" s="87"/>
      <c r="I816" s="87"/>
    </row>
    <row r="817" spans="3:9" ht="14.25" customHeight="1">
      <c r="C817" s="87"/>
      <c r="G817" s="87"/>
      <c r="I817" s="87"/>
    </row>
    <row r="818" spans="3:9" ht="14.25" customHeight="1">
      <c r="C818" s="87"/>
      <c r="G818" s="87"/>
      <c r="I818" s="87"/>
    </row>
    <row r="819" spans="3:9" ht="14.25" customHeight="1">
      <c r="C819" s="87"/>
      <c r="G819" s="87"/>
      <c r="I819" s="87"/>
    </row>
    <row r="820" spans="3:9" ht="14.25" customHeight="1">
      <c r="C820" s="87"/>
      <c r="G820" s="87"/>
      <c r="I820" s="87"/>
    </row>
    <row r="821" spans="3:9" ht="14.25" customHeight="1">
      <c r="C821" s="87"/>
      <c r="G821" s="87"/>
      <c r="I821" s="87"/>
    </row>
    <row r="822" spans="3:9" ht="14.25" customHeight="1">
      <c r="C822" s="87"/>
      <c r="G822" s="87"/>
      <c r="I822" s="87"/>
    </row>
    <row r="823" spans="3:9" ht="14.25" customHeight="1">
      <c r="C823" s="87"/>
      <c r="G823" s="87"/>
      <c r="I823" s="87"/>
    </row>
    <row r="824" spans="3:9" ht="14.25" customHeight="1">
      <c r="C824" s="87"/>
      <c r="G824" s="87"/>
      <c r="I824" s="87"/>
    </row>
    <row r="825" spans="3:9" ht="14.25" customHeight="1">
      <c r="C825" s="87"/>
      <c r="G825" s="87"/>
      <c r="I825" s="87"/>
    </row>
    <row r="826" spans="3:9" ht="14.25" customHeight="1">
      <c r="C826" s="87"/>
      <c r="G826" s="87"/>
      <c r="I826" s="87"/>
    </row>
    <row r="827" spans="3:9" ht="14.25" customHeight="1">
      <c r="C827" s="87"/>
      <c r="G827" s="87"/>
      <c r="I827" s="87"/>
    </row>
    <row r="828" spans="3:9" ht="14.25" customHeight="1">
      <c r="C828" s="87"/>
      <c r="G828" s="87"/>
      <c r="I828" s="87"/>
    </row>
    <row r="829" spans="3:9" ht="14.25" customHeight="1">
      <c r="C829" s="87"/>
      <c r="G829" s="87"/>
      <c r="I829" s="87"/>
    </row>
    <row r="830" spans="3:9" ht="14.25" customHeight="1">
      <c r="C830" s="87"/>
      <c r="G830" s="87"/>
      <c r="I830" s="87"/>
    </row>
    <row r="831" spans="3:9" ht="14.25" customHeight="1">
      <c r="C831" s="87"/>
      <c r="G831" s="87"/>
      <c r="I831" s="87"/>
    </row>
    <row r="832" spans="3:9" ht="14.25" customHeight="1">
      <c r="C832" s="87"/>
      <c r="G832" s="87"/>
      <c r="I832" s="87"/>
    </row>
    <row r="833" spans="3:9" ht="14.25" customHeight="1">
      <c r="C833" s="87"/>
      <c r="G833" s="87"/>
      <c r="I833" s="87"/>
    </row>
    <row r="834" spans="3:9" ht="14.25" customHeight="1">
      <c r="C834" s="87"/>
      <c r="G834" s="87"/>
      <c r="I834" s="87"/>
    </row>
    <row r="835" spans="3:9" ht="14.25" customHeight="1">
      <c r="C835" s="87"/>
      <c r="G835" s="87"/>
      <c r="I835" s="87"/>
    </row>
    <row r="836" spans="3:9" ht="14.25" customHeight="1">
      <c r="C836" s="87"/>
      <c r="G836" s="87"/>
      <c r="I836" s="87"/>
    </row>
    <row r="837" spans="3:9" ht="14.25" customHeight="1">
      <c r="C837" s="87"/>
      <c r="G837" s="87"/>
      <c r="I837" s="87"/>
    </row>
    <row r="838" spans="3:9" ht="14.25" customHeight="1">
      <c r="C838" s="87"/>
      <c r="G838" s="87"/>
      <c r="I838" s="87"/>
    </row>
    <row r="839" spans="3:9" ht="14.25" customHeight="1">
      <c r="C839" s="87"/>
      <c r="G839" s="87"/>
      <c r="I839" s="87"/>
    </row>
    <row r="840" spans="3:9" ht="14.25" customHeight="1">
      <c r="C840" s="87"/>
      <c r="G840" s="87"/>
      <c r="I840" s="87"/>
    </row>
    <row r="841" spans="3:9" ht="14.25" customHeight="1">
      <c r="C841" s="87"/>
      <c r="G841" s="87"/>
      <c r="I841" s="87"/>
    </row>
    <row r="842" spans="3:9" ht="14.25" customHeight="1">
      <c r="C842" s="87"/>
      <c r="G842" s="87"/>
      <c r="I842" s="87"/>
    </row>
    <row r="843" spans="3:9" ht="14.25" customHeight="1">
      <c r="C843" s="87"/>
      <c r="G843" s="87"/>
      <c r="I843" s="87"/>
    </row>
    <row r="844" spans="3:9" ht="14.25" customHeight="1">
      <c r="C844" s="87"/>
      <c r="G844" s="87"/>
      <c r="I844" s="87"/>
    </row>
    <row r="845" spans="3:9" ht="14.25" customHeight="1">
      <c r="C845" s="87"/>
      <c r="G845" s="87"/>
      <c r="I845" s="87"/>
    </row>
    <row r="846" spans="3:9" ht="14.25" customHeight="1">
      <c r="C846" s="87"/>
      <c r="G846" s="87"/>
      <c r="I846" s="87"/>
    </row>
    <row r="847" spans="3:9" ht="14.25" customHeight="1">
      <c r="C847" s="87"/>
      <c r="G847" s="87"/>
      <c r="I847" s="87"/>
    </row>
    <row r="848" spans="3:9" ht="14.25" customHeight="1">
      <c r="C848" s="87"/>
      <c r="G848" s="87"/>
      <c r="I848" s="87"/>
    </row>
    <row r="849" spans="3:9" ht="14.25" customHeight="1">
      <c r="C849" s="87"/>
      <c r="G849" s="87"/>
      <c r="I849" s="87"/>
    </row>
    <row r="850" spans="3:9" ht="14.25" customHeight="1">
      <c r="C850" s="87"/>
      <c r="G850" s="87"/>
      <c r="I850" s="87"/>
    </row>
    <row r="851" spans="3:9" ht="14.25" customHeight="1">
      <c r="C851" s="87"/>
      <c r="G851" s="87"/>
      <c r="I851" s="87"/>
    </row>
    <row r="852" spans="3:9" ht="14.25" customHeight="1">
      <c r="C852" s="87"/>
      <c r="G852" s="87"/>
      <c r="I852" s="87"/>
    </row>
    <row r="853" spans="3:9" ht="14.25" customHeight="1">
      <c r="C853" s="87"/>
      <c r="G853" s="87"/>
      <c r="I853" s="87"/>
    </row>
    <row r="854" spans="3:9" ht="14.25" customHeight="1">
      <c r="C854" s="87"/>
      <c r="G854" s="87"/>
      <c r="I854" s="87"/>
    </row>
    <row r="855" spans="3:9" ht="14.25" customHeight="1">
      <c r="C855" s="87"/>
      <c r="G855" s="87"/>
      <c r="I855" s="87"/>
    </row>
    <row r="856" spans="3:9" ht="14.25" customHeight="1">
      <c r="C856" s="87"/>
      <c r="G856" s="87"/>
      <c r="I856" s="87"/>
    </row>
    <row r="857" spans="3:9" ht="14.25" customHeight="1">
      <c r="C857" s="87"/>
      <c r="G857" s="87"/>
      <c r="I857" s="87"/>
    </row>
    <row r="858" spans="3:9" ht="14.25" customHeight="1">
      <c r="C858" s="87"/>
      <c r="G858" s="87"/>
      <c r="I858" s="87"/>
    </row>
    <row r="859" spans="3:9" ht="14.25" customHeight="1">
      <c r="C859" s="87"/>
      <c r="G859" s="87"/>
      <c r="I859" s="87"/>
    </row>
    <row r="860" spans="3:9" ht="14.25" customHeight="1">
      <c r="C860" s="87"/>
      <c r="G860" s="87"/>
      <c r="I860" s="87"/>
    </row>
    <row r="861" spans="3:9" ht="14.25" customHeight="1">
      <c r="C861" s="87"/>
      <c r="G861" s="87"/>
      <c r="I861" s="87"/>
    </row>
    <row r="862" spans="3:9" ht="14.25" customHeight="1">
      <c r="C862" s="87"/>
      <c r="G862" s="87"/>
      <c r="I862" s="87"/>
    </row>
    <row r="863" spans="3:9" ht="14.25" customHeight="1">
      <c r="C863" s="87"/>
      <c r="G863" s="87"/>
      <c r="I863" s="87"/>
    </row>
    <row r="864" spans="3:9" ht="14.25" customHeight="1">
      <c r="C864" s="87"/>
      <c r="G864" s="87"/>
      <c r="I864" s="87"/>
    </row>
    <row r="865" spans="3:9" ht="14.25" customHeight="1">
      <c r="C865" s="87"/>
      <c r="G865" s="87"/>
      <c r="I865" s="87"/>
    </row>
    <row r="866" spans="3:9" ht="14.25" customHeight="1">
      <c r="C866" s="87"/>
      <c r="G866" s="87"/>
      <c r="I866" s="87"/>
    </row>
    <row r="867" spans="3:9" ht="14.25" customHeight="1">
      <c r="C867" s="87"/>
      <c r="G867" s="87"/>
      <c r="I867" s="87"/>
    </row>
    <row r="868" spans="3:9" ht="14.25" customHeight="1">
      <c r="C868" s="87"/>
      <c r="G868" s="87"/>
      <c r="I868" s="87"/>
    </row>
    <row r="869" spans="3:9" ht="14.25" customHeight="1">
      <c r="C869" s="87"/>
      <c r="G869" s="87"/>
      <c r="I869" s="87"/>
    </row>
    <row r="870" spans="3:9" ht="14.25" customHeight="1">
      <c r="C870" s="87"/>
      <c r="G870" s="87"/>
      <c r="I870" s="87"/>
    </row>
    <row r="871" spans="3:9" ht="14.25" customHeight="1">
      <c r="C871" s="87"/>
      <c r="G871" s="87"/>
      <c r="I871" s="87"/>
    </row>
    <row r="872" spans="3:9" ht="14.25" customHeight="1">
      <c r="C872" s="87"/>
      <c r="G872" s="87"/>
      <c r="I872" s="87"/>
    </row>
    <row r="873" spans="3:9" ht="14.25" customHeight="1">
      <c r="C873" s="87"/>
      <c r="G873" s="87"/>
      <c r="I873" s="87"/>
    </row>
    <row r="874" spans="3:9" ht="14.25" customHeight="1">
      <c r="C874" s="87"/>
      <c r="G874" s="87"/>
      <c r="I874" s="87"/>
    </row>
    <row r="875" spans="3:9" ht="14.25" customHeight="1">
      <c r="C875" s="87"/>
      <c r="G875" s="87"/>
      <c r="I875" s="87"/>
    </row>
    <row r="876" spans="3:9" ht="14.25" customHeight="1">
      <c r="C876" s="87"/>
      <c r="G876" s="87"/>
      <c r="I876" s="87"/>
    </row>
    <row r="877" spans="3:9" ht="14.25" customHeight="1">
      <c r="C877" s="87"/>
      <c r="G877" s="87"/>
      <c r="I877" s="87"/>
    </row>
    <row r="878" spans="3:9" ht="14.25" customHeight="1">
      <c r="C878" s="87"/>
      <c r="G878" s="87"/>
      <c r="I878" s="87"/>
    </row>
    <row r="879" spans="3:9" ht="14.25" customHeight="1">
      <c r="C879" s="87"/>
      <c r="G879" s="87"/>
      <c r="I879" s="87"/>
    </row>
    <row r="880" spans="3:9" ht="14.25" customHeight="1">
      <c r="C880" s="87"/>
      <c r="G880" s="87"/>
      <c r="I880" s="87"/>
    </row>
    <row r="881" spans="3:9" ht="14.25" customHeight="1">
      <c r="C881" s="87"/>
      <c r="G881" s="87"/>
      <c r="I881" s="87"/>
    </row>
    <row r="882" spans="3:9" ht="14.25" customHeight="1">
      <c r="C882" s="87"/>
      <c r="G882" s="87"/>
      <c r="I882" s="87"/>
    </row>
    <row r="883" spans="3:9" ht="14.25" customHeight="1">
      <c r="C883" s="87"/>
      <c r="G883" s="87"/>
      <c r="I883" s="87"/>
    </row>
    <row r="884" spans="3:9" ht="14.25" customHeight="1">
      <c r="C884" s="87"/>
      <c r="G884" s="87"/>
      <c r="I884" s="87"/>
    </row>
    <row r="885" spans="3:9" ht="14.25" customHeight="1">
      <c r="C885" s="87"/>
      <c r="G885" s="87"/>
      <c r="I885" s="87"/>
    </row>
    <row r="886" spans="3:9" ht="14.25" customHeight="1">
      <c r="C886" s="87"/>
      <c r="G886" s="87"/>
      <c r="I886" s="87"/>
    </row>
    <row r="887" spans="3:9" ht="14.25" customHeight="1">
      <c r="C887" s="87"/>
      <c r="G887" s="87"/>
      <c r="I887" s="87"/>
    </row>
    <row r="888" spans="3:9" ht="14.25" customHeight="1">
      <c r="C888" s="87"/>
      <c r="G888" s="87"/>
      <c r="I888" s="87"/>
    </row>
    <row r="889" spans="3:9" ht="14.25" customHeight="1">
      <c r="C889" s="87"/>
      <c r="G889" s="87"/>
      <c r="I889" s="87"/>
    </row>
    <row r="890" spans="3:9" ht="14.25" customHeight="1">
      <c r="C890" s="87"/>
      <c r="G890" s="87"/>
      <c r="I890" s="87"/>
    </row>
    <row r="891" spans="3:9" ht="14.25" customHeight="1">
      <c r="C891" s="87"/>
      <c r="G891" s="87"/>
      <c r="I891" s="87"/>
    </row>
    <row r="892" spans="3:9" ht="14.25" customHeight="1">
      <c r="C892" s="87"/>
      <c r="G892" s="87"/>
      <c r="I892" s="87"/>
    </row>
    <row r="893" spans="3:9" ht="14.25" customHeight="1">
      <c r="C893" s="87"/>
      <c r="G893" s="87"/>
      <c r="I893" s="87"/>
    </row>
    <row r="894" spans="3:9" ht="14.25" customHeight="1">
      <c r="C894" s="87"/>
      <c r="G894" s="87"/>
      <c r="I894" s="87"/>
    </row>
    <row r="895" spans="3:9" ht="14.25" customHeight="1">
      <c r="C895" s="87"/>
      <c r="G895" s="87"/>
      <c r="I895" s="87"/>
    </row>
    <row r="896" spans="3:9" ht="14.25" customHeight="1">
      <c r="C896" s="87"/>
      <c r="G896" s="87"/>
      <c r="I896" s="87"/>
    </row>
    <row r="897" spans="3:9" ht="14.25" customHeight="1">
      <c r="C897" s="87"/>
      <c r="G897" s="87"/>
      <c r="I897" s="87"/>
    </row>
    <row r="898" spans="3:9" ht="14.25" customHeight="1">
      <c r="C898" s="87"/>
      <c r="G898" s="87"/>
      <c r="I898" s="87"/>
    </row>
    <row r="899" spans="3:9" ht="14.25" customHeight="1">
      <c r="C899" s="87"/>
      <c r="G899" s="87"/>
      <c r="I899" s="87"/>
    </row>
    <row r="900" spans="3:9" ht="14.25" customHeight="1">
      <c r="C900" s="87"/>
      <c r="G900" s="87"/>
      <c r="I900" s="87"/>
    </row>
    <row r="901" spans="3:9" ht="14.25" customHeight="1">
      <c r="C901" s="87"/>
      <c r="G901" s="87"/>
      <c r="I901" s="87"/>
    </row>
    <row r="902" spans="3:9" ht="14.25" customHeight="1">
      <c r="C902" s="87"/>
      <c r="G902" s="87"/>
      <c r="I902" s="87"/>
    </row>
    <row r="903" spans="3:9" ht="14.25" customHeight="1">
      <c r="C903" s="87"/>
      <c r="G903" s="87"/>
      <c r="I903" s="87"/>
    </row>
    <row r="904" spans="3:9" ht="14.25" customHeight="1">
      <c r="C904" s="87"/>
      <c r="G904" s="87"/>
      <c r="I904" s="87"/>
    </row>
    <row r="905" spans="3:9" ht="14.25" customHeight="1">
      <c r="C905" s="87"/>
      <c r="G905" s="87"/>
      <c r="I905" s="87"/>
    </row>
    <row r="906" spans="3:9" ht="14.25" customHeight="1">
      <c r="C906" s="87"/>
      <c r="G906" s="87"/>
      <c r="I906" s="87"/>
    </row>
    <row r="907" spans="3:9" ht="14.25" customHeight="1">
      <c r="C907" s="87"/>
      <c r="G907" s="87"/>
      <c r="I907" s="87"/>
    </row>
    <row r="908" spans="3:9" ht="14.25" customHeight="1">
      <c r="C908" s="87"/>
      <c r="G908" s="87"/>
      <c r="I908" s="87"/>
    </row>
    <row r="909" spans="3:9" ht="14.25" customHeight="1">
      <c r="C909" s="87"/>
      <c r="G909" s="87"/>
      <c r="I909" s="87"/>
    </row>
    <row r="910" spans="3:9" ht="14.25" customHeight="1">
      <c r="C910" s="87"/>
      <c r="G910" s="87"/>
      <c r="I910" s="87"/>
    </row>
    <row r="911" spans="3:9" ht="14.25" customHeight="1">
      <c r="C911" s="87"/>
      <c r="G911" s="87"/>
      <c r="I911" s="87"/>
    </row>
    <row r="912" spans="3:9" ht="14.25" customHeight="1">
      <c r="C912" s="87"/>
      <c r="G912" s="87"/>
      <c r="I912" s="87"/>
    </row>
    <row r="913" spans="3:9" ht="14.25" customHeight="1">
      <c r="C913" s="87"/>
      <c r="G913" s="87"/>
      <c r="I913" s="87"/>
    </row>
    <row r="914" spans="3:9" ht="14.25" customHeight="1">
      <c r="C914" s="87"/>
      <c r="G914" s="87"/>
      <c r="I914" s="87"/>
    </row>
    <row r="915" spans="3:9" ht="14.25" customHeight="1">
      <c r="C915" s="87"/>
      <c r="G915" s="87"/>
      <c r="I915" s="87"/>
    </row>
    <row r="916" spans="3:9" ht="14.25" customHeight="1">
      <c r="C916" s="87"/>
      <c r="G916" s="87"/>
      <c r="I916" s="87"/>
    </row>
    <row r="917" spans="3:9" ht="14.25" customHeight="1">
      <c r="C917" s="87"/>
      <c r="G917" s="87"/>
      <c r="I917" s="87"/>
    </row>
    <row r="918" spans="3:9" ht="14.25" customHeight="1">
      <c r="C918" s="87"/>
      <c r="G918" s="87"/>
      <c r="I918" s="87"/>
    </row>
    <row r="919" spans="3:9" ht="14.25" customHeight="1">
      <c r="C919" s="87"/>
      <c r="G919" s="87"/>
      <c r="I919" s="87"/>
    </row>
    <row r="920" spans="3:9" ht="14.25" customHeight="1">
      <c r="C920" s="87"/>
      <c r="G920" s="87"/>
      <c r="I920" s="87"/>
    </row>
    <row r="921" spans="3:9" ht="14.25" customHeight="1">
      <c r="C921" s="87"/>
      <c r="G921" s="87"/>
      <c r="I921" s="87"/>
    </row>
    <row r="922" spans="3:9" ht="14.25" customHeight="1">
      <c r="C922" s="87"/>
      <c r="G922" s="87"/>
      <c r="I922" s="87"/>
    </row>
    <row r="923" spans="3:9" ht="14.25" customHeight="1">
      <c r="C923" s="87"/>
      <c r="G923" s="87"/>
      <c r="I923" s="87"/>
    </row>
    <row r="924" spans="3:9" ht="14.25" customHeight="1">
      <c r="C924" s="87"/>
      <c r="G924" s="87"/>
      <c r="I924" s="87"/>
    </row>
    <row r="925" spans="3:9" ht="14.25" customHeight="1">
      <c r="C925" s="87"/>
      <c r="G925" s="87"/>
      <c r="I925" s="87"/>
    </row>
    <row r="926" spans="3:9" ht="14.25" customHeight="1">
      <c r="C926" s="87"/>
      <c r="G926" s="87"/>
      <c r="I926" s="87"/>
    </row>
    <row r="927" spans="3:9" ht="14.25" customHeight="1">
      <c r="C927" s="87"/>
      <c r="G927" s="87"/>
      <c r="I927" s="87"/>
    </row>
    <row r="928" spans="3:9" ht="14.25" customHeight="1">
      <c r="C928" s="87"/>
      <c r="G928" s="87"/>
      <c r="I928" s="87"/>
    </row>
    <row r="929" spans="3:9" ht="14.25" customHeight="1">
      <c r="C929" s="87"/>
      <c r="G929" s="87"/>
      <c r="I929" s="87"/>
    </row>
    <row r="930" spans="3:9" ht="14.25" customHeight="1">
      <c r="C930" s="87"/>
      <c r="G930" s="87"/>
      <c r="I930" s="87"/>
    </row>
    <row r="931" spans="3:9" ht="14.25" customHeight="1">
      <c r="C931" s="87"/>
      <c r="G931" s="87"/>
      <c r="I931" s="87"/>
    </row>
    <row r="932" spans="3:9" ht="14.25" customHeight="1">
      <c r="C932" s="87"/>
      <c r="G932" s="87"/>
      <c r="I932" s="87"/>
    </row>
    <row r="933" spans="3:9" ht="14.25" customHeight="1">
      <c r="C933" s="87"/>
      <c r="G933" s="87"/>
      <c r="I933" s="87"/>
    </row>
    <row r="934" spans="3:9" ht="14.25" customHeight="1">
      <c r="C934" s="87"/>
      <c r="G934" s="87"/>
      <c r="I934" s="87"/>
    </row>
    <row r="935" spans="3:9" ht="14.25" customHeight="1">
      <c r="C935" s="87"/>
      <c r="G935" s="87"/>
      <c r="I935" s="87"/>
    </row>
    <row r="936" spans="3:9" ht="14.25" customHeight="1">
      <c r="C936" s="87"/>
      <c r="G936" s="87"/>
      <c r="I936" s="87"/>
    </row>
    <row r="937" spans="3:9" ht="14.25" customHeight="1">
      <c r="C937" s="87"/>
      <c r="G937" s="87"/>
      <c r="I937" s="87"/>
    </row>
    <row r="938" spans="3:9" ht="14.25" customHeight="1">
      <c r="C938" s="87"/>
      <c r="G938" s="87"/>
      <c r="I938" s="87"/>
    </row>
    <row r="939" spans="3:9" ht="14.25" customHeight="1">
      <c r="C939" s="87"/>
      <c r="G939" s="87"/>
      <c r="I939" s="87"/>
    </row>
    <row r="940" spans="3:9" ht="14.25" customHeight="1">
      <c r="C940" s="87"/>
      <c r="G940" s="87"/>
      <c r="I940" s="87"/>
    </row>
    <row r="941" spans="3:9" ht="14.25" customHeight="1">
      <c r="C941" s="87"/>
      <c r="G941" s="87"/>
      <c r="I941" s="87"/>
    </row>
    <row r="942" spans="3:9" ht="14.25" customHeight="1">
      <c r="C942" s="87"/>
      <c r="G942" s="87"/>
      <c r="I942" s="87"/>
    </row>
    <row r="943" spans="3:9" ht="14.25" customHeight="1">
      <c r="C943" s="87"/>
      <c r="G943" s="87"/>
      <c r="I943" s="87"/>
    </row>
    <row r="944" spans="3:9" ht="14.25" customHeight="1">
      <c r="C944" s="87"/>
      <c r="G944" s="87"/>
      <c r="I944" s="87"/>
    </row>
    <row r="945" spans="3:9" ht="14.25" customHeight="1">
      <c r="C945" s="87"/>
      <c r="G945" s="87"/>
      <c r="I945" s="87"/>
    </row>
    <row r="946" spans="3:9" ht="14.25" customHeight="1">
      <c r="C946" s="87"/>
      <c r="G946" s="87"/>
      <c r="I946" s="87"/>
    </row>
    <row r="947" spans="3:9" ht="14.25" customHeight="1">
      <c r="C947" s="87"/>
      <c r="G947" s="87"/>
      <c r="I947" s="87"/>
    </row>
    <row r="948" spans="3:9" ht="14.25" customHeight="1">
      <c r="C948" s="87"/>
      <c r="G948" s="87"/>
      <c r="I948" s="87"/>
    </row>
    <row r="949" spans="3:9" ht="14.25" customHeight="1">
      <c r="C949" s="87"/>
      <c r="G949" s="87"/>
      <c r="I949" s="87"/>
    </row>
    <row r="950" spans="3:9" ht="14.25" customHeight="1">
      <c r="C950" s="87"/>
      <c r="G950" s="87"/>
      <c r="I950" s="87"/>
    </row>
    <row r="951" spans="3:9" ht="14.25" customHeight="1">
      <c r="C951" s="87"/>
      <c r="G951" s="87"/>
      <c r="I951" s="87"/>
    </row>
    <row r="952" spans="3:9" ht="14.25" customHeight="1">
      <c r="C952" s="87"/>
      <c r="G952" s="87"/>
      <c r="I952" s="87"/>
    </row>
    <row r="953" spans="3:9" ht="14.25" customHeight="1">
      <c r="C953" s="87"/>
      <c r="G953" s="87"/>
      <c r="I953" s="87"/>
    </row>
    <row r="954" spans="3:9" ht="14.25" customHeight="1">
      <c r="C954" s="87"/>
      <c r="G954" s="87"/>
      <c r="I954" s="87"/>
    </row>
    <row r="955" spans="3:9" ht="14.25" customHeight="1">
      <c r="C955" s="87"/>
      <c r="G955" s="87"/>
      <c r="I955" s="87"/>
    </row>
    <row r="956" spans="3:9" ht="14.25" customHeight="1">
      <c r="C956" s="87"/>
      <c r="G956" s="87"/>
      <c r="I956" s="87"/>
    </row>
    <row r="957" spans="3:9" ht="14.25" customHeight="1">
      <c r="C957" s="87"/>
      <c r="G957" s="87"/>
      <c r="I957" s="87"/>
    </row>
    <row r="958" spans="3:9" ht="14.25" customHeight="1">
      <c r="C958" s="87"/>
      <c r="G958" s="87"/>
      <c r="I958" s="87"/>
    </row>
    <row r="959" spans="3:9" ht="14.25" customHeight="1">
      <c r="C959" s="87"/>
      <c r="G959" s="87"/>
      <c r="I959" s="87"/>
    </row>
    <row r="960" spans="3:9" ht="14.25" customHeight="1">
      <c r="C960" s="87"/>
      <c r="G960" s="87"/>
      <c r="I960" s="87"/>
    </row>
    <row r="961" spans="3:9" ht="14.25" customHeight="1">
      <c r="C961" s="87"/>
      <c r="G961" s="87"/>
      <c r="I961" s="87"/>
    </row>
    <row r="962" spans="3:9" ht="14.25" customHeight="1">
      <c r="C962" s="87"/>
      <c r="G962" s="87"/>
      <c r="I962" s="87"/>
    </row>
    <row r="963" spans="3:9" ht="14.25" customHeight="1">
      <c r="C963" s="87"/>
      <c r="G963" s="87"/>
      <c r="I963" s="87"/>
    </row>
    <row r="964" spans="3:9" ht="14.25" customHeight="1">
      <c r="C964" s="87"/>
      <c r="G964" s="87"/>
      <c r="I964" s="87"/>
    </row>
    <row r="965" spans="3:9" ht="14.25" customHeight="1">
      <c r="C965" s="87"/>
      <c r="G965" s="87"/>
      <c r="I965" s="87"/>
    </row>
    <row r="966" spans="3:9" ht="14.25" customHeight="1">
      <c r="C966" s="87"/>
      <c r="G966" s="87"/>
      <c r="I966" s="87"/>
    </row>
    <row r="967" spans="3:9" ht="14.25" customHeight="1">
      <c r="C967" s="87"/>
      <c r="G967" s="87"/>
      <c r="I967" s="87"/>
    </row>
    <row r="968" spans="3:9" ht="14.25" customHeight="1">
      <c r="C968" s="87"/>
      <c r="G968" s="87"/>
      <c r="I968" s="87"/>
    </row>
    <row r="969" spans="3:9" ht="14.25" customHeight="1">
      <c r="C969" s="87"/>
      <c r="G969" s="87"/>
      <c r="I969" s="87"/>
    </row>
    <row r="970" spans="3:9" ht="14.25" customHeight="1">
      <c r="C970" s="87"/>
      <c r="G970" s="87"/>
      <c r="I970" s="87"/>
    </row>
    <row r="971" spans="3:9" ht="14.25" customHeight="1">
      <c r="C971" s="87"/>
      <c r="G971" s="87"/>
      <c r="I971" s="87"/>
    </row>
    <row r="972" spans="3:9" ht="14.25" customHeight="1">
      <c r="C972" s="87"/>
      <c r="G972" s="87"/>
      <c r="I972" s="87"/>
    </row>
    <row r="973" spans="3:9" ht="14.25" customHeight="1">
      <c r="C973" s="87"/>
      <c r="G973" s="87"/>
      <c r="I973" s="87"/>
    </row>
    <row r="974" spans="3:9" ht="14.25" customHeight="1">
      <c r="C974" s="87"/>
      <c r="G974" s="87"/>
      <c r="I974" s="87"/>
    </row>
    <row r="975" spans="3:9" ht="14.25" customHeight="1">
      <c r="C975" s="87"/>
      <c r="G975" s="87"/>
      <c r="I975" s="87"/>
    </row>
    <row r="976" spans="3:9" ht="14.25" customHeight="1">
      <c r="C976" s="87"/>
      <c r="G976" s="87"/>
      <c r="I976" s="87"/>
    </row>
    <row r="977" spans="3:9" ht="14.25" customHeight="1">
      <c r="C977" s="87"/>
      <c r="G977" s="87"/>
      <c r="I977" s="87"/>
    </row>
    <row r="978" spans="3:9" ht="14.25" customHeight="1">
      <c r="C978" s="87"/>
      <c r="G978" s="87"/>
      <c r="I978" s="87"/>
    </row>
    <row r="979" spans="3:9" ht="14.25" customHeight="1">
      <c r="C979" s="87"/>
      <c r="G979" s="87"/>
      <c r="I979" s="87"/>
    </row>
    <row r="980" spans="3:9" ht="14.25" customHeight="1">
      <c r="C980" s="87"/>
      <c r="G980" s="87"/>
      <c r="I980" s="87"/>
    </row>
    <row r="981" spans="3:9" ht="14.25" customHeight="1">
      <c r="C981" s="87"/>
      <c r="G981" s="87"/>
      <c r="I981" s="87"/>
    </row>
    <row r="982" spans="3:9" ht="14.25" customHeight="1">
      <c r="C982" s="87"/>
      <c r="G982" s="87"/>
      <c r="I982" s="87"/>
    </row>
    <row r="983" spans="3:9" ht="14.25" customHeight="1">
      <c r="C983" s="87"/>
      <c r="G983" s="87"/>
      <c r="I983" s="87"/>
    </row>
    <row r="984" spans="3:9" ht="14.25" customHeight="1">
      <c r="C984" s="87"/>
      <c r="G984" s="87"/>
      <c r="I984" s="87"/>
    </row>
    <row r="985" spans="3:9" ht="14.25" customHeight="1">
      <c r="C985" s="87"/>
      <c r="G985" s="87"/>
      <c r="I985" s="87"/>
    </row>
    <row r="986" spans="3:9" ht="14.25" customHeight="1">
      <c r="C986" s="87"/>
      <c r="G986" s="87"/>
      <c r="I986" s="87"/>
    </row>
    <row r="987" spans="3:9" ht="14.25" customHeight="1">
      <c r="C987" s="87"/>
      <c r="G987" s="87"/>
      <c r="I987" s="87"/>
    </row>
    <row r="988" spans="3:9" ht="14.25" customHeight="1">
      <c r="C988" s="87"/>
      <c r="G988" s="87"/>
      <c r="I988" s="87"/>
    </row>
    <row r="989" spans="3:9" ht="14.25" customHeight="1">
      <c r="C989" s="87"/>
      <c r="G989" s="87"/>
      <c r="I989" s="87"/>
    </row>
    <row r="990" spans="3:9" ht="14.25" customHeight="1">
      <c r="C990" s="87"/>
      <c r="G990" s="87"/>
      <c r="I990" s="87"/>
    </row>
    <row r="991" spans="3:9" ht="14.25" customHeight="1">
      <c r="C991" s="87"/>
      <c r="G991" s="87"/>
      <c r="I991" s="87"/>
    </row>
    <row r="992" spans="3:9" ht="14.25" customHeight="1">
      <c r="C992" s="87"/>
      <c r="G992" s="87"/>
      <c r="I992" s="87"/>
    </row>
    <row r="993" spans="3:9" ht="14.25" customHeight="1">
      <c r="C993" s="87"/>
      <c r="G993" s="87"/>
      <c r="I993" s="87"/>
    </row>
    <row r="994" spans="3:9" ht="14.25" customHeight="1">
      <c r="C994" s="87"/>
      <c r="G994" s="87"/>
      <c r="I994" s="87"/>
    </row>
    <row r="995" spans="3:9" ht="14.25" customHeight="1">
      <c r="C995" s="87"/>
      <c r="G995" s="87"/>
      <c r="I995" s="87"/>
    </row>
    <row r="996" spans="3:9" ht="14.25" customHeight="1">
      <c r="C996" s="87"/>
      <c r="G996" s="87"/>
      <c r="I996" s="87"/>
    </row>
    <row r="997" spans="3:9" ht="14.25" customHeight="1">
      <c r="C997" s="87"/>
      <c r="G997" s="87"/>
      <c r="I997" s="87"/>
    </row>
    <row r="998" spans="3:9" ht="14.25" customHeight="1">
      <c r="C998" s="87"/>
      <c r="G998" s="87"/>
      <c r="I998" s="87"/>
    </row>
    <row r="999" spans="3:9" ht="14.25" customHeight="1">
      <c r="C999" s="87"/>
      <c r="G999" s="87"/>
      <c r="I999" s="87"/>
    </row>
    <row r="1000" spans="3:9" ht="14.25" customHeight="1">
      <c r="C1000" s="87"/>
      <c r="G1000" s="87"/>
      <c r="I1000" s="87"/>
    </row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 DETAILS </vt:lpstr>
      <vt:lpstr>PLANT 10</vt:lpstr>
      <vt:lpstr>CGST AND SGST CUT INV </vt:lpstr>
      <vt:lpstr>IGST CUST INV </vt:lpstr>
      <vt:lpstr>WH CUST INV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Excise</dc:creator>
  <cp:lastModifiedBy>laxmi praba</cp:lastModifiedBy>
  <dcterms:created xsi:type="dcterms:W3CDTF">2022-05-12T15:30:00Z</dcterms:created>
  <dcterms:modified xsi:type="dcterms:W3CDTF">2024-06-05T06:08:59Z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F861229ECD30492FBFBAC901B5AA2ECF</vt:lpwstr>
  </property>
  <property fmtid="{D5CDD505-2E9C-101B-9397-08002B2CF9AE}" pid="3" name="KSOProductBuildVer">
    <vt:lpwstr>1033-11.2.0.11486</vt:lpwstr>
  </property>
</Properties>
</file>