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de\OneDrive\Рабочий стол\Диплом Магистратура\Данные\Данные Диплом\Данные для гитхаба\"/>
    </mc:Choice>
  </mc:AlternateContent>
  <xr:revisionPtr revIDLastSave="0" documentId="13_ncr:1_{52A47569-3A17-4F3A-ACF8-1B4AC6C5371F}" xr6:coauthVersionLast="47" xr6:coauthVersionMax="47" xr10:uidLastSave="{00000000-0000-0000-0000-000000000000}"/>
  <bookViews>
    <workbookView xWindow="-103" yWindow="-103" windowWidth="21806" windowHeight="13886" xr2:uid="{9BB788B1-A63C-4594-89A8-715AE1BEC89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8" i="1"/>
  <c r="K12" i="1"/>
  <c r="K15" i="1"/>
  <c r="K16" i="1"/>
  <c r="K17" i="1"/>
  <c r="K18" i="1"/>
  <c r="K22" i="1"/>
  <c r="K23" i="1"/>
  <c r="K24" i="1"/>
  <c r="K25" i="1"/>
  <c r="K26" i="1"/>
  <c r="K27" i="1"/>
  <c r="K34" i="1"/>
  <c r="K35" i="1"/>
  <c r="K36" i="1"/>
  <c r="K37" i="1"/>
  <c r="K38" i="1"/>
  <c r="K39" i="1"/>
  <c r="K46" i="1"/>
  <c r="E40" i="1"/>
  <c r="E41" i="1"/>
  <c r="E42" i="1"/>
  <c r="Q52" i="1"/>
  <c r="I51" i="1"/>
  <c r="I52" i="1"/>
  <c r="E52" i="1"/>
</calcChain>
</file>

<file path=xl/sharedStrings.xml><?xml version="1.0" encoding="utf-8"?>
<sst xmlns="http://schemas.openxmlformats.org/spreadsheetml/2006/main" count="25" uniqueCount="25">
  <si>
    <t>Date</t>
  </si>
  <si>
    <t>USD_RUB</t>
  </si>
  <si>
    <t>Brent</t>
  </si>
  <si>
    <t>Brent_vol</t>
  </si>
  <si>
    <t>Gazprom</t>
  </si>
  <si>
    <t>Gazprom_vol</t>
  </si>
  <si>
    <t>DowJones</t>
  </si>
  <si>
    <t>S&amp;P500</t>
  </si>
  <si>
    <t>S&amp;P500_vol</t>
  </si>
  <si>
    <t>Nasdaq</t>
  </si>
  <si>
    <t>Nasdaq_vol</t>
  </si>
  <si>
    <t>Index_volatility</t>
  </si>
  <si>
    <t>Rus_index_volatility</t>
  </si>
  <si>
    <t>Key_stavka_percent_year</t>
  </si>
  <si>
    <t>Inflation_percent</t>
  </si>
  <si>
    <t>CNY_RUB</t>
  </si>
  <si>
    <t>Gold</t>
  </si>
  <si>
    <t>Urals</t>
  </si>
  <si>
    <t>Date_urals</t>
  </si>
  <si>
    <t>DowJones_vol_mln</t>
  </si>
  <si>
    <t>BTC_RUB</t>
  </si>
  <si>
    <t>BTC_USD_vol</t>
  </si>
  <si>
    <t>BTC_USD</t>
  </si>
  <si>
    <t>BTC_RUB_vol_mln</t>
  </si>
  <si>
    <t>Индекс РТС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</si>
</sst>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Fill="1" applyBorder="1"/>
    <xf numFmtId="164" fontId="3" fillId="0" borderId="0" xfId="0" applyNumberFormat="1" applyFont="1" applyFill="1" applyBorder="1"/>
    <xf numFmtId="0" fontId="1" fillId="0" borderId="0" xfId="0" applyFont="1" applyBorder="1"/>
    <xf numFmtId="14" fontId="4" fillId="0" borderId="0" xfId="0" applyNumberFormat="1" applyFont="1" applyFill="1" applyBorder="1"/>
    <xf numFmtId="2" fontId="4" fillId="0" borderId="0" xfId="0" applyNumberFormat="1" applyFont="1" applyFill="1" applyBorder="1"/>
    <xf numFmtId="164" fontId="4" fillId="0" borderId="0" xfId="0" applyNumberFormat="1" applyFont="1" applyFill="1" applyBorder="1"/>
    <xf numFmtId="0" fontId="0" fillId="0" borderId="0" xfId="0" applyBorder="1"/>
    <xf numFmtId="2" fontId="2" fillId="0" borderId="0" xfId="0" applyNumberFormat="1" applyFont="1" applyBorder="1"/>
    <xf numFmtId="0" fontId="4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0DCDC"/>
      <color rgb="FFDEE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Лист1!$B$1</c:f>
              <c:strCache>
                <c:ptCount val="1"/>
                <c:pt idx="0">
                  <c:v>Индекс РТС</c:v>
                </c:pt>
              </c:strCache>
            </c:strRef>
          </c:tx>
          <c:spPr>
            <a:ln w="31750">
              <a:solidFill>
                <a:srgbClr val="0070C0"/>
              </a:solidFill>
            </a:ln>
          </c:spPr>
          <c:marker>
            <c:symbol val="none"/>
          </c:marker>
          <c:dPt>
            <c:idx val="14"/>
            <c:marker>
              <c:symbol val="circle"/>
              <c:size val="10"/>
              <c:spPr>
                <a:noFill/>
                <a:ln w="25400">
                  <a:solidFill>
                    <a:srgbClr val="FF0000"/>
                  </a:solidFill>
                </a:ln>
              </c:spPr>
            </c:marker>
            <c:bubble3D val="0"/>
            <c:spPr>
              <a:ln w="25400"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966-4E22-9BE2-E94D2199D103}"/>
              </c:ext>
            </c:extLst>
          </c:dPt>
          <c:dPt>
            <c:idx val="37"/>
            <c:marker>
              <c:symbol val="circle"/>
              <c:size val="10"/>
              <c:spPr>
                <a:noFill/>
                <a:ln w="2540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966-4E22-9BE2-E94D2199D103}"/>
              </c:ext>
            </c:extLst>
          </c:dPt>
          <c:cat>
            <c:numRef>
              <c:f>Лист1!$A$2:$A$52</c:f>
              <c:numCache>
                <c:formatCode>m/d/yyyy</c:formatCode>
                <c:ptCount val="5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</c:numCache>
            </c:numRef>
          </c:cat>
          <c:val>
            <c:numRef>
              <c:f>Лист1!$B$2:$B$52</c:f>
              <c:numCache>
                <c:formatCode>0.00</c:formatCode>
                <c:ptCount val="51"/>
                <c:pt idx="0">
                  <c:v>1214.45</c:v>
                </c:pt>
                <c:pt idx="1">
                  <c:v>1188.28</c:v>
                </c:pt>
                <c:pt idx="2">
                  <c:v>1198.1099999999999</c:v>
                </c:pt>
                <c:pt idx="3">
                  <c:v>1248.3900000000001</c:v>
                </c:pt>
                <c:pt idx="4">
                  <c:v>1287.0899999999999</c:v>
                </c:pt>
                <c:pt idx="5">
                  <c:v>1380.52</c:v>
                </c:pt>
                <c:pt idx="6">
                  <c:v>1360.04</c:v>
                </c:pt>
                <c:pt idx="7">
                  <c:v>1293.32</c:v>
                </c:pt>
                <c:pt idx="8">
                  <c:v>1333.91</c:v>
                </c:pt>
                <c:pt idx="9">
                  <c:v>1422.92</c:v>
                </c:pt>
                <c:pt idx="10">
                  <c:v>1438.45</c:v>
                </c:pt>
                <c:pt idx="11">
                  <c:v>1548.92</c:v>
                </c:pt>
                <c:pt idx="12">
                  <c:v>1517.07</c:v>
                </c:pt>
                <c:pt idx="13">
                  <c:v>1299.69</c:v>
                </c:pt>
                <c:pt idx="14">
                  <c:v>1014.44</c:v>
                </c:pt>
                <c:pt idx="15">
                  <c:v>1125.03</c:v>
                </c:pt>
                <c:pt idx="16">
                  <c:v>1219.76</c:v>
                </c:pt>
                <c:pt idx="17">
                  <c:v>1212.6300000000001</c:v>
                </c:pt>
                <c:pt idx="18">
                  <c:v>1234.44</c:v>
                </c:pt>
                <c:pt idx="19">
                  <c:v>1258.5999999999999</c:v>
                </c:pt>
                <c:pt idx="20">
                  <c:v>1178.51</c:v>
                </c:pt>
                <c:pt idx="21">
                  <c:v>1066.5999999999999</c:v>
                </c:pt>
                <c:pt idx="22">
                  <c:v>1281.97</c:v>
                </c:pt>
                <c:pt idx="23">
                  <c:v>1387.46</c:v>
                </c:pt>
                <c:pt idx="24">
                  <c:v>1367.64</c:v>
                </c:pt>
                <c:pt idx="25">
                  <c:v>1411.93</c:v>
                </c:pt>
                <c:pt idx="26">
                  <c:v>1477.11</c:v>
                </c:pt>
                <c:pt idx="27">
                  <c:v>1485.03</c:v>
                </c:pt>
                <c:pt idx="28">
                  <c:v>1597.54</c:v>
                </c:pt>
                <c:pt idx="29">
                  <c:v>1653.78</c:v>
                </c:pt>
                <c:pt idx="30">
                  <c:v>1625.76</c:v>
                </c:pt>
                <c:pt idx="31">
                  <c:v>1684.16</c:v>
                </c:pt>
                <c:pt idx="32">
                  <c:v>1777.74</c:v>
                </c:pt>
                <c:pt idx="33">
                  <c:v>1843.83</c:v>
                </c:pt>
                <c:pt idx="34">
                  <c:v>1645.81</c:v>
                </c:pt>
                <c:pt idx="35">
                  <c:v>1595.76</c:v>
                </c:pt>
                <c:pt idx="36">
                  <c:v>1435.23</c:v>
                </c:pt>
                <c:pt idx="37">
                  <c:v>936.94</c:v>
                </c:pt>
                <c:pt idx="38">
                  <c:v>1021.28</c:v>
                </c:pt>
                <c:pt idx="39">
                  <c:v>1081.52</c:v>
                </c:pt>
                <c:pt idx="40">
                  <c:v>1208.1199999999999</c:v>
                </c:pt>
                <c:pt idx="41">
                  <c:v>1345.01</c:v>
                </c:pt>
                <c:pt idx="42">
                  <c:v>1129.24</c:v>
                </c:pt>
                <c:pt idx="43">
                  <c:v>1258.45</c:v>
                </c:pt>
                <c:pt idx="44">
                  <c:v>1055.72</c:v>
                </c:pt>
                <c:pt idx="45">
                  <c:v>1111.68</c:v>
                </c:pt>
                <c:pt idx="46">
                  <c:v>1125.1400000000001</c:v>
                </c:pt>
                <c:pt idx="47">
                  <c:v>970.6</c:v>
                </c:pt>
                <c:pt idx="48">
                  <c:v>1001.23</c:v>
                </c:pt>
                <c:pt idx="49">
                  <c:v>946.23</c:v>
                </c:pt>
                <c:pt idx="50">
                  <c:v>942.61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66-4E22-9BE2-E94D2199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366815"/>
        <c:axId val="1640365855"/>
      </c:lineChart>
      <c:dateAx>
        <c:axId val="164036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365855"/>
        <c:crosses val="autoZero"/>
        <c:auto val="0"/>
        <c:lblOffset val="100"/>
        <c:baseTimeUnit val="months"/>
        <c:majorUnit val="1"/>
        <c:majorTimeUnit val="months"/>
      </c:dateAx>
      <c:valAx>
        <c:axId val="1640365855"/>
        <c:scaling>
          <c:orientation val="minMax"/>
          <c:max val="2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Индекс</a:t>
                </a:r>
                <a:r>
                  <a:rPr lang="ru-RU" baseline="0"/>
                  <a:t> РТС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36681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653142</xdr:colOff>
      <xdr:row>0</xdr:row>
      <xdr:rowOff>168728</xdr:rowOff>
    </xdr:from>
    <xdr:to>
      <xdr:col>36</xdr:col>
      <xdr:colOff>642258</xdr:colOff>
      <xdr:row>26</xdr:row>
      <xdr:rowOff>59868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AD30F2-1C4D-4637-BA9F-CB9DAC8B3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4A83-2EF8-4A3D-BFAF-4D74B4A958B8}">
  <dimension ref="A1:CD52"/>
  <sheetViews>
    <sheetView tabSelected="1" workbookViewId="0">
      <selection activeCell="A4" sqref="A4"/>
    </sheetView>
  </sheetViews>
  <sheetFormatPr defaultRowHeight="14.6" x14ac:dyDescent="0.4"/>
  <cols>
    <col min="1" max="1" width="14.61328125" style="9" customWidth="1"/>
    <col min="2" max="4" width="9.23046875" style="5"/>
    <col min="5" max="5" width="10.3046875" style="5" bestFit="1" customWidth="1"/>
    <col min="6" max="6" width="10.3046875" style="5" customWidth="1"/>
    <col min="7" max="7" width="10.3046875" style="6" customWidth="1"/>
    <col min="8" max="9" width="9.23046875" style="5"/>
    <col min="10" max="11" width="12.4609375" style="5" customWidth="1"/>
    <col min="12" max="19" width="9.23046875" style="5"/>
    <col min="20" max="21" width="8" style="5" customWidth="1"/>
    <col min="22" max="23" width="9.23046875" style="5"/>
    <col min="24" max="24" width="11.07421875" style="4" customWidth="1"/>
    <col min="25" max="25" width="9.23046875" style="5"/>
    <col min="26" max="82" width="9.23046875" style="7"/>
  </cols>
  <sheetData>
    <row r="1" spans="1:25" s="3" customFormat="1" x14ac:dyDescent="0.4">
      <c r="A1" s="1" t="s">
        <v>0</v>
      </c>
      <c r="B1" s="1" t="s">
        <v>24</v>
      </c>
      <c r="C1" s="1" t="s">
        <v>1</v>
      </c>
      <c r="D1" s="1" t="s">
        <v>22</v>
      </c>
      <c r="E1" s="1" t="s">
        <v>21</v>
      </c>
      <c r="F1" s="1" t="s">
        <v>20</v>
      </c>
      <c r="G1" s="2" t="s">
        <v>23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19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18</v>
      </c>
      <c r="Y1" s="1" t="s">
        <v>17</v>
      </c>
    </row>
    <row r="2" spans="1:25" s="7" customFormat="1" ht="15" customHeight="1" x14ac:dyDescent="0.4">
      <c r="A2" s="4">
        <v>43466</v>
      </c>
      <c r="B2" s="5">
        <v>1214.45</v>
      </c>
      <c r="C2" s="5">
        <v>65.410300000000007</v>
      </c>
      <c r="D2" s="5">
        <v>3437.2</v>
      </c>
      <c r="E2" s="5">
        <v>15.72</v>
      </c>
      <c r="F2" s="6">
        <v>2.2800000000000001E-4</v>
      </c>
      <c r="G2" s="6">
        <v>3.1050000000000001E-2</v>
      </c>
      <c r="H2" s="5">
        <v>60.84</v>
      </c>
      <c r="I2" s="5">
        <v>3.84</v>
      </c>
      <c r="J2" s="5">
        <v>162.82</v>
      </c>
      <c r="K2" s="5">
        <v>394.62</v>
      </c>
      <c r="L2" s="5">
        <v>24999.67</v>
      </c>
      <c r="M2" s="5">
        <v>7190</v>
      </c>
      <c r="N2" s="5">
        <v>2704.5</v>
      </c>
      <c r="O2" s="5">
        <v>33.83</v>
      </c>
      <c r="P2" s="5">
        <v>6914.75</v>
      </c>
      <c r="Q2" s="5">
        <v>10.83</v>
      </c>
      <c r="R2" s="5">
        <v>16.57</v>
      </c>
      <c r="S2" s="5">
        <v>21.87</v>
      </c>
      <c r="T2" s="5">
        <v>7.75</v>
      </c>
      <c r="U2" s="5">
        <v>5</v>
      </c>
      <c r="V2" s="5">
        <v>9.7615999999999996</v>
      </c>
      <c r="W2" s="5">
        <v>2707.66</v>
      </c>
      <c r="X2" s="4">
        <v>43466</v>
      </c>
      <c r="Y2" s="5">
        <v>56.739999999999988</v>
      </c>
    </row>
    <row r="3" spans="1:25" s="7" customFormat="1" x14ac:dyDescent="0.4">
      <c r="A3" s="4">
        <v>43497</v>
      </c>
      <c r="B3" s="5">
        <v>1188.28</v>
      </c>
      <c r="C3" s="5">
        <v>65.915099999999995</v>
      </c>
      <c r="D3" s="5">
        <v>3816.6</v>
      </c>
      <c r="E3" s="5">
        <v>23.13</v>
      </c>
      <c r="F3" s="6">
        <v>0.255249</v>
      </c>
      <c r="G3" s="6">
        <v>2.436E-2</v>
      </c>
      <c r="H3" s="5">
        <v>66.31</v>
      </c>
      <c r="I3" s="5">
        <v>3.28</v>
      </c>
      <c r="J3" s="5">
        <v>158.99</v>
      </c>
      <c r="K3" s="5">
        <v>394.76</v>
      </c>
      <c r="L3" s="5">
        <v>25916</v>
      </c>
      <c r="M3" s="5">
        <v>5430</v>
      </c>
      <c r="N3" s="5">
        <v>2784.75</v>
      </c>
      <c r="O3" s="5">
        <v>25.3</v>
      </c>
      <c r="P3" s="5">
        <v>7102.5</v>
      </c>
      <c r="Q3" s="5">
        <v>7.69</v>
      </c>
      <c r="R3" s="5">
        <v>14.78</v>
      </c>
      <c r="S3" s="5">
        <v>23.4</v>
      </c>
      <c r="T3" s="5">
        <v>7.75</v>
      </c>
      <c r="U3" s="5">
        <v>5.2</v>
      </c>
      <c r="V3" s="5">
        <v>9.8467000000000002</v>
      </c>
      <c r="W3" s="5">
        <v>2759.163</v>
      </c>
      <c r="X3" s="4">
        <v>43497</v>
      </c>
      <c r="Y3" s="5">
        <v>59.602173913043487</v>
      </c>
    </row>
    <row r="4" spans="1:25" s="7" customFormat="1" x14ac:dyDescent="0.4">
      <c r="A4" s="4">
        <v>43525</v>
      </c>
      <c r="B4" s="5">
        <v>1198.1099999999999</v>
      </c>
      <c r="C4" s="5">
        <v>65.634</v>
      </c>
      <c r="D4" s="5">
        <v>4102.3</v>
      </c>
      <c r="E4" s="5">
        <v>81.62</v>
      </c>
      <c r="F4" s="6">
        <v>0.26488600000000001</v>
      </c>
      <c r="G4" s="6">
        <v>2.2690000000000002E-2</v>
      </c>
      <c r="H4" s="5">
        <v>67.58</v>
      </c>
      <c r="I4" s="5">
        <v>4.6500000000000004</v>
      </c>
      <c r="J4" s="5">
        <v>149.61000000000001</v>
      </c>
      <c r="K4" s="5">
        <v>424.91</v>
      </c>
      <c r="L4" s="5">
        <v>25928.68</v>
      </c>
      <c r="M4" s="5">
        <v>6630</v>
      </c>
      <c r="N4" s="5">
        <v>2837.75</v>
      </c>
      <c r="O4" s="5">
        <v>28.09</v>
      </c>
      <c r="P4" s="5">
        <v>7400.5</v>
      </c>
      <c r="Q4" s="5">
        <v>8.36</v>
      </c>
      <c r="R4" s="5">
        <v>13.71</v>
      </c>
      <c r="S4" s="5">
        <v>22.99</v>
      </c>
      <c r="T4" s="5">
        <v>7.75</v>
      </c>
      <c r="U4" s="5">
        <v>5.3</v>
      </c>
      <c r="V4" s="5">
        <v>9.7784999999999993</v>
      </c>
      <c r="W4" s="5">
        <v>2778.1411363636362</v>
      </c>
      <c r="X4" s="4">
        <v>43525</v>
      </c>
      <c r="Y4" s="5">
        <v>63.995499999999993</v>
      </c>
    </row>
    <row r="5" spans="1:25" s="7" customFormat="1" x14ac:dyDescent="0.4">
      <c r="A5" s="4">
        <v>43556</v>
      </c>
      <c r="B5" s="5">
        <v>1248.3900000000001</v>
      </c>
      <c r="C5" s="5">
        <v>64.637299999999996</v>
      </c>
      <c r="D5" s="5">
        <v>5320.8</v>
      </c>
      <c r="E5" s="5">
        <v>54.03</v>
      </c>
      <c r="F5" s="6">
        <v>0.34748099999999998</v>
      </c>
      <c r="G5" s="6">
        <v>2.3559999999999998E-2</v>
      </c>
      <c r="H5" s="5">
        <v>72.06</v>
      </c>
      <c r="I5" s="5">
        <v>4.29</v>
      </c>
      <c r="J5" s="5">
        <v>163.95</v>
      </c>
      <c r="K5" s="5">
        <v>576.41999999999996</v>
      </c>
      <c r="L5" s="5">
        <v>26592.91</v>
      </c>
      <c r="M5" s="5">
        <v>5850</v>
      </c>
      <c r="N5" s="5">
        <v>2948.5</v>
      </c>
      <c r="O5" s="5">
        <v>23.84</v>
      </c>
      <c r="P5" s="5">
        <v>7800</v>
      </c>
      <c r="Q5" s="5">
        <v>8.15</v>
      </c>
      <c r="R5" s="5">
        <v>13.12</v>
      </c>
      <c r="S5" s="5">
        <v>19.41</v>
      </c>
      <c r="T5" s="5">
        <v>7.75</v>
      </c>
      <c r="U5" s="5">
        <v>5.2</v>
      </c>
      <c r="V5" s="5">
        <v>9.5974000000000004</v>
      </c>
      <c r="W5" s="5">
        <v>2723.9395833333338</v>
      </c>
      <c r="X5" s="4">
        <v>43556</v>
      </c>
      <c r="Y5" s="5">
        <v>66.065714285714293</v>
      </c>
    </row>
    <row r="6" spans="1:25" s="7" customFormat="1" x14ac:dyDescent="0.4">
      <c r="A6" s="4">
        <v>43586</v>
      </c>
      <c r="B6" s="5">
        <v>1287.0899999999999</v>
      </c>
      <c r="C6" s="5">
        <v>65.430599999999998</v>
      </c>
      <c r="D6" s="5">
        <v>8558.2999999999993</v>
      </c>
      <c r="E6" s="5">
        <v>44.06</v>
      </c>
      <c r="F6" s="6">
        <v>0.548508</v>
      </c>
      <c r="G6" s="6">
        <v>2.4570000000000002E-2</v>
      </c>
      <c r="H6" s="5">
        <v>61.99</v>
      </c>
      <c r="I6" s="5">
        <v>5.07</v>
      </c>
      <c r="J6" s="5">
        <v>215.1</v>
      </c>
      <c r="K6" s="5">
        <f>1.08*1000</f>
        <v>1080</v>
      </c>
      <c r="L6" s="5">
        <v>24815.040000000001</v>
      </c>
      <c r="M6" s="5">
        <v>6360</v>
      </c>
      <c r="N6" s="5">
        <v>2752.5</v>
      </c>
      <c r="O6" s="5">
        <v>41.67</v>
      </c>
      <c r="P6" s="5">
        <v>7133.5</v>
      </c>
      <c r="Q6" s="5">
        <v>12.79</v>
      </c>
      <c r="R6" s="5">
        <v>18.71</v>
      </c>
      <c r="S6" s="5">
        <v>20.309999999999999</v>
      </c>
      <c r="T6" s="5">
        <v>7.75</v>
      </c>
      <c r="U6" s="5">
        <v>5.0999999999999996</v>
      </c>
      <c r="V6" s="5">
        <v>9.4757999999999996</v>
      </c>
      <c r="W6" s="5">
        <v>2672.3399999999997</v>
      </c>
      <c r="X6" s="4">
        <v>43586</v>
      </c>
      <c r="Y6" s="5">
        <v>71.955500000000001</v>
      </c>
    </row>
    <row r="7" spans="1:25" s="7" customFormat="1" x14ac:dyDescent="0.4">
      <c r="A7" s="4">
        <v>43617</v>
      </c>
      <c r="B7" s="5">
        <v>1380.52</v>
      </c>
      <c r="C7" s="5">
        <v>63.230499999999999</v>
      </c>
      <c r="D7" s="5">
        <v>10818.6</v>
      </c>
      <c r="E7" s="5">
        <v>22.96</v>
      </c>
      <c r="F7" s="6">
        <v>0.67707200000000001</v>
      </c>
      <c r="G7" s="6">
        <v>1.9420000000000003E-2</v>
      </c>
      <c r="H7" s="5">
        <v>64.739999999999995</v>
      </c>
      <c r="I7" s="5">
        <v>4.49</v>
      </c>
      <c r="J7" s="5">
        <v>232.83</v>
      </c>
      <c r="K7" s="5">
        <v>918.36</v>
      </c>
      <c r="L7" s="5">
        <v>26599.96</v>
      </c>
      <c r="M7" s="5">
        <v>5540</v>
      </c>
      <c r="N7" s="5">
        <v>2944.25</v>
      </c>
      <c r="O7" s="5">
        <v>25.18</v>
      </c>
      <c r="P7" s="5">
        <v>7693.75</v>
      </c>
      <c r="Q7" s="5">
        <v>7.04</v>
      </c>
      <c r="R7" s="5">
        <v>15.08</v>
      </c>
      <c r="S7" s="5">
        <v>21.84</v>
      </c>
      <c r="T7" s="5">
        <v>7.5</v>
      </c>
      <c r="U7" s="5">
        <v>4.7</v>
      </c>
      <c r="V7" s="5">
        <v>9.2081</v>
      </c>
      <c r="W7" s="5">
        <v>2676.6609999999996</v>
      </c>
      <c r="X7" s="4">
        <v>43617</v>
      </c>
      <c r="Y7" s="5">
        <v>72.15761904761905</v>
      </c>
    </row>
    <row r="8" spans="1:25" x14ac:dyDescent="0.4">
      <c r="A8" s="4">
        <v>43647</v>
      </c>
      <c r="B8" s="5">
        <v>1360.04</v>
      </c>
      <c r="C8" s="5">
        <v>63.628399999999999</v>
      </c>
      <c r="D8" s="5">
        <v>10082</v>
      </c>
      <c r="E8" s="5">
        <v>23.61</v>
      </c>
      <c r="F8" s="6">
        <v>0.64608699999999997</v>
      </c>
      <c r="G8" s="6">
        <v>1.116E-2</v>
      </c>
      <c r="H8" s="5">
        <v>65.05</v>
      </c>
      <c r="I8" s="5">
        <v>4.2699999999999996</v>
      </c>
      <c r="J8" s="5">
        <v>236.9</v>
      </c>
      <c r="K8" s="5">
        <f>1.19*1000</f>
        <v>1190</v>
      </c>
      <c r="L8" s="5">
        <v>26864.27</v>
      </c>
      <c r="M8" s="5">
        <v>5270</v>
      </c>
      <c r="N8" s="5">
        <v>2982.25</v>
      </c>
      <c r="O8" s="5">
        <v>25.38</v>
      </c>
      <c r="P8" s="5">
        <v>7866.75</v>
      </c>
      <c r="Q8" s="5">
        <v>7.91</v>
      </c>
      <c r="R8" s="5">
        <v>16.12</v>
      </c>
      <c r="S8" s="5">
        <v>20.5</v>
      </c>
      <c r="T8" s="5">
        <v>7.25</v>
      </c>
      <c r="U8" s="5">
        <v>4.5999999999999996</v>
      </c>
      <c r="V8" s="5">
        <v>9.2426999999999992</v>
      </c>
      <c r="W8" s="5">
        <v>2800.9637500000003</v>
      </c>
      <c r="X8" s="4">
        <v>43647</v>
      </c>
      <c r="Y8" s="5">
        <v>62.67049999999999</v>
      </c>
    </row>
    <row r="9" spans="1:25" x14ac:dyDescent="0.4">
      <c r="A9" s="4">
        <v>43678</v>
      </c>
      <c r="B9" s="5">
        <v>1293.32</v>
      </c>
      <c r="C9" s="5">
        <v>66.765699999999995</v>
      </c>
      <c r="D9" s="5">
        <v>9594.4</v>
      </c>
      <c r="E9" s="5">
        <v>17.53</v>
      </c>
      <c r="F9" s="6">
        <v>0.64740200000000003</v>
      </c>
      <c r="G9" s="6">
        <v>8.3499999999999998E-3</v>
      </c>
      <c r="H9" s="5">
        <v>59.25</v>
      </c>
      <c r="I9" s="5">
        <v>4.0599999999999996</v>
      </c>
      <c r="J9" s="5">
        <v>232.15</v>
      </c>
      <c r="K9" s="5">
        <v>715.64</v>
      </c>
      <c r="L9" s="5">
        <v>26403.279999999999</v>
      </c>
      <c r="M9" s="5">
        <v>6240</v>
      </c>
      <c r="N9" s="5">
        <v>2924.75</v>
      </c>
      <c r="O9" s="5">
        <v>44.45</v>
      </c>
      <c r="P9" s="5">
        <v>7690.75</v>
      </c>
      <c r="Q9" s="5">
        <v>13.36</v>
      </c>
      <c r="R9" s="5">
        <v>18.98</v>
      </c>
      <c r="S9" s="5">
        <v>20.37</v>
      </c>
      <c r="T9" s="5">
        <v>7.25</v>
      </c>
      <c r="U9" s="5">
        <v>4.3</v>
      </c>
      <c r="V9" s="5">
        <v>9.3290000000000006</v>
      </c>
      <c r="W9" s="5">
        <v>2876.474444444445</v>
      </c>
      <c r="X9" s="4">
        <v>43678</v>
      </c>
      <c r="Y9" s="5">
        <v>63.702608695652188</v>
      </c>
    </row>
    <row r="10" spans="1:25" x14ac:dyDescent="0.4">
      <c r="A10" s="4">
        <v>43709</v>
      </c>
      <c r="B10" s="5">
        <v>1333.91</v>
      </c>
      <c r="C10" s="5">
        <v>64.856899999999996</v>
      </c>
      <c r="D10" s="5">
        <v>8284.2999999999993</v>
      </c>
      <c r="E10" s="5">
        <v>13.58</v>
      </c>
      <c r="F10" s="6">
        <v>0.54356700000000002</v>
      </c>
      <c r="G10" s="6">
        <v>1.1480000000000001E-2</v>
      </c>
      <c r="H10" s="5">
        <v>59.25</v>
      </c>
      <c r="I10" s="5">
        <v>5.88</v>
      </c>
      <c r="J10" s="5">
        <v>225.9</v>
      </c>
      <c r="K10" s="5">
        <v>514.91999999999996</v>
      </c>
      <c r="L10" s="5">
        <v>26916.83</v>
      </c>
      <c r="M10" s="5">
        <v>5090</v>
      </c>
      <c r="N10" s="5">
        <v>2978.5</v>
      </c>
      <c r="O10" s="5">
        <v>25.25</v>
      </c>
      <c r="P10" s="5">
        <v>7770.5</v>
      </c>
      <c r="Q10" s="5">
        <v>7.24</v>
      </c>
      <c r="R10" s="5">
        <v>16.239999999999998</v>
      </c>
      <c r="S10" s="5">
        <v>19.54</v>
      </c>
      <c r="T10" s="5">
        <v>7</v>
      </c>
      <c r="U10" s="5">
        <v>4</v>
      </c>
      <c r="V10" s="5">
        <v>9.0730000000000004</v>
      </c>
      <c r="W10" s="5">
        <v>3160.8274074074075</v>
      </c>
      <c r="X10" s="4">
        <v>43709</v>
      </c>
      <c r="Y10" s="5">
        <v>60.128181818181815</v>
      </c>
    </row>
    <row r="11" spans="1:25" x14ac:dyDescent="0.4">
      <c r="A11" s="4">
        <v>43739</v>
      </c>
      <c r="B11" s="5">
        <v>1422.92</v>
      </c>
      <c r="C11" s="5">
        <v>64.132800000000003</v>
      </c>
      <c r="D11" s="5">
        <v>9152.6</v>
      </c>
      <c r="E11" s="5">
        <v>19.93</v>
      </c>
      <c r="F11" s="6">
        <v>0.59238599999999997</v>
      </c>
      <c r="G11" s="6">
        <v>1.091E-2</v>
      </c>
      <c r="H11" s="5">
        <v>59.62</v>
      </c>
      <c r="I11" s="5">
        <v>4.0999999999999996</v>
      </c>
      <c r="J11" s="5">
        <v>260</v>
      </c>
      <c r="K11" s="5">
        <v>763.63</v>
      </c>
      <c r="L11" s="5">
        <v>27046.23</v>
      </c>
      <c r="M11" s="5">
        <v>5720</v>
      </c>
      <c r="N11" s="5">
        <v>3035.75</v>
      </c>
      <c r="O11" s="5">
        <v>30.9</v>
      </c>
      <c r="P11" s="5">
        <v>8090.25</v>
      </c>
      <c r="Q11" s="5">
        <v>9.4700000000000006</v>
      </c>
      <c r="R11" s="5">
        <v>13.22</v>
      </c>
      <c r="S11" s="5">
        <v>19.52</v>
      </c>
      <c r="T11" s="5">
        <v>6.5</v>
      </c>
      <c r="U11" s="5">
        <v>3.8</v>
      </c>
      <c r="V11" s="5">
        <v>9.1104000000000003</v>
      </c>
      <c r="W11" s="5">
        <v>3149.2367999999992</v>
      </c>
      <c r="X11" s="4">
        <v>43739</v>
      </c>
      <c r="Y11" s="5">
        <v>62.386190476190471</v>
      </c>
    </row>
    <row r="12" spans="1:25" x14ac:dyDescent="0.4">
      <c r="A12" s="4">
        <v>43770</v>
      </c>
      <c r="B12" s="5">
        <v>1438.45</v>
      </c>
      <c r="C12" s="5">
        <v>64.319500000000005</v>
      </c>
      <c r="D12" s="5">
        <v>7546.6</v>
      </c>
      <c r="E12" s="5">
        <v>21.33</v>
      </c>
      <c r="F12" s="6">
        <v>0.50179300000000004</v>
      </c>
      <c r="G12" s="6">
        <v>7.8600000000000007E-3</v>
      </c>
      <c r="H12" s="5">
        <v>60.49</v>
      </c>
      <c r="I12" s="5">
        <v>3.81</v>
      </c>
      <c r="J12" s="5">
        <v>257.54000000000002</v>
      </c>
      <c r="K12" s="5">
        <f>1.5*1000</f>
        <v>1500</v>
      </c>
      <c r="L12" s="5">
        <v>28051.41</v>
      </c>
      <c r="M12" s="5">
        <v>4980</v>
      </c>
      <c r="N12" s="5">
        <v>3143.75</v>
      </c>
      <c r="O12" s="5">
        <v>22.85</v>
      </c>
      <c r="P12" s="5">
        <v>8417.5</v>
      </c>
      <c r="Q12" s="5">
        <v>6.72</v>
      </c>
      <c r="R12" s="5">
        <v>12.62</v>
      </c>
      <c r="S12" s="5">
        <v>18.940000000000001</v>
      </c>
      <c r="T12" s="5">
        <v>6.5</v>
      </c>
      <c r="U12" s="5">
        <v>3.5</v>
      </c>
      <c r="V12" s="5">
        <v>9.1461000000000006</v>
      </c>
      <c r="W12" s="5">
        <v>3093.2762962962961</v>
      </c>
      <c r="X12" s="4">
        <v>43770</v>
      </c>
      <c r="Y12" s="5">
        <v>58.902173913043491</v>
      </c>
    </row>
    <row r="13" spans="1:25" x14ac:dyDescent="0.4">
      <c r="A13" s="4">
        <v>43800</v>
      </c>
      <c r="B13" s="5">
        <v>1548.92</v>
      </c>
      <c r="C13" s="5">
        <v>61.9863</v>
      </c>
      <c r="D13" s="5">
        <v>7196.4</v>
      </c>
      <c r="E13" s="5">
        <v>21.03</v>
      </c>
      <c r="F13" s="6">
        <v>0.44796799999999998</v>
      </c>
      <c r="G13" s="6">
        <v>8.0000000000000002E-3</v>
      </c>
      <c r="H13" s="5">
        <v>65.290000000000006</v>
      </c>
      <c r="I13" s="5">
        <v>3.44</v>
      </c>
      <c r="J13" s="5">
        <v>256.39999999999998</v>
      </c>
      <c r="K13" s="5">
        <v>850.74</v>
      </c>
      <c r="L13" s="5">
        <v>28538.44</v>
      </c>
      <c r="M13" s="5">
        <v>5140</v>
      </c>
      <c r="N13" s="5">
        <v>3231</v>
      </c>
      <c r="O13" s="5">
        <v>24.39</v>
      </c>
      <c r="P13" s="5">
        <v>8752.25</v>
      </c>
      <c r="Q13" s="5">
        <v>6.14</v>
      </c>
      <c r="R13" s="5">
        <v>13.78</v>
      </c>
      <c r="S13" s="5">
        <v>22.65</v>
      </c>
      <c r="T13" s="5">
        <v>6.25</v>
      </c>
      <c r="U13" s="5">
        <v>3</v>
      </c>
      <c r="V13" s="5">
        <v>8.9019999999999992</v>
      </c>
      <c r="W13" s="5">
        <v>3020.5324000000005</v>
      </c>
      <c r="X13" s="4">
        <v>43800</v>
      </c>
      <c r="Y13" s="5">
        <v>63.965714285714299</v>
      </c>
    </row>
    <row r="14" spans="1:25" x14ac:dyDescent="0.4">
      <c r="A14" s="4">
        <v>43831</v>
      </c>
      <c r="B14" s="5">
        <v>1517.07</v>
      </c>
      <c r="C14" s="5">
        <v>63.920299999999997</v>
      </c>
      <c r="D14" s="5">
        <v>9349.1</v>
      </c>
      <c r="E14" s="5">
        <v>23.56</v>
      </c>
      <c r="F14" s="6">
        <v>0.59518899999999997</v>
      </c>
      <c r="G14" s="6">
        <v>7.8700000000000003E-3</v>
      </c>
      <c r="H14" s="5">
        <v>56.62</v>
      </c>
      <c r="I14" s="5">
        <v>4.82</v>
      </c>
      <c r="J14" s="5">
        <v>226.7</v>
      </c>
      <c r="K14" s="5">
        <v>943.23</v>
      </c>
      <c r="L14" s="5">
        <v>28256.03</v>
      </c>
      <c r="M14" s="5">
        <v>6270</v>
      </c>
      <c r="N14" s="5">
        <v>3224</v>
      </c>
      <c r="O14" s="5">
        <v>36.94</v>
      </c>
      <c r="P14" s="5">
        <v>8997.75</v>
      </c>
      <c r="Q14" s="5">
        <v>12.09</v>
      </c>
      <c r="R14" s="5">
        <v>18.84</v>
      </c>
      <c r="S14" s="5">
        <v>21.38</v>
      </c>
      <c r="T14" s="5">
        <v>6.25</v>
      </c>
      <c r="U14" s="5">
        <v>2.4</v>
      </c>
      <c r="V14" s="5">
        <v>9.2149000000000001</v>
      </c>
      <c r="W14" s="5">
        <v>2993.207692307692</v>
      </c>
      <c r="X14" s="4">
        <v>43831</v>
      </c>
      <c r="Y14" s="5">
        <v>67.002857142857138</v>
      </c>
    </row>
    <row r="15" spans="1:25" x14ac:dyDescent="0.4">
      <c r="A15" s="4">
        <v>43862</v>
      </c>
      <c r="B15" s="5">
        <v>1299.69</v>
      </c>
      <c r="C15" s="5">
        <v>66.880600000000001</v>
      </c>
      <c r="D15" s="5">
        <v>8543.7000000000007</v>
      </c>
      <c r="E15" s="5">
        <v>23.76</v>
      </c>
      <c r="F15" s="6">
        <v>5.8E-4</v>
      </c>
      <c r="G15" s="6">
        <v>7.3000000000000001E-3</v>
      </c>
      <c r="H15" s="5">
        <v>49.67</v>
      </c>
      <c r="I15" s="5">
        <v>4.99</v>
      </c>
      <c r="J15" s="5">
        <v>202.65</v>
      </c>
      <c r="K15" s="5">
        <f>1.07*1000</f>
        <v>1070</v>
      </c>
      <c r="L15" s="5">
        <v>25409.360000000001</v>
      </c>
      <c r="M15" s="5">
        <v>7050</v>
      </c>
      <c r="N15" s="5">
        <v>2951</v>
      </c>
      <c r="O15" s="5">
        <v>45.67</v>
      </c>
      <c r="P15" s="5">
        <v>8454</v>
      </c>
      <c r="Q15" s="5">
        <v>15.44</v>
      </c>
      <c r="R15" s="5">
        <v>40.11</v>
      </c>
      <c r="S15" s="5">
        <v>39.76</v>
      </c>
      <c r="T15" s="5">
        <v>6</v>
      </c>
      <c r="U15" s="5">
        <v>2.2999999999999998</v>
      </c>
      <c r="V15" s="5">
        <v>9.5654000000000003</v>
      </c>
      <c r="W15" s="5">
        <v>3102.1639999999998</v>
      </c>
      <c r="X15" s="4">
        <v>43862</v>
      </c>
      <c r="Y15" s="5">
        <v>62.416086956521717</v>
      </c>
    </row>
    <row r="16" spans="1:25" x14ac:dyDescent="0.4">
      <c r="A16" s="4">
        <v>43891</v>
      </c>
      <c r="B16" s="5">
        <v>1014.44</v>
      </c>
      <c r="C16" s="5">
        <v>78.442599999999999</v>
      </c>
      <c r="D16" s="5">
        <v>6412.5</v>
      </c>
      <c r="E16" s="5">
        <v>48.24</v>
      </c>
      <c r="F16" s="6">
        <v>5.2921000000000003E-2</v>
      </c>
      <c r="G16" s="6">
        <v>8.9499999999999996E-3</v>
      </c>
      <c r="H16" s="5">
        <v>26.35</v>
      </c>
      <c r="I16" s="5">
        <v>7.81</v>
      </c>
      <c r="J16" s="5">
        <v>181.41</v>
      </c>
      <c r="K16" s="5">
        <f>2.27*1000</f>
        <v>2270</v>
      </c>
      <c r="L16" s="5">
        <v>21917.16</v>
      </c>
      <c r="M16" s="5">
        <v>15600</v>
      </c>
      <c r="N16" s="5">
        <v>2569.75</v>
      </c>
      <c r="O16" s="5">
        <v>56.2</v>
      </c>
      <c r="P16" s="5">
        <v>7786.25</v>
      </c>
      <c r="Q16" s="5">
        <v>14.26</v>
      </c>
      <c r="R16" s="5">
        <v>53.54</v>
      </c>
      <c r="S16" s="5">
        <v>70.13</v>
      </c>
      <c r="T16" s="5">
        <v>6</v>
      </c>
      <c r="U16" s="5">
        <v>2.5</v>
      </c>
      <c r="V16" s="5">
        <v>11.0756</v>
      </c>
      <c r="W16" s="5">
        <v>3286.6124999999993</v>
      </c>
      <c r="X16" s="4">
        <v>43891</v>
      </c>
      <c r="Y16" s="5">
        <v>55.238500000000002</v>
      </c>
    </row>
    <row r="17" spans="1:26" x14ac:dyDescent="0.4">
      <c r="A17" s="4">
        <v>43922</v>
      </c>
      <c r="B17" s="5">
        <v>1125.03</v>
      </c>
      <c r="C17" s="5">
        <v>74.381299999999996</v>
      </c>
      <c r="D17" s="5">
        <v>8629</v>
      </c>
      <c r="E17" s="5">
        <v>39.409999999999997</v>
      </c>
      <c r="F17" s="6">
        <v>6.3738000000000003E-2</v>
      </c>
      <c r="G17" s="6">
        <v>7.1399999999999996E-3</v>
      </c>
      <c r="H17" s="5">
        <v>26.48</v>
      </c>
      <c r="I17" s="5">
        <v>5.27</v>
      </c>
      <c r="J17" s="5">
        <v>190</v>
      </c>
      <c r="K17" s="5">
        <f>1.15*1000</f>
        <v>1150</v>
      </c>
      <c r="L17" s="5">
        <v>24345.72</v>
      </c>
      <c r="M17" s="5">
        <v>9880</v>
      </c>
      <c r="N17" s="5">
        <v>2902.5</v>
      </c>
      <c r="O17" s="5">
        <v>38.090000000000003</v>
      </c>
      <c r="P17" s="5">
        <v>8988.5</v>
      </c>
      <c r="Q17" s="5">
        <v>9.24</v>
      </c>
      <c r="R17" s="5">
        <v>34.15</v>
      </c>
      <c r="S17" s="5">
        <v>44.67</v>
      </c>
      <c r="T17" s="5">
        <v>5.5</v>
      </c>
      <c r="U17" s="5">
        <v>3.1</v>
      </c>
      <c r="V17" s="5">
        <v>10.532299999999999</v>
      </c>
      <c r="W17" s="5">
        <v>3775.2987499999999</v>
      </c>
      <c r="X17" s="4">
        <v>43922</v>
      </c>
      <c r="Y17" s="5">
        <v>29.289545454545454</v>
      </c>
    </row>
    <row r="18" spans="1:26" x14ac:dyDescent="0.4">
      <c r="A18" s="4">
        <v>43952</v>
      </c>
      <c r="B18" s="5">
        <v>1219.76</v>
      </c>
      <c r="C18" s="5">
        <v>70.144499999999994</v>
      </c>
      <c r="D18" s="5">
        <v>9454.7999999999993</v>
      </c>
      <c r="E18" s="5">
        <v>38.479999999999997</v>
      </c>
      <c r="F18" s="6">
        <v>6.4848000000000003E-2</v>
      </c>
      <c r="G18" s="6">
        <v>7.3800000000000003E-3</v>
      </c>
      <c r="H18" s="5">
        <v>37.840000000000003</v>
      </c>
      <c r="I18" s="5">
        <v>3.17</v>
      </c>
      <c r="J18" s="5">
        <v>199.95</v>
      </c>
      <c r="K18" s="5">
        <f>1.12*1000</f>
        <v>1120</v>
      </c>
      <c r="L18" s="5">
        <v>25383.11</v>
      </c>
      <c r="M18" s="5">
        <v>8010</v>
      </c>
      <c r="N18" s="5">
        <v>3042</v>
      </c>
      <c r="O18" s="5">
        <v>35.17</v>
      </c>
      <c r="P18" s="5">
        <v>9560.25</v>
      </c>
      <c r="Q18" s="5">
        <v>9.15</v>
      </c>
      <c r="R18" s="5">
        <v>27.51</v>
      </c>
      <c r="S18" s="5">
        <v>35.47</v>
      </c>
      <c r="T18" s="5">
        <v>5.5</v>
      </c>
      <c r="U18" s="5">
        <v>3</v>
      </c>
      <c r="V18" s="5">
        <v>9.8278999999999996</v>
      </c>
      <c r="W18" s="5">
        <v>4064.1447619047622</v>
      </c>
      <c r="X18" s="4">
        <v>43952</v>
      </c>
      <c r="Y18" s="5">
        <v>15.550999999999998</v>
      </c>
    </row>
    <row r="19" spans="1:26" x14ac:dyDescent="0.4">
      <c r="A19" s="4">
        <v>43983</v>
      </c>
      <c r="B19" s="5">
        <v>1212.6300000000001</v>
      </c>
      <c r="C19" s="5">
        <v>71.173400000000001</v>
      </c>
      <c r="D19" s="5">
        <v>9135.4</v>
      </c>
      <c r="E19" s="5">
        <v>15.35</v>
      </c>
      <c r="F19" s="6">
        <v>0.65543099999999999</v>
      </c>
      <c r="G19" s="6">
        <v>6.77E-3</v>
      </c>
      <c r="H19" s="5">
        <v>41.27</v>
      </c>
      <c r="I19" s="5">
        <v>4.1500000000000004</v>
      </c>
      <c r="J19" s="5">
        <v>194.31</v>
      </c>
      <c r="K19" s="5">
        <v>949.65</v>
      </c>
      <c r="L19" s="5">
        <v>25812.880000000001</v>
      </c>
      <c r="M19" s="5">
        <v>9820</v>
      </c>
      <c r="N19" s="5">
        <v>3090.25</v>
      </c>
      <c r="O19" s="5">
        <v>37.47</v>
      </c>
      <c r="P19" s="5">
        <v>10147.25</v>
      </c>
      <c r="Q19" s="5">
        <v>8.94</v>
      </c>
      <c r="R19" s="5">
        <v>30.43</v>
      </c>
      <c r="S19" s="5">
        <v>34.979999999999997</v>
      </c>
      <c r="T19" s="5">
        <v>4.5</v>
      </c>
      <c r="U19" s="5">
        <v>3.2</v>
      </c>
      <c r="V19" s="5">
        <v>10.073399999999999</v>
      </c>
      <c r="W19" s="5">
        <v>4012.1099999999997</v>
      </c>
      <c r="X19" s="4">
        <v>43983</v>
      </c>
      <c r="Y19" s="5">
        <v>29.910526315789472</v>
      </c>
    </row>
    <row r="20" spans="1:26" x14ac:dyDescent="0.4">
      <c r="A20" s="4">
        <v>44013</v>
      </c>
      <c r="B20" s="5">
        <v>1234.44</v>
      </c>
      <c r="C20" s="5">
        <v>74.4114</v>
      </c>
      <c r="D20" s="5">
        <v>11333.4</v>
      </c>
      <c r="E20" s="5">
        <v>13.21</v>
      </c>
      <c r="F20" s="6">
        <v>0.81729600000000002</v>
      </c>
      <c r="G20" s="6">
        <v>7.5100000000000002E-3</v>
      </c>
      <c r="H20" s="5">
        <v>43.52</v>
      </c>
      <c r="I20" s="5">
        <v>3.52</v>
      </c>
      <c r="J20" s="5">
        <v>182.59</v>
      </c>
      <c r="K20" s="5">
        <v>841.67</v>
      </c>
      <c r="L20" s="5">
        <v>26428.32</v>
      </c>
      <c r="M20" s="5">
        <v>8270</v>
      </c>
      <c r="N20" s="5">
        <v>3263.5</v>
      </c>
      <c r="O20" s="5">
        <v>35.56</v>
      </c>
      <c r="P20" s="5">
        <v>10890.5</v>
      </c>
      <c r="Q20" s="5">
        <v>12.09</v>
      </c>
      <c r="R20" s="5">
        <v>24.46</v>
      </c>
      <c r="S20" s="5">
        <v>31.3</v>
      </c>
      <c r="T20" s="5">
        <v>4.25</v>
      </c>
      <c r="U20" s="5">
        <v>3.4</v>
      </c>
      <c r="V20" s="5">
        <v>10.668100000000001</v>
      </c>
      <c r="W20" s="5">
        <v>3859.8524999999991</v>
      </c>
      <c r="X20" s="4">
        <v>44013</v>
      </c>
      <c r="Y20" s="5">
        <v>42.188181818181803</v>
      </c>
    </row>
    <row r="21" spans="1:26" x14ac:dyDescent="0.4">
      <c r="A21" s="4">
        <v>44044</v>
      </c>
      <c r="B21" s="5">
        <v>1258.5999999999999</v>
      </c>
      <c r="C21" s="5">
        <v>74.071799999999996</v>
      </c>
      <c r="D21" s="5">
        <v>11644.2</v>
      </c>
      <c r="E21" s="5">
        <v>15.39</v>
      </c>
      <c r="F21" s="6">
        <v>0.84873600000000005</v>
      </c>
      <c r="G21" s="6">
        <v>7.7099999999999998E-3</v>
      </c>
      <c r="H21" s="5">
        <v>45.66</v>
      </c>
      <c r="I21" s="5">
        <v>3.01</v>
      </c>
      <c r="J21" s="5">
        <v>181.01</v>
      </c>
      <c r="K21" s="5">
        <v>763.62</v>
      </c>
      <c r="L21" s="5">
        <v>28430.05</v>
      </c>
      <c r="M21" s="5">
        <v>7510</v>
      </c>
      <c r="N21" s="5">
        <v>3499</v>
      </c>
      <c r="O21" s="5">
        <v>26.7</v>
      </c>
      <c r="P21" s="5">
        <v>12114</v>
      </c>
      <c r="Q21" s="5">
        <v>9.5500000000000007</v>
      </c>
      <c r="R21" s="5">
        <v>26.41</v>
      </c>
      <c r="S21" s="5">
        <v>33.15</v>
      </c>
      <c r="T21" s="5">
        <v>4.25</v>
      </c>
      <c r="U21" s="5">
        <v>3.6</v>
      </c>
      <c r="V21" s="5">
        <v>10.815799999999999</v>
      </c>
      <c r="W21" s="5">
        <v>4219.4014814814818</v>
      </c>
      <c r="X21" s="4">
        <v>44044</v>
      </c>
      <c r="Y21" s="5">
        <v>44.426086956521743</v>
      </c>
    </row>
    <row r="22" spans="1:26" x14ac:dyDescent="0.4">
      <c r="A22" s="4">
        <v>44075</v>
      </c>
      <c r="B22" s="5">
        <v>1178.51</v>
      </c>
      <c r="C22" s="5">
        <v>77.631900000000002</v>
      </c>
      <c r="D22" s="5">
        <v>10776.1</v>
      </c>
      <c r="E22" s="5">
        <v>83.88</v>
      </c>
      <c r="F22" s="6">
        <v>8.4123000000000003E-2</v>
      </c>
      <c r="G22" s="6">
        <v>6.0699999999999999E-3</v>
      </c>
      <c r="H22" s="5">
        <v>42.3</v>
      </c>
      <c r="I22" s="5">
        <v>4.54</v>
      </c>
      <c r="J22" s="5">
        <v>169.97</v>
      </c>
      <c r="K22" s="5">
        <f>1.04*1000</f>
        <v>1040</v>
      </c>
      <c r="L22" s="5">
        <v>27781.7</v>
      </c>
      <c r="M22" s="5">
        <v>10050</v>
      </c>
      <c r="N22" s="5">
        <v>3352</v>
      </c>
      <c r="O22" s="5">
        <v>36.200000000000003</v>
      </c>
      <c r="P22" s="5">
        <v>11407.25</v>
      </c>
      <c r="Q22" s="5">
        <v>12.38</v>
      </c>
      <c r="R22" s="5">
        <v>26.37</v>
      </c>
      <c r="S22" s="5">
        <v>37.79</v>
      </c>
      <c r="T22" s="5">
        <v>4.25</v>
      </c>
      <c r="U22" s="5">
        <v>3.7</v>
      </c>
      <c r="V22" s="5">
        <v>11.431900000000001</v>
      </c>
      <c r="W22" s="5">
        <v>4677.831153846153</v>
      </c>
      <c r="X22" s="4">
        <v>44075</v>
      </c>
      <c r="Y22" s="5">
        <v>44.862000000000002</v>
      </c>
    </row>
    <row r="23" spans="1:26" x14ac:dyDescent="0.4">
      <c r="A23" s="4">
        <v>44105</v>
      </c>
      <c r="B23" s="5">
        <v>1066.5999999999999</v>
      </c>
      <c r="C23" s="5">
        <v>79.525700000000001</v>
      </c>
      <c r="D23" s="5">
        <v>13797.3</v>
      </c>
      <c r="E23" s="5">
        <v>2.41</v>
      </c>
      <c r="F23" s="6">
        <v>1.0917650000000001</v>
      </c>
      <c r="G23" s="6">
        <v>4.0800000000000003E-3</v>
      </c>
      <c r="H23" s="5">
        <v>37.94</v>
      </c>
      <c r="I23" s="5">
        <v>4.1900000000000004</v>
      </c>
      <c r="J23" s="5">
        <v>154.28</v>
      </c>
      <c r="K23" s="5">
        <f>1.03*1000</f>
        <v>1030</v>
      </c>
      <c r="L23" s="5">
        <v>26501.599999999999</v>
      </c>
      <c r="M23" s="5">
        <v>8510</v>
      </c>
      <c r="N23" s="5">
        <v>3264.75</v>
      </c>
      <c r="O23" s="5">
        <v>35.979999999999997</v>
      </c>
      <c r="P23" s="5">
        <v>11046.25</v>
      </c>
      <c r="Q23" s="5">
        <v>13.2</v>
      </c>
      <c r="R23" s="5">
        <v>38.020000000000003</v>
      </c>
      <c r="S23" s="5">
        <v>39.159999999999997</v>
      </c>
      <c r="T23" s="5">
        <v>4.25</v>
      </c>
      <c r="U23" s="5">
        <v>4</v>
      </c>
      <c r="V23" s="5">
        <v>11.8825</v>
      </c>
      <c r="W23" s="5">
        <v>4692.3903846153853</v>
      </c>
      <c r="X23" s="4">
        <v>44105</v>
      </c>
      <c r="Y23" s="5">
        <v>40.945454545454545</v>
      </c>
    </row>
    <row r="24" spans="1:26" x14ac:dyDescent="0.4">
      <c r="A24" s="4">
        <v>44136</v>
      </c>
      <c r="B24" s="5">
        <v>1281.97</v>
      </c>
      <c r="C24" s="5">
        <v>76.403300000000002</v>
      </c>
      <c r="D24" s="5">
        <v>19698.099999999999</v>
      </c>
      <c r="E24" s="5">
        <v>4.05</v>
      </c>
      <c r="F24" s="6">
        <v>1.4768349999999999</v>
      </c>
      <c r="G24" s="6">
        <v>1.7900000000000001E-3</v>
      </c>
      <c r="H24" s="5">
        <v>47.88</v>
      </c>
      <c r="I24" s="5">
        <v>4.05</v>
      </c>
      <c r="J24" s="5">
        <v>181.89</v>
      </c>
      <c r="K24" s="5">
        <f>1.36*1000</f>
        <v>1360</v>
      </c>
      <c r="L24" s="5">
        <v>29638.639999999999</v>
      </c>
      <c r="M24" s="5">
        <v>7920</v>
      </c>
      <c r="N24" s="5">
        <v>3623.25</v>
      </c>
      <c r="O24" s="5">
        <v>30.99</v>
      </c>
      <c r="P24" s="5">
        <v>12277</v>
      </c>
      <c r="Q24" s="5">
        <v>10.33</v>
      </c>
      <c r="R24" s="5">
        <v>20.57</v>
      </c>
      <c r="S24" s="5">
        <v>29.99</v>
      </c>
      <c r="T24" s="5">
        <v>4.25</v>
      </c>
      <c r="U24" s="5">
        <v>4.4000000000000004</v>
      </c>
      <c r="V24" s="5">
        <v>11.6134</v>
      </c>
      <c r="W24" s="5">
        <v>4749.0940740740725</v>
      </c>
      <c r="X24" s="4">
        <v>44136</v>
      </c>
      <c r="Y24" s="5">
        <v>40.387727272727268</v>
      </c>
    </row>
    <row r="25" spans="1:26" x14ac:dyDescent="0.4">
      <c r="A25" s="4">
        <v>44166</v>
      </c>
      <c r="B25" s="5">
        <v>1387.46</v>
      </c>
      <c r="C25" s="5">
        <v>74.412099999999995</v>
      </c>
      <c r="D25" s="5">
        <v>28949.4</v>
      </c>
      <c r="E25" s="5">
        <v>3.85</v>
      </c>
      <c r="F25" s="6">
        <v>2.0339469999999999</v>
      </c>
      <c r="G25" s="6">
        <v>1.5900000000000001E-3</v>
      </c>
      <c r="H25" s="5">
        <v>51.82</v>
      </c>
      <c r="I25" s="5">
        <v>3.58</v>
      </c>
      <c r="J25" s="5">
        <v>212.98</v>
      </c>
      <c r="K25" s="5">
        <f>1.6*1000</f>
        <v>1600</v>
      </c>
      <c r="L25" s="5">
        <v>30606.48</v>
      </c>
      <c r="M25" s="5">
        <v>8180</v>
      </c>
      <c r="N25" s="5">
        <v>3748.75</v>
      </c>
      <c r="O25" s="5">
        <v>22.99</v>
      </c>
      <c r="P25" s="5">
        <v>12885.5</v>
      </c>
      <c r="Q25" s="5">
        <v>7.49</v>
      </c>
      <c r="R25" s="5">
        <v>22.75</v>
      </c>
      <c r="S25" s="5">
        <v>33.01</v>
      </c>
      <c r="T25" s="5">
        <v>4.25</v>
      </c>
      <c r="U25" s="5">
        <v>4.9000000000000004</v>
      </c>
      <c r="V25" s="5">
        <v>11.401199999999999</v>
      </c>
      <c r="W25" s="5">
        <v>4615.8295833333332</v>
      </c>
      <c r="X25" s="4">
        <v>44166</v>
      </c>
      <c r="Y25" s="5">
        <v>43.341428571428565</v>
      </c>
    </row>
    <row r="26" spans="1:26" x14ac:dyDescent="0.4">
      <c r="A26" s="4">
        <v>44197</v>
      </c>
      <c r="B26" s="5">
        <v>1367.64</v>
      </c>
      <c r="C26" s="5">
        <v>75.740399999999994</v>
      </c>
      <c r="D26" s="5">
        <v>33108.1</v>
      </c>
      <c r="E26" s="5">
        <v>5.5</v>
      </c>
      <c r="F26" s="6">
        <v>2.4142450000000002</v>
      </c>
      <c r="G26" s="6">
        <v>1.73E-3</v>
      </c>
      <c r="H26" s="5">
        <v>55.04</v>
      </c>
      <c r="I26" s="5">
        <v>4.4400000000000004</v>
      </c>
      <c r="J26" s="5">
        <v>212.83</v>
      </c>
      <c r="K26" s="5">
        <f>1.26*1000</f>
        <v>1260</v>
      </c>
      <c r="L26" s="5">
        <v>29982.62</v>
      </c>
      <c r="M26" s="5">
        <v>8220</v>
      </c>
      <c r="N26" s="5">
        <v>3705.25</v>
      </c>
      <c r="O26" s="5">
        <v>30.18</v>
      </c>
      <c r="P26" s="5">
        <v>12911.25</v>
      </c>
      <c r="Q26" s="5">
        <v>10.19</v>
      </c>
      <c r="R26" s="5">
        <v>33.090000000000003</v>
      </c>
      <c r="S26" s="5">
        <v>34.46</v>
      </c>
      <c r="T26" s="5">
        <v>4.25</v>
      </c>
      <c r="U26" s="5">
        <v>5.2</v>
      </c>
      <c r="V26" s="5">
        <v>11.783300000000001</v>
      </c>
      <c r="W26" s="5">
        <v>4417.0746428571429</v>
      </c>
      <c r="X26" s="4">
        <v>44197</v>
      </c>
      <c r="Y26" s="5">
        <v>50.177727272727275</v>
      </c>
    </row>
    <row r="27" spans="1:26" x14ac:dyDescent="0.4">
      <c r="A27" s="4">
        <v>44228</v>
      </c>
      <c r="B27" s="5">
        <v>1411.93</v>
      </c>
      <c r="C27" s="5">
        <v>74.619600000000005</v>
      </c>
      <c r="D27" s="5">
        <v>45164</v>
      </c>
      <c r="E27" s="5">
        <v>4.01</v>
      </c>
      <c r="F27" s="6">
        <v>3.3099349999999998</v>
      </c>
      <c r="G27" s="6">
        <v>1.2099999999999999E-3</v>
      </c>
      <c r="H27" s="5">
        <v>64.42</v>
      </c>
      <c r="I27" s="5">
        <v>4.59</v>
      </c>
      <c r="J27" s="5">
        <v>217.56</v>
      </c>
      <c r="K27" s="5">
        <f>1.01*1000</f>
        <v>1010</v>
      </c>
      <c r="L27" s="5">
        <v>30932.37</v>
      </c>
      <c r="M27" s="5">
        <v>6770</v>
      </c>
      <c r="N27" s="5">
        <v>3809.25</v>
      </c>
      <c r="O27" s="5">
        <v>29.84</v>
      </c>
      <c r="P27" s="5">
        <v>12911</v>
      </c>
      <c r="Q27" s="5">
        <v>10.81</v>
      </c>
      <c r="R27" s="5">
        <v>27.95</v>
      </c>
      <c r="S27" s="5">
        <v>33.840000000000003</v>
      </c>
      <c r="T27" s="5">
        <v>4.25</v>
      </c>
      <c r="U27" s="5">
        <v>5.7</v>
      </c>
      <c r="V27" s="5">
        <v>11.523999999999999</v>
      </c>
      <c r="W27" s="5">
        <v>4432.2188235294116</v>
      </c>
      <c r="X27" s="4">
        <v>44228</v>
      </c>
      <c r="Y27" s="5">
        <v>54.751904761904761</v>
      </c>
    </row>
    <row r="28" spans="1:26" x14ac:dyDescent="0.4">
      <c r="A28" s="4">
        <v>44256</v>
      </c>
      <c r="B28" s="5">
        <v>1477.11</v>
      </c>
      <c r="C28" s="5">
        <v>75.698700000000002</v>
      </c>
      <c r="D28" s="5">
        <v>58763.7</v>
      </c>
      <c r="E28" s="5">
        <v>3.01</v>
      </c>
      <c r="F28" s="6">
        <v>4.1559939999999997</v>
      </c>
      <c r="G28" s="6">
        <v>7.0999999999999991E-4</v>
      </c>
      <c r="H28" s="5">
        <v>62.74</v>
      </c>
      <c r="I28" s="5">
        <v>7.08</v>
      </c>
      <c r="J28" s="5">
        <v>227.24</v>
      </c>
      <c r="K28" s="5">
        <v>945.48</v>
      </c>
      <c r="L28" s="5">
        <v>32981.550000000003</v>
      </c>
      <c r="M28" s="5">
        <v>9790</v>
      </c>
      <c r="N28" s="5">
        <v>3967.5</v>
      </c>
      <c r="O28" s="5">
        <v>38.32</v>
      </c>
      <c r="P28" s="5">
        <v>13089.75</v>
      </c>
      <c r="Q28" s="5">
        <v>12.53</v>
      </c>
      <c r="R28" s="5">
        <v>19.399999999999999</v>
      </c>
      <c r="S28" s="5">
        <v>30.14</v>
      </c>
      <c r="T28" s="5">
        <v>4.5</v>
      </c>
      <c r="U28" s="5">
        <v>5.8</v>
      </c>
      <c r="V28" s="5">
        <v>11.5524</v>
      </c>
      <c r="W28" s="5">
        <v>4324.7173913043462</v>
      </c>
      <c r="X28" s="4">
        <v>44256</v>
      </c>
      <c r="Y28" s="5">
        <v>61.57650000000001</v>
      </c>
      <c r="Z28" s="8"/>
    </row>
    <row r="29" spans="1:26" x14ac:dyDescent="0.4">
      <c r="A29" s="4">
        <v>44287</v>
      </c>
      <c r="B29" s="5">
        <v>1485.03</v>
      </c>
      <c r="C29" s="5">
        <v>75.207300000000004</v>
      </c>
      <c r="D29" s="5">
        <v>57720.3</v>
      </c>
      <c r="E29" s="5">
        <v>2.97</v>
      </c>
      <c r="F29" s="6">
        <v>4.1320480000000002</v>
      </c>
      <c r="G29" s="6">
        <v>6.9999999999999999E-4</v>
      </c>
      <c r="H29" s="5">
        <v>66.760000000000005</v>
      </c>
      <c r="I29" s="5">
        <v>4.34</v>
      </c>
      <c r="J29" s="5">
        <v>231.38</v>
      </c>
      <c r="K29" s="5">
        <v>855.09</v>
      </c>
      <c r="L29" s="5">
        <v>33874.85</v>
      </c>
      <c r="M29" s="5">
        <v>6890</v>
      </c>
      <c r="N29" s="5">
        <v>4174.5</v>
      </c>
      <c r="O29" s="5">
        <v>28.5</v>
      </c>
      <c r="P29" s="5">
        <v>13850</v>
      </c>
      <c r="Q29" s="5">
        <v>10.56</v>
      </c>
      <c r="R29" s="5">
        <v>18.61</v>
      </c>
      <c r="S29" s="5">
        <v>27.55</v>
      </c>
      <c r="T29" s="5">
        <v>5</v>
      </c>
      <c r="U29" s="5">
        <v>5.5</v>
      </c>
      <c r="V29" s="5">
        <v>11.617699999999999</v>
      </c>
      <c r="W29" s="5">
        <v>4121.4676923076922</v>
      </c>
      <c r="X29" s="4">
        <v>44287</v>
      </c>
      <c r="Y29" s="5">
        <v>65.69</v>
      </c>
    </row>
    <row r="30" spans="1:26" x14ac:dyDescent="0.4">
      <c r="A30" s="4">
        <v>44317</v>
      </c>
      <c r="B30" s="5">
        <v>1597.54</v>
      </c>
      <c r="C30" s="5">
        <v>73.434100000000001</v>
      </c>
      <c r="D30" s="5">
        <v>37298.6</v>
      </c>
      <c r="E30" s="5">
        <v>5.33</v>
      </c>
      <c r="F30" s="6">
        <v>2.7417560000000001</v>
      </c>
      <c r="G30" s="6">
        <v>8.0000000000000004E-4</v>
      </c>
      <c r="H30" s="5">
        <v>68.95</v>
      </c>
      <c r="I30" s="5">
        <v>4.24</v>
      </c>
      <c r="J30" s="5">
        <v>261.02999999999997</v>
      </c>
      <c r="K30" s="5">
        <v>881.19</v>
      </c>
      <c r="L30" s="5">
        <v>34529.449999999997</v>
      </c>
      <c r="M30" s="5">
        <v>6610</v>
      </c>
      <c r="N30" s="5">
        <v>4202.5</v>
      </c>
      <c r="O30" s="5">
        <v>32.43</v>
      </c>
      <c r="P30" s="5">
        <v>13686.5</v>
      </c>
      <c r="Q30" s="5">
        <v>10.55</v>
      </c>
      <c r="R30" s="5">
        <v>16.760000000000002</v>
      </c>
      <c r="S30" s="5">
        <v>25.49</v>
      </c>
      <c r="T30" s="5">
        <v>5</v>
      </c>
      <c r="U30" s="5">
        <v>6</v>
      </c>
      <c r="V30" s="5">
        <v>11.5282</v>
      </c>
      <c r="W30" s="5">
        <v>4295.0553846153853</v>
      </c>
      <c r="X30" s="4">
        <v>44317</v>
      </c>
      <c r="Y30" s="5">
        <v>67.739999999999995</v>
      </c>
    </row>
    <row r="31" spans="1:26" x14ac:dyDescent="0.4">
      <c r="A31" s="4">
        <v>44348</v>
      </c>
      <c r="B31" s="5">
        <v>1653.78</v>
      </c>
      <c r="C31" s="5">
        <v>73.152199999999993</v>
      </c>
      <c r="D31" s="5">
        <v>35026.9</v>
      </c>
      <c r="E31" s="5">
        <v>4.1399999999999997</v>
      </c>
      <c r="F31" s="6">
        <v>2.5439379999999998</v>
      </c>
      <c r="G31" s="6">
        <v>4.6999999999999999E-4</v>
      </c>
      <c r="H31" s="5">
        <v>74.62</v>
      </c>
      <c r="I31" s="5">
        <v>4.8499999999999996</v>
      </c>
      <c r="J31" s="5">
        <v>281.8</v>
      </c>
      <c r="K31" s="5">
        <v>913.63</v>
      </c>
      <c r="L31" s="5">
        <v>34502.51</v>
      </c>
      <c r="M31" s="5">
        <v>6830</v>
      </c>
      <c r="N31" s="5">
        <v>4288.5</v>
      </c>
      <c r="O31" s="5">
        <v>21.66</v>
      </c>
      <c r="P31" s="5">
        <v>14549</v>
      </c>
      <c r="Q31" s="5">
        <v>7.68</v>
      </c>
      <c r="R31" s="5">
        <v>15.83</v>
      </c>
      <c r="S31" s="5">
        <v>20.79</v>
      </c>
      <c r="T31" s="5">
        <v>5.5</v>
      </c>
      <c r="U31" s="5">
        <v>6.5</v>
      </c>
      <c r="V31" s="5">
        <v>11.328799999999999</v>
      </c>
      <c r="W31" s="5">
        <v>4393.807499999999</v>
      </c>
      <c r="X31" s="4">
        <v>44348</v>
      </c>
      <c r="Y31" s="5">
        <v>74.91</v>
      </c>
    </row>
    <row r="32" spans="1:26" x14ac:dyDescent="0.4">
      <c r="A32" s="4">
        <v>44378</v>
      </c>
      <c r="B32" s="5">
        <v>1625.76</v>
      </c>
      <c r="C32" s="5">
        <v>73.140900000000002</v>
      </c>
      <c r="D32" s="5">
        <v>41553.699999999997</v>
      </c>
      <c r="E32" s="5">
        <v>2.44</v>
      </c>
      <c r="F32" s="6">
        <v>2.9141499999999998</v>
      </c>
      <c r="G32" s="6">
        <v>3.1E-4</v>
      </c>
      <c r="H32" s="5">
        <v>75.41</v>
      </c>
      <c r="I32" s="5">
        <v>4.47</v>
      </c>
      <c r="J32" s="5">
        <v>287.35000000000002</v>
      </c>
      <c r="K32" s="5">
        <v>940.68</v>
      </c>
      <c r="L32" s="5">
        <v>34935.47</v>
      </c>
      <c r="M32" s="5">
        <v>6710</v>
      </c>
      <c r="N32" s="5">
        <v>4389.5</v>
      </c>
      <c r="O32" s="5">
        <v>28.65</v>
      </c>
      <c r="P32" s="5">
        <v>14955.75</v>
      </c>
      <c r="Q32" s="5">
        <v>10.54</v>
      </c>
      <c r="R32" s="5">
        <v>18.239999999999998</v>
      </c>
      <c r="S32" s="5">
        <v>21.44</v>
      </c>
      <c r="T32" s="5">
        <v>6.5</v>
      </c>
      <c r="U32" s="5">
        <v>6.5</v>
      </c>
      <c r="V32" s="5">
        <v>11.319599999999999</v>
      </c>
      <c r="W32" s="5">
        <v>4279.9211999999998</v>
      </c>
      <c r="X32" s="4">
        <v>44378</v>
      </c>
      <c r="Y32" s="5">
        <v>73.97</v>
      </c>
    </row>
    <row r="33" spans="1:25" x14ac:dyDescent="0.4">
      <c r="A33" s="4">
        <v>44409</v>
      </c>
      <c r="B33" s="5">
        <v>1684.16</v>
      </c>
      <c r="C33" s="5">
        <v>73.227400000000003</v>
      </c>
      <c r="D33" s="5">
        <v>47130.400000000001</v>
      </c>
      <c r="E33" s="5">
        <v>2.14</v>
      </c>
      <c r="F33" s="6">
        <v>3.3494830000000002</v>
      </c>
      <c r="G33" s="6">
        <v>2.9E-4</v>
      </c>
      <c r="H33" s="5">
        <v>71.63</v>
      </c>
      <c r="I33" s="5">
        <v>4.13</v>
      </c>
      <c r="J33" s="5">
        <v>305.64999999999998</v>
      </c>
      <c r="K33" s="5">
        <v>947.64</v>
      </c>
      <c r="L33" s="5">
        <v>35360.730000000003</v>
      </c>
      <c r="M33" s="5">
        <v>5660</v>
      </c>
      <c r="N33" s="5">
        <v>4520.5</v>
      </c>
      <c r="O33" s="5">
        <v>24.92</v>
      </c>
      <c r="P33" s="5">
        <v>15582.5</v>
      </c>
      <c r="Q33" s="5">
        <v>10.46</v>
      </c>
      <c r="R33" s="5">
        <v>16.48</v>
      </c>
      <c r="S33" s="5">
        <v>23.2</v>
      </c>
      <c r="T33" s="5">
        <v>6.5</v>
      </c>
      <c r="U33" s="5">
        <v>6.68</v>
      </c>
      <c r="V33" s="5">
        <v>11.334300000000001</v>
      </c>
      <c r="W33" s="5">
        <v>4292.9299999999994</v>
      </c>
      <c r="X33" s="4">
        <v>44409</v>
      </c>
      <c r="Y33" s="5">
        <v>70.88</v>
      </c>
    </row>
    <row r="34" spans="1:25" x14ac:dyDescent="0.4">
      <c r="A34" s="4">
        <v>44440</v>
      </c>
      <c r="B34" s="5">
        <v>1777.74</v>
      </c>
      <c r="C34" s="5">
        <v>72.751400000000004</v>
      </c>
      <c r="D34" s="5">
        <v>43823.3</v>
      </c>
      <c r="E34" s="5">
        <v>2.21</v>
      </c>
      <c r="F34" s="6">
        <v>3.0309680000000001</v>
      </c>
      <c r="G34" s="6">
        <v>2.6000000000000003E-4</v>
      </c>
      <c r="H34" s="5">
        <v>78.31</v>
      </c>
      <c r="I34" s="5">
        <v>5.76</v>
      </c>
      <c r="J34" s="5">
        <v>360.8</v>
      </c>
      <c r="K34" s="5">
        <f>1.53*1000</f>
        <v>1530</v>
      </c>
      <c r="L34" s="5">
        <v>33843.919999999998</v>
      </c>
      <c r="M34" s="5">
        <v>6660</v>
      </c>
      <c r="N34" s="5">
        <v>4297.75</v>
      </c>
      <c r="O34" s="5">
        <v>29.63</v>
      </c>
      <c r="P34" s="5">
        <v>14682.5</v>
      </c>
      <c r="Q34" s="5">
        <v>10.119999999999999</v>
      </c>
      <c r="R34" s="5">
        <v>23.14</v>
      </c>
      <c r="S34" s="5">
        <v>25.45</v>
      </c>
      <c r="T34" s="5">
        <v>6.75</v>
      </c>
      <c r="U34" s="5">
        <v>7.4</v>
      </c>
      <c r="V34" s="5">
        <v>11.2851</v>
      </c>
      <c r="W34" s="5">
        <v>4222.5223076923075</v>
      </c>
      <c r="X34" s="4">
        <v>44440</v>
      </c>
      <c r="Y34" s="5">
        <v>75.86</v>
      </c>
    </row>
    <row r="35" spans="1:25" x14ac:dyDescent="0.4">
      <c r="A35" s="4">
        <v>44470</v>
      </c>
      <c r="B35" s="5">
        <v>1843.83</v>
      </c>
      <c r="C35" s="5">
        <v>70.946399999999997</v>
      </c>
      <c r="D35" s="5">
        <v>61309.599999999999</v>
      </c>
      <c r="E35" s="5">
        <v>2.1800000000000002</v>
      </c>
      <c r="F35" s="6">
        <v>4.2302590000000002</v>
      </c>
      <c r="G35" s="6">
        <v>3.1E-4</v>
      </c>
      <c r="H35" s="5">
        <v>83.72</v>
      </c>
      <c r="I35" s="5">
        <v>4.91</v>
      </c>
      <c r="J35" s="5">
        <v>350.18</v>
      </c>
      <c r="K35" s="5">
        <f>1.6*1000</f>
        <v>1600</v>
      </c>
      <c r="L35" s="5">
        <v>35819.56</v>
      </c>
      <c r="M35" s="5">
        <v>6770</v>
      </c>
      <c r="N35" s="5">
        <v>4597</v>
      </c>
      <c r="O35" s="5">
        <v>29</v>
      </c>
      <c r="P35" s="5">
        <v>15838.5</v>
      </c>
      <c r="Q35" s="5">
        <v>11.18</v>
      </c>
      <c r="R35" s="5">
        <v>16.260000000000002</v>
      </c>
      <c r="S35" s="5">
        <v>25.54</v>
      </c>
      <c r="T35" s="5">
        <v>7.5</v>
      </c>
      <c r="U35" s="5">
        <v>8.1300000000000008</v>
      </c>
      <c r="V35" s="5">
        <v>11.0754</v>
      </c>
      <c r="W35" s="5">
        <v>4174.083076923077</v>
      </c>
      <c r="X35" s="4">
        <v>44470</v>
      </c>
      <c r="Y35" s="5">
        <v>82.1</v>
      </c>
    </row>
    <row r="36" spans="1:25" x14ac:dyDescent="0.4">
      <c r="A36" s="4">
        <v>44501</v>
      </c>
      <c r="B36" s="5">
        <v>1645.81</v>
      </c>
      <c r="C36" s="5">
        <v>74.083799999999997</v>
      </c>
      <c r="D36" s="5">
        <v>56882.9</v>
      </c>
      <c r="E36" s="5">
        <v>1.85</v>
      </c>
      <c r="F36" s="6">
        <v>4.114776</v>
      </c>
      <c r="G36" s="6">
        <v>3.1E-4</v>
      </c>
      <c r="H36" s="5">
        <v>69.23</v>
      </c>
      <c r="I36" s="5">
        <v>5.86</v>
      </c>
      <c r="J36" s="5">
        <v>334.24</v>
      </c>
      <c r="K36" s="5">
        <f>1.61*1000</f>
        <v>1610</v>
      </c>
      <c r="L36" s="5">
        <v>34483.72</v>
      </c>
      <c r="M36" s="5">
        <v>7230</v>
      </c>
      <c r="N36" s="5">
        <v>4566.25</v>
      </c>
      <c r="O36" s="5">
        <v>29.33</v>
      </c>
      <c r="P36" s="5">
        <v>16150.5</v>
      </c>
      <c r="Q36" s="5">
        <v>11.8</v>
      </c>
      <c r="R36" s="5">
        <v>27.19</v>
      </c>
      <c r="S36" s="5">
        <v>35.51</v>
      </c>
      <c r="T36" s="5">
        <v>7.5</v>
      </c>
      <c r="U36" s="5">
        <v>8.4</v>
      </c>
      <c r="V36" s="5">
        <v>11.640499999999999</v>
      </c>
      <c r="W36" s="5">
        <v>4074.7688461538464</v>
      </c>
      <c r="X36" s="4">
        <v>44501</v>
      </c>
      <c r="Y36" s="5">
        <v>69.34</v>
      </c>
    </row>
    <row r="37" spans="1:25" x14ac:dyDescent="0.4">
      <c r="A37" s="4">
        <v>44531</v>
      </c>
      <c r="B37" s="5">
        <v>1595.76</v>
      </c>
      <c r="C37" s="5">
        <v>74.653899999999993</v>
      </c>
      <c r="D37" s="5">
        <v>46219.5</v>
      </c>
      <c r="E37" s="5">
        <v>1.9</v>
      </c>
      <c r="F37" s="6">
        <v>3.380922</v>
      </c>
      <c r="G37" s="6">
        <v>2.8000000000000003E-4</v>
      </c>
      <c r="H37" s="5">
        <v>77.349999999999994</v>
      </c>
      <c r="I37" s="5">
        <v>4.1500000000000004</v>
      </c>
      <c r="J37" s="5">
        <v>342.39</v>
      </c>
      <c r="K37" s="5">
        <f>1.62*1000</f>
        <v>1620</v>
      </c>
      <c r="L37" s="5">
        <v>36338.300000000003</v>
      </c>
      <c r="M37" s="5">
        <v>8410</v>
      </c>
      <c r="N37" s="5">
        <v>4758.5</v>
      </c>
      <c r="O37" s="5">
        <v>30.48</v>
      </c>
      <c r="P37" s="5">
        <v>16320.75</v>
      </c>
      <c r="Q37" s="5">
        <v>10.14</v>
      </c>
      <c r="R37" s="5">
        <v>17.22</v>
      </c>
      <c r="S37" s="5">
        <v>32.92</v>
      </c>
      <c r="T37" s="5">
        <v>8.5</v>
      </c>
      <c r="U37" s="5">
        <v>8.39</v>
      </c>
      <c r="V37" s="5">
        <v>11.745200000000001</v>
      </c>
      <c r="W37" s="5">
        <v>4278.1765217391303</v>
      </c>
      <c r="X37" s="4">
        <v>44531</v>
      </c>
      <c r="Y37" s="5">
        <v>76.8</v>
      </c>
    </row>
    <row r="38" spans="1:25" x14ac:dyDescent="0.4">
      <c r="A38" s="4">
        <v>44562</v>
      </c>
      <c r="B38" s="5">
        <v>1435.23</v>
      </c>
      <c r="C38" s="5">
        <v>77.379199999999997</v>
      </c>
      <c r="D38" s="5">
        <v>38498.6</v>
      </c>
      <c r="E38" s="5">
        <v>2.0299999999999998</v>
      </c>
      <c r="F38" s="6">
        <v>2.9642119999999998</v>
      </c>
      <c r="G38" s="6">
        <v>2.5000000000000001E-4</v>
      </c>
      <c r="H38" s="5">
        <v>89.26</v>
      </c>
      <c r="I38" s="5">
        <v>4.7699999999999996</v>
      </c>
      <c r="J38" s="5">
        <v>334.8</v>
      </c>
      <c r="K38" s="5">
        <f>2.33*1000</f>
        <v>2330</v>
      </c>
      <c r="L38" s="5">
        <v>35131.86</v>
      </c>
      <c r="M38" s="5">
        <v>8900</v>
      </c>
      <c r="N38" s="5">
        <v>4504.25</v>
      </c>
      <c r="O38" s="5">
        <v>41.9</v>
      </c>
      <c r="P38" s="5">
        <v>14905</v>
      </c>
      <c r="Q38" s="5">
        <v>16.329999999999998</v>
      </c>
      <c r="R38" s="5">
        <v>24.83</v>
      </c>
      <c r="S38" s="5">
        <v>49.01</v>
      </c>
      <c r="T38" s="5">
        <v>8.5</v>
      </c>
      <c r="U38" s="5">
        <v>8.73</v>
      </c>
      <c r="V38" s="5">
        <v>12.1646</v>
      </c>
      <c r="W38" s="5">
        <v>4237.4470370370364</v>
      </c>
      <c r="X38" s="4">
        <v>44562</v>
      </c>
      <c r="Y38" s="5">
        <v>92.04</v>
      </c>
    </row>
    <row r="39" spans="1:25" x14ac:dyDescent="0.4">
      <c r="A39" s="4">
        <v>44593</v>
      </c>
      <c r="B39" s="5">
        <v>936.94</v>
      </c>
      <c r="C39" s="5">
        <v>94.602500000000006</v>
      </c>
      <c r="D39" s="5">
        <v>43188.2</v>
      </c>
      <c r="E39" s="5">
        <v>1.82</v>
      </c>
      <c r="F39" s="6">
        <v>4.1693300000000004</v>
      </c>
      <c r="G39" s="6">
        <v>4.6999999999999999E-4</v>
      </c>
      <c r="H39" s="5">
        <v>97.97</v>
      </c>
      <c r="I39" s="5">
        <v>5.51</v>
      </c>
      <c r="J39" s="5">
        <v>228</v>
      </c>
      <c r="K39" s="5">
        <f>2.52*1000</f>
        <v>2520</v>
      </c>
      <c r="L39" s="5">
        <v>33892.6</v>
      </c>
      <c r="M39" s="5">
        <v>7360</v>
      </c>
      <c r="N39" s="5">
        <v>4368</v>
      </c>
      <c r="O39" s="5">
        <v>36.31</v>
      </c>
      <c r="P39" s="5">
        <v>14228</v>
      </c>
      <c r="Q39" s="5">
        <v>13.88</v>
      </c>
      <c r="R39" s="5">
        <v>30.15</v>
      </c>
      <c r="S39" s="5">
        <v>129.09</v>
      </c>
      <c r="T39" s="5">
        <v>20</v>
      </c>
      <c r="U39" s="5">
        <v>9.15</v>
      </c>
      <c r="V39" s="5">
        <v>14.9939</v>
      </c>
      <c r="W39" s="5">
        <v>4489.4366666666665</v>
      </c>
      <c r="X39" s="4">
        <v>44593</v>
      </c>
      <c r="Y39" s="5">
        <v>94.28</v>
      </c>
    </row>
    <row r="40" spans="1:25" x14ac:dyDescent="0.4">
      <c r="A40" s="4">
        <v>44621</v>
      </c>
      <c r="B40" s="5">
        <v>1021.28</v>
      </c>
      <c r="C40" s="5">
        <v>83.2</v>
      </c>
      <c r="D40" s="5">
        <v>45525</v>
      </c>
      <c r="E40" s="5">
        <f>43.7*1000</f>
        <v>43700</v>
      </c>
      <c r="F40" s="6">
        <v>4.0005430000000004</v>
      </c>
      <c r="G40" s="6">
        <v>6.3000000000000003E-4</v>
      </c>
      <c r="H40" s="5">
        <v>104.71</v>
      </c>
      <c r="I40" s="5">
        <v>7.05</v>
      </c>
      <c r="J40" s="5">
        <v>242.48</v>
      </c>
      <c r="K40" s="5">
        <v>341.65</v>
      </c>
      <c r="L40" s="5">
        <v>34678.35</v>
      </c>
      <c r="M40" s="5">
        <v>9220</v>
      </c>
      <c r="N40" s="5">
        <v>4530.75</v>
      </c>
      <c r="O40" s="5">
        <v>31.76</v>
      </c>
      <c r="P40" s="5">
        <v>14868.75</v>
      </c>
      <c r="Q40" s="5">
        <v>11.83</v>
      </c>
      <c r="R40" s="5">
        <v>20.56</v>
      </c>
      <c r="S40" s="5">
        <v>92.94</v>
      </c>
      <c r="T40" s="5">
        <v>20</v>
      </c>
      <c r="U40" s="5">
        <v>16.690000000000001</v>
      </c>
      <c r="V40" s="5">
        <v>13.122999999999999</v>
      </c>
      <c r="W40" s="5">
        <v>4656.4000000000005</v>
      </c>
      <c r="X40" s="4">
        <v>44621</v>
      </c>
      <c r="Y40" s="5">
        <v>82.91</v>
      </c>
    </row>
    <row r="41" spans="1:25" x14ac:dyDescent="0.4">
      <c r="A41" s="4">
        <v>44652</v>
      </c>
      <c r="B41" s="5">
        <v>1081.52</v>
      </c>
      <c r="C41" s="5">
        <v>70.959999999999994</v>
      </c>
      <c r="D41" s="5">
        <v>37650</v>
      </c>
      <c r="E41" s="5">
        <f>12.14*1000</f>
        <v>12140</v>
      </c>
      <c r="F41" s="6">
        <v>2.8815529999999998</v>
      </c>
      <c r="G41" s="6">
        <v>2.8000000000000003E-4</v>
      </c>
      <c r="H41" s="5">
        <v>107.14</v>
      </c>
      <c r="I41" s="5">
        <v>4.05</v>
      </c>
      <c r="J41" s="5">
        <v>240.4</v>
      </c>
      <c r="K41" s="5">
        <v>645.97</v>
      </c>
      <c r="L41" s="5">
        <v>32977.21</v>
      </c>
      <c r="M41" s="5">
        <v>7220</v>
      </c>
      <c r="N41" s="5">
        <v>4127.5</v>
      </c>
      <c r="O41" s="5">
        <v>32.229999999999997</v>
      </c>
      <c r="P41" s="5">
        <v>12852</v>
      </c>
      <c r="Q41" s="5">
        <v>12.86</v>
      </c>
      <c r="R41" s="5">
        <v>33.4</v>
      </c>
      <c r="S41" s="5">
        <v>70.44</v>
      </c>
      <c r="T41" s="5">
        <v>17</v>
      </c>
      <c r="U41" s="5">
        <v>17.829999999999998</v>
      </c>
      <c r="V41" s="5">
        <v>10.7377</v>
      </c>
      <c r="W41" s="5">
        <v>6472.7692307692305</v>
      </c>
      <c r="X41" s="4">
        <v>44652</v>
      </c>
      <c r="Y41" s="5">
        <v>79.41</v>
      </c>
    </row>
    <row r="42" spans="1:25" x14ac:dyDescent="0.4">
      <c r="A42" s="4">
        <v>44682</v>
      </c>
      <c r="B42" s="5">
        <v>1208.1199999999999</v>
      </c>
      <c r="C42" s="5">
        <v>61.5</v>
      </c>
      <c r="D42" s="5">
        <v>31793.4</v>
      </c>
      <c r="E42" s="5">
        <f>4.67*1000</f>
        <v>4670</v>
      </c>
      <c r="F42" s="6">
        <v>2.0688110000000002</v>
      </c>
      <c r="G42" s="6">
        <v>1.6000000000000001E-4</v>
      </c>
      <c r="H42" s="5">
        <v>115.6</v>
      </c>
      <c r="I42" s="5">
        <v>4.2300000000000004</v>
      </c>
      <c r="J42" s="5">
        <v>293.75</v>
      </c>
      <c r="K42" s="5">
        <v>676.19</v>
      </c>
      <c r="L42" s="5">
        <v>32991.97</v>
      </c>
      <c r="M42" s="5">
        <v>3010</v>
      </c>
      <c r="N42" s="5">
        <v>4131.25</v>
      </c>
      <c r="O42" s="5">
        <v>42.4</v>
      </c>
      <c r="P42" s="5">
        <v>12646.5</v>
      </c>
      <c r="Q42" s="5">
        <v>15.69</v>
      </c>
      <c r="R42" s="5">
        <v>26.19</v>
      </c>
      <c r="S42" s="5">
        <v>66.5</v>
      </c>
      <c r="T42" s="5">
        <v>11</v>
      </c>
      <c r="U42" s="5">
        <v>17.100000000000001</v>
      </c>
      <c r="V42" s="5">
        <v>9.2166999999999994</v>
      </c>
      <c r="W42" s="5">
        <v>4823.2542307692293</v>
      </c>
      <c r="X42" s="4">
        <v>44682</v>
      </c>
      <c r="Y42" s="5">
        <v>98.03</v>
      </c>
    </row>
    <row r="43" spans="1:25" x14ac:dyDescent="0.4">
      <c r="A43" s="4">
        <v>44713</v>
      </c>
      <c r="B43" s="5">
        <v>1345.01</v>
      </c>
      <c r="C43" s="5">
        <v>51.45</v>
      </c>
      <c r="D43" s="5">
        <v>19926.599999999999</v>
      </c>
      <c r="E43" s="5">
        <v>3.79</v>
      </c>
      <c r="F43" s="6">
        <v>1.1717310000000001</v>
      </c>
      <c r="G43" s="6">
        <v>2.0000000000000001E-4</v>
      </c>
      <c r="H43" s="5">
        <v>109.03</v>
      </c>
      <c r="I43" s="5">
        <v>4.6399999999999997</v>
      </c>
      <c r="J43" s="5">
        <v>207</v>
      </c>
      <c r="K43" s="5">
        <v>901.39</v>
      </c>
      <c r="L43" s="5">
        <v>30779.71</v>
      </c>
      <c r="M43" s="5">
        <v>3010</v>
      </c>
      <c r="N43" s="5">
        <v>3789.5</v>
      </c>
      <c r="O43" s="5">
        <v>32.6</v>
      </c>
      <c r="P43" s="5">
        <v>11529.5</v>
      </c>
      <c r="Q43" s="5">
        <v>11.31</v>
      </c>
      <c r="R43" s="5">
        <v>28.71</v>
      </c>
      <c r="S43" s="5">
        <v>60.61</v>
      </c>
      <c r="T43" s="5">
        <v>9.5</v>
      </c>
      <c r="U43" s="5">
        <v>15.9</v>
      </c>
      <c r="V43" s="5">
        <v>7.68</v>
      </c>
      <c r="W43" s="5">
        <v>3766.3059090909096</v>
      </c>
      <c r="X43" s="4">
        <v>44713</v>
      </c>
      <c r="Y43" s="5">
        <v>90.99</v>
      </c>
    </row>
    <row r="44" spans="1:25" x14ac:dyDescent="0.4">
      <c r="A44" s="4">
        <v>44743</v>
      </c>
      <c r="B44" s="5">
        <v>1129.24</v>
      </c>
      <c r="C44" s="5">
        <v>61.62</v>
      </c>
      <c r="D44" s="5">
        <v>23303.4</v>
      </c>
      <c r="E44" s="5">
        <v>5.79</v>
      </c>
      <c r="F44" s="6">
        <v>1.4962679999999999</v>
      </c>
      <c r="G44" s="6">
        <v>2.9E-4</v>
      </c>
      <c r="H44" s="5">
        <v>103.97</v>
      </c>
      <c r="I44" s="5">
        <v>4.22</v>
      </c>
      <c r="J44" s="5">
        <v>195.26</v>
      </c>
      <c r="K44" s="5">
        <v>843.36</v>
      </c>
      <c r="L44" s="5">
        <v>32846.449999999997</v>
      </c>
      <c r="M44" s="5">
        <v>3010</v>
      </c>
      <c r="N44" s="5">
        <v>4133.5</v>
      </c>
      <c r="O44" s="5">
        <v>34.090000000000003</v>
      </c>
      <c r="P44" s="5">
        <v>12971.5</v>
      </c>
      <c r="Q44" s="5">
        <v>12.29</v>
      </c>
      <c r="R44" s="5">
        <v>21.33</v>
      </c>
      <c r="S44" s="5">
        <v>56.92</v>
      </c>
      <c r="T44" s="5">
        <v>8</v>
      </c>
      <c r="U44" s="5">
        <v>15.1</v>
      </c>
      <c r="V44" s="5">
        <v>9.1366999999999994</v>
      </c>
      <c r="W44" s="5">
        <v>3358.0251999999996</v>
      </c>
      <c r="X44" s="4">
        <v>44743</v>
      </c>
      <c r="Y44" s="5">
        <v>82.81</v>
      </c>
    </row>
    <row r="45" spans="1:25" x14ac:dyDescent="0.4">
      <c r="A45" s="4">
        <v>44774</v>
      </c>
      <c r="B45" s="5">
        <v>1258.45</v>
      </c>
      <c r="C45" s="5">
        <v>60.23</v>
      </c>
      <c r="D45" s="5">
        <v>20043.900000000001</v>
      </c>
      <c r="E45" s="5">
        <v>6.55</v>
      </c>
      <c r="F45" s="6">
        <v>1.263128</v>
      </c>
      <c r="G45" s="6">
        <v>2.2000000000000001E-4</v>
      </c>
      <c r="H45" s="5">
        <v>95.64</v>
      </c>
      <c r="I45" s="5">
        <v>4.3099999999999996</v>
      </c>
      <c r="J45" s="5">
        <v>254.9</v>
      </c>
      <c r="K45" s="5">
        <v>816.1</v>
      </c>
      <c r="L45" s="5">
        <v>31511.09</v>
      </c>
      <c r="M45" s="5">
        <v>3010</v>
      </c>
      <c r="N45" s="5">
        <v>3956.5</v>
      </c>
      <c r="O45" s="5">
        <v>38.47</v>
      </c>
      <c r="P45" s="5">
        <v>12285.25</v>
      </c>
      <c r="Q45" s="5">
        <v>14</v>
      </c>
      <c r="R45" s="5">
        <v>25.87</v>
      </c>
      <c r="S45" s="5">
        <v>49.73</v>
      </c>
      <c r="T45" s="5">
        <v>8</v>
      </c>
      <c r="U45" s="5">
        <v>14.3</v>
      </c>
      <c r="V45" s="5">
        <v>8.7410999999999994</v>
      </c>
      <c r="W45" s="5">
        <v>3270.8373076923081</v>
      </c>
      <c r="X45" s="4">
        <v>44774</v>
      </c>
      <c r="Y45" s="5">
        <v>78.14</v>
      </c>
    </row>
    <row r="46" spans="1:25" x14ac:dyDescent="0.4">
      <c r="A46" s="4">
        <v>44805</v>
      </c>
      <c r="B46" s="5">
        <v>1055.72</v>
      </c>
      <c r="C46" s="5">
        <v>58.45</v>
      </c>
      <c r="D46" s="5">
        <v>19423</v>
      </c>
      <c r="E46" s="5">
        <v>10.91</v>
      </c>
      <c r="F46" s="6">
        <v>1.2638879999999999</v>
      </c>
      <c r="G46" s="6">
        <v>3.5E-4</v>
      </c>
      <c r="H46" s="5">
        <v>85.14</v>
      </c>
      <c r="I46" s="5">
        <v>5.09</v>
      </c>
      <c r="J46" s="5">
        <v>217.7</v>
      </c>
      <c r="K46" s="5">
        <f>1.54*1000</f>
        <v>1540</v>
      </c>
      <c r="L46" s="5">
        <v>28730.12</v>
      </c>
      <c r="M46" s="5">
        <v>3010</v>
      </c>
      <c r="N46" s="5">
        <v>3601.5</v>
      </c>
      <c r="O46" s="5">
        <v>44.23</v>
      </c>
      <c r="P46" s="5">
        <v>11035.5</v>
      </c>
      <c r="Q46" s="5">
        <v>13.93</v>
      </c>
      <c r="R46" s="5">
        <v>31.62</v>
      </c>
      <c r="S46" s="5">
        <v>73.760000000000005</v>
      </c>
      <c r="T46" s="5">
        <v>7.5</v>
      </c>
      <c r="U46" s="5">
        <v>13.68</v>
      </c>
      <c r="V46" s="5">
        <v>8.2139000000000006</v>
      </c>
      <c r="W46" s="5">
        <v>3430.1051851851848</v>
      </c>
      <c r="X46" s="4">
        <v>44805</v>
      </c>
      <c r="Y46" s="5">
        <v>70.400000000000006</v>
      </c>
    </row>
    <row r="47" spans="1:25" x14ac:dyDescent="0.4">
      <c r="A47" s="4">
        <v>44835</v>
      </c>
      <c r="B47" s="5">
        <v>1111.68</v>
      </c>
      <c r="C47" s="5">
        <v>61.477499999999999</v>
      </c>
      <c r="D47" s="5">
        <v>20496.3</v>
      </c>
      <c r="E47" s="5">
        <v>8.2899999999999991</v>
      </c>
      <c r="F47" s="6">
        <v>1.355853</v>
      </c>
      <c r="G47" s="6">
        <v>2.8000000000000003E-4</v>
      </c>
      <c r="H47" s="5">
        <v>94.83</v>
      </c>
      <c r="I47" s="5">
        <v>4.46</v>
      </c>
      <c r="J47" s="5">
        <v>170.27</v>
      </c>
      <c r="K47" s="5">
        <v>809.1</v>
      </c>
      <c r="L47" s="5">
        <v>32734.400000000001</v>
      </c>
      <c r="M47" s="5">
        <v>3010</v>
      </c>
      <c r="N47" s="5">
        <v>3883</v>
      </c>
      <c r="O47" s="5">
        <v>48.07</v>
      </c>
      <c r="P47" s="5">
        <v>11447.25</v>
      </c>
      <c r="Q47" s="5">
        <v>16.03</v>
      </c>
      <c r="R47" s="5">
        <v>25.88</v>
      </c>
      <c r="S47" s="5">
        <v>46.86</v>
      </c>
      <c r="T47" s="5">
        <v>7.5</v>
      </c>
      <c r="U47" s="5">
        <v>12.63</v>
      </c>
      <c r="V47" s="5">
        <v>8.4182000000000006</v>
      </c>
      <c r="W47" s="5">
        <v>3231.0119230769237</v>
      </c>
      <c r="X47" s="4">
        <v>44835</v>
      </c>
      <c r="Y47" s="5">
        <v>75.040000000000006</v>
      </c>
    </row>
    <row r="48" spans="1:25" x14ac:dyDescent="0.4">
      <c r="A48" s="4">
        <v>44866</v>
      </c>
      <c r="B48" s="5">
        <v>1125.1400000000001</v>
      </c>
      <c r="C48" s="5">
        <v>60.99</v>
      </c>
      <c r="D48" s="5">
        <v>17163.900000000001</v>
      </c>
      <c r="E48" s="5">
        <v>10.3</v>
      </c>
      <c r="F48" s="6">
        <v>1.155567</v>
      </c>
      <c r="G48" s="6">
        <v>2.3000000000000001E-4</v>
      </c>
      <c r="H48" s="5">
        <v>85.43</v>
      </c>
      <c r="I48" s="5">
        <v>4.97</v>
      </c>
      <c r="J48" s="5">
        <v>167.7</v>
      </c>
      <c r="K48" s="5">
        <v>349.8</v>
      </c>
      <c r="L48" s="5">
        <v>34587.46</v>
      </c>
      <c r="M48" s="5">
        <v>3010</v>
      </c>
      <c r="N48" s="5">
        <v>4081.25</v>
      </c>
      <c r="O48" s="5">
        <v>36.19</v>
      </c>
      <c r="P48" s="5">
        <v>12042.25</v>
      </c>
      <c r="Q48" s="5">
        <v>13.2</v>
      </c>
      <c r="R48" s="5">
        <v>20.58</v>
      </c>
      <c r="S48" s="5">
        <v>42.97</v>
      </c>
      <c r="T48" s="5">
        <v>7.5</v>
      </c>
      <c r="U48" s="5">
        <v>11.98</v>
      </c>
      <c r="V48" s="5">
        <v>8.6155000000000008</v>
      </c>
      <c r="W48" s="5">
        <v>3277.229230769231</v>
      </c>
      <c r="X48" s="4">
        <v>44866</v>
      </c>
      <c r="Y48" s="5">
        <v>66.540000000000006</v>
      </c>
    </row>
    <row r="49" spans="1:25" x14ac:dyDescent="0.4">
      <c r="A49" s="4">
        <v>44896</v>
      </c>
      <c r="B49" s="5">
        <v>970.6</v>
      </c>
      <c r="C49" s="5">
        <v>69.900000000000006</v>
      </c>
      <c r="D49" s="5">
        <v>16537.400000000001</v>
      </c>
      <c r="E49" s="5">
        <v>6.61</v>
      </c>
      <c r="F49" s="6">
        <v>1.2560910000000001</v>
      </c>
      <c r="G49" s="6">
        <v>1.7999999999999998E-4</v>
      </c>
      <c r="H49" s="5">
        <v>85.91</v>
      </c>
      <c r="I49" s="5">
        <v>3.9</v>
      </c>
      <c r="J49" s="5">
        <v>162.56</v>
      </c>
      <c r="K49" s="5">
        <v>313.22000000000003</v>
      </c>
      <c r="L49" s="5">
        <v>33147.279999999999</v>
      </c>
      <c r="M49" s="5">
        <v>3010</v>
      </c>
      <c r="N49" s="5">
        <v>3861</v>
      </c>
      <c r="O49" s="5">
        <v>29.13</v>
      </c>
      <c r="P49" s="5">
        <v>11022.25</v>
      </c>
      <c r="Q49" s="5">
        <v>10.44</v>
      </c>
      <c r="R49" s="5">
        <v>21.67</v>
      </c>
      <c r="S49" s="5">
        <v>39.25</v>
      </c>
      <c r="T49" s="5">
        <v>7.5</v>
      </c>
      <c r="U49" s="5">
        <v>11.94</v>
      </c>
      <c r="V49" s="5">
        <v>10.132899999999999</v>
      </c>
      <c r="W49" s="5">
        <v>3373.7656000000006</v>
      </c>
      <c r="X49" s="4">
        <v>44896</v>
      </c>
      <c r="Y49" s="5">
        <v>56.28</v>
      </c>
    </row>
    <row r="50" spans="1:25" x14ac:dyDescent="0.4">
      <c r="A50" s="4">
        <v>44927</v>
      </c>
      <c r="B50" s="5">
        <v>1001.23</v>
      </c>
      <c r="C50" s="5">
        <v>69.819999999999993</v>
      </c>
      <c r="D50" s="5">
        <v>23125.1</v>
      </c>
      <c r="E50" s="5">
        <v>8.98</v>
      </c>
      <c r="F50" s="6">
        <v>1.7061109999999999</v>
      </c>
      <c r="G50" s="6">
        <v>2.5000000000000001E-4</v>
      </c>
      <c r="H50" s="5">
        <v>84.49</v>
      </c>
      <c r="I50" s="5">
        <v>4.34</v>
      </c>
      <c r="J50" s="5">
        <v>158.1</v>
      </c>
      <c r="K50" s="5">
        <v>269.11</v>
      </c>
      <c r="L50" s="5">
        <v>34086.89</v>
      </c>
      <c r="M50" s="5">
        <v>3010</v>
      </c>
      <c r="N50" s="5">
        <v>4090</v>
      </c>
      <c r="O50" s="5">
        <v>34.03</v>
      </c>
      <c r="P50" s="5">
        <v>12152</v>
      </c>
      <c r="Q50" s="5">
        <v>12.33</v>
      </c>
      <c r="R50" s="5">
        <v>19.399999999999999</v>
      </c>
      <c r="S50" s="5">
        <v>30.96</v>
      </c>
      <c r="T50" s="5">
        <v>7.5</v>
      </c>
      <c r="U50" s="5">
        <v>11.77</v>
      </c>
      <c r="V50" s="5">
        <v>10.336499999999999</v>
      </c>
      <c r="W50" s="5">
        <v>3800.7007142857137</v>
      </c>
      <c r="X50" s="4">
        <v>44927</v>
      </c>
      <c r="Y50" s="5">
        <v>56.05</v>
      </c>
    </row>
    <row r="51" spans="1:25" x14ac:dyDescent="0.4">
      <c r="A51" s="4">
        <v>44958</v>
      </c>
      <c r="B51" s="5">
        <v>946.23</v>
      </c>
      <c r="C51" s="5">
        <v>74.97</v>
      </c>
      <c r="D51" s="5">
        <v>23130.5</v>
      </c>
      <c r="E51" s="5">
        <v>9.09</v>
      </c>
      <c r="F51" s="6">
        <v>1.855281</v>
      </c>
      <c r="G51" s="6">
        <v>2.0000000000000001E-4</v>
      </c>
      <c r="H51" s="5">
        <v>83.89</v>
      </c>
      <c r="I51" s="5">
        <f>12.3/1000</f>
        <v>1.23E-2</v>
      </c>
      <c r="J51" s="5">
        <v>157.66</v>
      </c>
      <c r="K51" s="5">
        <v>374.2</v>
      </c>
      <c r="L51" s="5">
        <v>32654.98</v>
      </c>
      <c r="M51" s="5">
        <v>3010</v>
      </c>
      <c r="N51" s="5">
        <v>3975.5</v>
      </c>
      <c r="O51" s="5">
        <v>36.479999999999997</v>
      </c>
      <c r="P51" s="5">
        <v>12072.25</v>
      </c>
      <c r="Q51" s="5">
        <v>12.22</v>
      </c>
      <c r="R51" s="5">
        <v>20.7</v>
      </c>
      <c r="S51" s="5">
        <v>44.12</v>
      </c>
      <c r="T51" s="5">
        <v>7.5</v>
      </c>
      <c r="U51" s="5">
        <v>11.77</v>
      </c>
      <c r="V51" s="5">
        <v>10.812900000000001</v>
      </c>
      <c r="W51" s="5">
        <v>4225.4884999999995</v>
      </c>
      <c r="X51" s="4">
        <v>44958</v>
      </c>
      <c r="Y51" s="5">
        <v>60.27</v>
      </c>
    </row>
    <row r="52" spans="1:25" x14ac:dyDescent="0.4">
      <c r="A52" s="4">
        <v>44986</v>
      </c>
      <c r="B52" s="5">
        <v>942.61</v>
      </c>
      <c r="C52" s="5">
        <v>75.533699999999996</v>
      </c>
      <c r="D52" s="5">
        <v>22350.6</v>
      </c>
      <c r="E52" s="5">
        <f>876.87/1000</f>
        <v>0.87687000000000004</v>
      </c>
      <c r="F52" s="6">
        <v>2.271045</v>
      </c>
      <c r="G52" s="6">
        <v>2.2000000000000001E-4</v>
      </c>
      <c r="H52" s="5">
        <v>84.62</v>
      </c>
      <c r="I52" s="5">
        <f>214.22/1000</f>
        <v>0.21421999999999999</v>
      </c>
      <c r="J52" s="5">
        <v>160.9</v>
      </c>
      <c r="K52" s="5">
        <v>53.2</v>
      </c>
      <c r="L52" s="5">
        <v>33005.120000000003</v>
      </c>
      <c r="M52" s="5">
        <v>3010</v>
      </c>
      <c r="N52" s="5">
        <v>3979.75</v>
      </c>
      <c r="O52" s="5">
        <v>2.04</v>
      </c>
      <c r="P52" s="5">
        <v>12039.5</v>
      </c>
      <c r="Q52" s="5">
        <f>759.65/1000</f>
        <v>0.75964999999999994</v>
      </c>
      <c r="R52" s="5">
        <v>19.59</v>
      </c>
      <c r="S52" s="5">
        <v>41.04</v>
      </c>
      <c r="T52" s="5">
        <v>7.5</v>
      </c>
      <c r="U52" s="5">
        <v>11.77</v>
      </c>
      <c r="V52" s="5">
        <v>10.948700000000001</v>
      </c>
      <c r="W52" s="5">
        <v>4372.7719047619039</v>
      </c>
      <c r="X52" s="4">
        <v>44986</v>
      </c>
      <c r="Y52" s="5">
        <v>59.89</v>
      </c>
    </row>
  </sheetData>
  <sortState xmlns:xlrd2="http://schemas.microsoft.com/office/spreadsheetml/2017/richdata2" ref="A2:Z53">
    <sortCondition ref="A2:A5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Хитяев</dc:creator>
  <cp:lastModifiedBy>Евгений Хитяев</cp:lastModifiedBy>
  <dcterms:created xsi:type="dcterms:W3CDTF">2023-03-03T06:56:52Z</dcterms:created>
  <dcterms:modified xsi:type="dcterms:W3CDTF">2023-05-05T22:12:47Z</dcterms:modified>
</cp:coreProperties>
</file>