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7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2.xml" ContentType="application/vnd.openxmlformats-officedocument.drawing+xml"/>
  <Override PartName="/xl/tables/table4.xml" ContentType="application/vnd.openxmlformats-officedocument.spreadsheetml.table+xml"/>
  <Override PartName="/xl/drawings/drawing13.xml" ContentType="application/vnd.openxmlformats-officedocument.drawing+xml"/>
  <Override PartName="/xl/tables/table5.xml" ContentType="application/vnd.openxmlformats-officedocument.spreadsheetml.table+xml"/>
  <Override PartName="/xl/drawings/drawing14.xml" ContentType="application/vnd.openxmlformats-officedocument.drawing+xml"/>
  <Override PartName="/xl/tables/table6.xml" ContentType="application/vnd.openxmlformats-officedocument.spreadsheetml.table+xml"/>
  <Override PartName="/xl/drawings/drawing15.xml" ContentType="application/vnd.openxmlformats-officedocument.drawing+xml"/>
  <Override PartName="/xl/tables/table7.xml" ContentType="application/vnd.openxmlformats-officedocument.spreadsheetml.table+xml"/>
  <Override PartName="/xl/drawings/drawing16.xml" ContentType="application/vnd.openxmlformats-officedocument.drawing+xml"/>
  <Override PartName="/xl/tables/table8.xml" ContentType="application/vnd.openxmlformats-officedocument.spreadsheetml.table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drawings/drawing18.xml" ContentType="application/vnd.openxmlformats-officedocument.drawing+xml"/>
  <Override PartName="/xl/tables/table10.xml" ContentType="application/vnd.openxmlformats-officedocument.spreadsheetml.table+xml"/>
  <Override PartName="/xl/drawings/drawing19.xml" ContentType="application/vnd.openxmlformats-officedocument.drawing+xml"/>
  <Override PartName="/xl/tables/table11.xml" ContentType="application/vnd.openxmlformats-officedocument.spreadsheetml.table+xml"/>
  <Override PartName="/xl/drawings/drawing20.xml" ContentType="application/vnd.openxmlformats-officedocument.drawing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اعمالي\الاكسل\نظام لقياس مؤشر كتلة الجسم\"/>
    </mc:Choice>
  </mc:AlternateContent>
  <xr:revisionPtr revIDLastSave="0" documentId="8_{3319AEA1-89B7-4037-976D-641B44D7DA14}" xr6:coauthVersionLast="47" xr6:coauthVersionMax="47" xr10:uidLastSave="{00000000-0000-0000-0000-000000000000}"/>
  <bookViews>
    <workbookView xWindow="0" yWindow="0" windowWidth="19200" windowHeight="10200" firstSheet="1" activeTab="1" xr2:uid="{C1283B2B-2609-4D4B-A0E4-A365A606487E}"/>
  </bookViews>
  <sheets>
    <sheet name="ورقة1" sheetId="1" state="hidden" r:id="rId1"/>
    <sheet name="Home" sheetId="23" r:id="rId2"/>
    <sheet name="توزيع الحصص1" sheetId="20" r:id="rId3"/>
    <sheet name="توزيع الحصص" sheetId="4" state="hidden" r:id="rId4"/>
    <sheet name="BMI" sheetId="3" state="hidden" r:id="rId5"/>
    <sheet name="القائمة المنسدلة للبدائل" sheetId="24" state="hidden" r:id="rId6"/>
    <sheet name="البدائل الغذائية" sheetId="22" r:id="rId7"/>
    <sheet name="السعرات الحرارية " sheetId="36" r:id="rId8"/>
    <sheet name="السعرات الحرارية2" sheetId="35" state="hidden" r:id="rId9"/>
    <sheet name="BMI1" sheetId="18" r:id="rId10"/>
    <sheet name="بدائل الكربوهيدرات" sheetId="6" r:id="rId11"/>
    <sheet name="Help" sheetId="34" state="hidden" r:id="rId12"/>
    <sheet name="بدائل الفاكهة" sheetId="25" r:id="rId13"/>
    <sheet name="بدائل الخضار" sheetId="26" r:id="rId14"/>
    <sheet name="بدائل الحليب" sheetId="27" r:id="rId15"/>
    <sheet name="بدائل اللحوم" sheetId="28" r:id="rId16"/>
    <sheet name="الاطعمة المركبة" sheetId="29" r:id="rId17"/>
    <sheet name="الوجبات السريعة" sheetId="30" r:id="rId18"/>
    <sheet name="بدائل الدهون" sheetId="31" r:id="rId19"/>
    <sheet name="الوجبات الخفيفة " sheetId="33" r:id="rId20"/>
    <sheet name="القائمة الحرة " sheetId="32" r:id="rId21"/>
  </sheets>
  <definedNames>
    <definedName name="sex" localSheetId="7">OFFSET(#REF!,'السعرات الحرارية2'!XFD1048575,0)</definedName>
    <definedName name="SS">OFFSET('السعرات الحرارية2'!$A$1,'السعرات الحرارية2'!$B$18,0)</definedName>
    <definedName name="sss" localSheetId="7">VLOOKUP('السعرات الحرارية '!B7,'السعرات الحرارية '!XFB3:XFC5,1,FALSE)</definedName>
    <definedName name="sss">VLOOKUP('السعرات الحرارية2'!B7,'السعرات الحرارية2'!XFB3:XFC5,1,FALSE)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34" l="1"/>
  <c r="B17" i="35"/>
  <c r="B18" i="35" s="1"/>
  <c r="B19" i="35" s="1"/>
  <c r="C8" i="35"/>
  <c r="C14" i="35" s="1"/>
  <c r="E2" i="24"/>
  <c r="E1" i="24"/>
  <c r="O2" i="25"/>
  <c r="P2" i="32"/>
  <c r="O2" i="32"/>
  <c r="P2" i="33"/>
  <c r="O2" i="33"/>
  <c r="P2" i="31"/>
  <c r="O2" i="31"/>
  <c r="P2" i="30"/>
  <c r="O2" i="30"/>
  <c r="P2" i="29"/>
  <c r="O2" i="29"/>
  <c r="P2" i="28"/>
  <c r="O2" i="28"/>
  <c r="P2" i="27"/>
  <c r="O2" i="27"/>
  <c r="P2" i="26"/>
  <c r="O2" i="26"/>
  <c r="P2" i="25"/>
  <c r="P2" i="6"/>
  <c r="O2" i="6"/>
  <c r="J23" i="18"/>
  <c r="L11" i="3" s="1"/>
  <c r="K11" i="3" s="1"/>
  <c r="I11" i="3" s="1"/>
  <c r="B12" i="3"/>
  <c r="B7" i="3"/>
  <c r="H5" i="3"/>
  <c r="K18" i="4"/>
  <c r="J18" i="4"/>
  <c r="I18" i="4"/>
  <c r="K17" i="4"/>
  <c r="J17" i="4"/>
  <c r="I17" i="4"/>
  <c r="H17" i="4"/>
  <c r="J16" i="4"/>
  <c r="I16" i="4"/>
  <c r="H16" i="4"/>
  <c r="J15" i="4"/>
  <c r="I15" i="4"/>
  <c r="H15" i="4"/>
  <c r="K14" i="4"/>
  <c r="J13" i="4"/>
  <c r="H13" i="4"/>
  <c r="G13" i="4"/>
  <c r="K12" i="4"/>
  <c r="J11" i="4"/>
  <c r="I11" i="4"/>
  <c r="H11" i="4"/>
  <c r="G11" i="4"/>
  <c r="K11" i="4" s="1"/>
  <c r="J10" i="4"/>
  <c r="I10" i="4"/>
  <c r="H10" i="4"/>
  <c r="G10" i="4"/>
  <c r="J9" i="4"/>
  <c r="I9" i="4"/>
  <c r="H9" i="4"/>
  <c r="G9" i="4"/>
  <c r="C9" i="4"/>
  <c r="J8" i="4"/>
  <c r="I8" i="4"/>
  <c r="H8" i="4"/>
  <c r="G8" i="4"/>
  <c r="C8" i="4"/>
  <c r="B8" i="4"/>
  <c r="A8" i="4"/>
  <c r="K7" i="4"/>
  <c r="C7" i="4"/>
  <c r="B7" i="4"/>
  <c r="A7" i="4"/>
  <c r="J6" i="4"/>
  <c r="G6" i="4"/>
  <c r="K6" i="4" s="1"/>
  <c r="C6" i="4"/>
  <c r="B6" i="4"/>
  <c r="A6" i="4"/>
  <c r="J5" i="4"/>
  <c r="H5" i="4"/>
  <c r="G5" i="4"/>
  <c r="B5" i="4"/>
  <c r="A5" i="4"/>
  <c r="G35" i="20"/>
  <c r="O34" i="20"/>
  <c r="M34" i="20"/>
  <c r="O33" i="20"/>
  <c r="M33" i="20"/>
  <c r="K33" i="20"/>
  <c r="O32" i="20"/>
  <c r="M32" i="20"/>
  <c r="K32" i="20"/>
  <c r="O31" i="20"/>
  <c r="M31" i="20"/>
  <c r="K31" i="20"/>
  <c r="O30" i="20"/>
  <c r="K30" i="20"/>
  <c r="I30" i="20"/>
  <c r="O29" i="20"/>
  <c r="M29" i="20"/>
  <c r="M35" i="20" s="1"/>
  <c r="K29" i="20"/>
  <c r="I29" i="20"/>
  <c r="O28" i="20"/>
  <c r="M28" i="20"/>
  <c r="K28" i="20"/>
  <c r="I28" i="20"/>
  <c r="O27" i="20"/>
  <c r="M27" i="20"/>
  <c r="K27" i="20"/>
  <c r="I27" i="20"/>
  <c r="O26" i="20"/>
  <c r="M26" i="20"/>
  <c r="K26" i="20"/>
  <c r="I26" i="20"/>
  <c r="O25" i="20"/>
  <c r="I25" i="20"/>
  <c r="O24" i="20"/>
  <c r="K24" i="20"/>
  <c r="I24" i="20"/>
  <c r="N20" i="20"/>
  <c r="J20" i="20"/>
  <c r="F20" i="20"/>
  <c r="T12" i="20"/>
  <c r="T8" i="20"/>
  <c r="T7" i="20"/>
  <c r="P75" i="1"/>
  <c r="O75" i="1"/>
  <c r="N75" i="1"/>
  <c r="H75" i="1"/>
  <c r="G75" i="1"/>
  <c r="F75" i="1"/>
  <c r="E75" i="1"/>
  <c r="R74" i="1"/>
  <c r="Q74" i="1"/>
  <c r="P74" i="1"/>
  <c r="P74" i="1" a="1"/>
  <c r="O74" i="1"/>
  <c r="N74" i="1"/>
  <c r="J74" i="1"/>
  <c r="I74" i="1"/>
  <c r="H74" i="1"/>
  <c r="H74" i="1" a="1"/>
  <c r="G74" i="1"/>
  <c r="F74" i="1"/>
  <c r="R73" i="1"/>
  <c r="Q73" i="1"/>
  <c r="P73" i="1"/>
  <c r="J73" i="1"/>
  <c r="I73" i="1"/>
  <c r="H73" i="1"/>
  <c r="R72" i="1"/>
  <c r="Q72" i="1"/>
  <c r="P72" i="1"/>
  <c r="O72" i="1"/>
  <c r="J72" i="1"/>
  <c r="I72" i="1"/>
  <c r="H72" i="1"/>
  <c r="G72" i="1"/>
  <c r="R71" i="1"/>
  <c r="Q71" i="1"/>
  <c r="P71" i="1"/>
  <c r="O71" i="1"/>
  <c r="J71" i="1"/>
  <c r="I71" i="1"/>
  <c r="H71" i="1"/>
  <c r="G71" i="1"/>
  <c r="R70" i="1"/>
  <c r="Q70" i="1"/>
  <c r="P70" i="1"/>
  <c r="O70" i="1"/>
  <c r="J70" i="1"/>
  <c r="I70" i="1"/>
  <c r="H70" i="1"/>
  <c r="G70" i="1"/>
  <c r="R69" i="1"/>
  <c r="J69" i="1"/>
  <c r="R68" i="1"/>
  <c r="Q68" i="1"/>
  <c r="O68" i="1"/>
  <c r="N68" i="1"/>
  <c r="J68" i="1"/>
  <c r="I68" i="1"/>
  <c r="G68" i="1"/>
  <c r="F68" i="1"/>
  <c r="R67" i="1"/>
  <c r="J67" i="1"/>
  <c r="R66" i="1"/>
  <c r="Q66" i="1"/>
  <c r="P66" i="1"/>
  <c r="O66" i="1"/>
  <c r="N66" i="1"/>
  <c r="J66" i="1"/>
  <c r="I66" i="1"/>
  <c r="H66" i="1"/>
  <c r="G66" i="1"/>
  <c r="F66" i="1"/>
  <c r="R65" i="1"/>
  <c r="Q65" i="1"/>
  <c r="P65" i="1"/>
  <c r="O65" i="1"/>
  <c r="N65" i="1"/>
  <c r="J65" i="1"/>
  <c r="I65" i="1"/>
  <c r="H65" i="1"/>
  <c r="G65" i="1"/>
  <c r="F65" i="1"/>
  <c r="R64" i="1"/>
  <c r="Q64" i="1"/>
  <c r="P64" i="1"/>
  <c r="O64" i="1"/>
  <c r="N64" i="1"/>
  <c r="J64" i="1"/>
  <c r="I64" i="1"/>
  <c r="H64" i="1"/>
  <c r="G64" i="1"/>
  <c r="F64" i="1"/>
  <c r="R63" i="1"/>
  <c r="Q63" i="1"/>
  <c r="P63" i="1"/>
  <c r="O63" i="1"/>
  <c r="N63" i="1"/>
  <c r="J63" i="1"/>
  <c r="I63" i="1"/>
  <c r="H63" i="1"/>
  <c r="G63" i="1"/>
  <c r="F63" i="1"/>
  <c r="R62" i="1"/>
  <c r="J62" i="1"/>
  <c r="R61" i="1"/>
  <c r="Q61" i="1"/>
  <c r="N61" i="1"/>
  <c r="J61" i="1"/>
  <c r="I61" i="1"/>
  <c r="F61" i="1"/>
  <c r="R60" i="1"/>
  <c r="Q60" i="1"/>
  <c r="O60" i="1"/>
  <c r="N60" i="1"/>
  <c r="J60" i="1"/>
  <c r="I60" i="1"/>
  <c r="G60" i="1"/>
  <c r="F60" i="1"/>
  <c r="B58" i="1"/>
  <c r="B53" i="1"/>
  <c r="N52" i="1"/>
  <c r="N51" i="1"/>
  <c r="N50" i="1"/>
  <c r="J28" i="36" l="1"/>
  <c r="C11" i="35"/>
  <c r="C12" i="35"/>
  <c r="C13" i="35"/>
  <c r="C10" i="35"/>
  <c r="K35" i="20"/>
  <c r="O35" i="20"/>
  <c r="I35" i="20"/>
  <c r="K9" i="4"/>
  <c r="K15" i="4"/>
  <c r="K16" i="4"/>
  <c r="K10" i="4"/>
  <c r="K5" i="4"/>
  <c r="K13" i="4"/>
  <c r="D12" i="4"/>
  <c r="H19" i="4"/>
  <c r="I19" i="4"/>
  <c r="J19" i="4"/>
  <c r="D13" i="4"/>
  <c r="K8" i="4"/>
  <c r="G19" i="4"/>
  <c r="K19" i="4" l="1"/>
  <c r="I20" i="4"/>
  <c r="I21" i="4" s="1"/>
  <c r="H20" i="4"/>
  <c r="L19" i="4"/>
  <c r="G20" i="4"/>
  <c r="H21" i="4" l="1"/>
  <c r="K20" i="4"/>
  <c r="G21" i="4"/>
  <c r="K21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<sst xmlns="http://schemas.openxmlformats.org/spreadsheetml/2006/main" count="913" uniqueCount="329">
  <si>
    <t>عدد الحصص</t>
  </si>
  <si>
    <t>كربوهيدرات جم</t>
  </si>
  <si>
    <t>بروتين جم</t>
  </si>
  <si>
    <t>دهون جم</t>
  </si>
  <si>
    <t xml:space="preserve">سعرات </t>
  </si>
  <si>
    <t>مجموعة الكربوهيدرات</t>
  </si>
  <si>
    <t>النشويات</t>
  </si>
  <si>
    <t>الفواكه</t>
  </si>
  <si>
    <t>مجموعة الحليب</t>
  </si>
  <si>
    <t>حليب خالي الدسم</t>
  </si>
  <si>
    <t>حليب قليل الدسم</t>
  </si>
  <si>
    <t xml:space="preserve">حليب كامل الدسم </t>
  </si>
  <si>
    <t>البقوليات</t>
  </si>
  <si>
    <t>مجموعة الخضروات الغير نشوية</t>
  </si>
  <si>
    <t>خضار</t>
  </si>
  <si>
    <t xml:space="preserve">مجموعة اللحوم وبدائلها </t>
  </si>
  <si>
    <t>لحوم قليلة الدهون جدا</t>
  </si>
  <si>
    <t xml:space="preserve">لحوم متوسطة الدهون </t>
  </si>
  <si>
    <t xml:space="preserve">لحوم عالية الدهون </t>
  </si>
  <si>
    <t xml:space="preserve">مجموعة الدهون </t>
  </si>
  <si>
    <t xml:space="preserve">المجموع النهائي </t>
  </si>
  <si>
    <t xml:space="preserve">كمية جرامات الكربوهيدرات </t>
  </si>
  <si>
    <t xml:space="preserve">كمية جرامات الدهون </t>
  </si>
  <si>
    <t xml:space="preserve">كمية جرامات البروتينات  </t>
  </si>
  <si>
    <t xml:space="preserve">اجمالي السعرات اليومية </t>
  </si>
  <si>
    <t xml:space="preserve">حساب مؤشر كتلة الجسم </t>
  </si>
  <si>
    <t>الوزن كجم</t>
  </si>
  <si>
    <t xml:space="preserve">الطول بالمتر </t>
  </si>
  <si>
    <t>BMI</t>
  </si>
  <si>
    <t>المؤشر BMI</t>
  </si>
  <si>
    <t xml:space="preserve">حالة الجسم </t>
  </si>
  <si>
    <t>أقل من 18.5</t>
  </si>
  <si>
    <t>من 18.5_24.9</t>
  </si>
  <si>
    <t xml:space="preserve">اكبر من 30 </t>
  </si>
  <si>
    <t>من 25_29.9</t>
  </si>
  <si>
    <t>نحافة</t>
  </si>
  <si>
    <t>وزن طبيعي</t>
  </si>
  <si>
    <t xml:space="preserve">وزن زائد </t>
  </si>
  <si>
    <t xml:space="preserve">سمنة </t>
  </si>
  <si>
    <t xml:space="preserve">حالة  الجسم </t>
  </si>
  <si>
    <t>الطول بالمتر</t>
  </si>
  <si>
    <t>تخطيط الحميات</t>
  </si>
  <si>
    <t xml:space="preserve">حجم الحصة </t>
  </si>
  <si>
    <t>ثلث كوب</t>
  </si>
  <si>
    <t>مكرونة</t>
  </si>
  <si>
    <t>خبز عربي</t>
  </si>
  <si>
    <t xml:space="preserve">ربع رغيف </t>
  </si>
  <si>
    <t>خبز البرقر</t>
  </si>
  <si>
    <t>نصف رغيف</t>
  </si>
  <si>
    <t>فشار</t>
  </si>
  <si>
    <t>3 اكواب</t>
  </si>
  <si>
    <t>ذرة</t>
  </si>
  <si>
    <t>نصف كوب</t>
  </si>
  <si>
    <t xml:space="preserve">بسكويت شاي </t>
  </si>
  <si>
    <t>3 حبات</t>
  </si>
  <si>
    <t>بطاطس</t>
  </si>
  <si>
    <t>حبة صغيرة</t>
  </si>
  <si>
    <t>توست أبيض او بر</t>
  </si>
  <si>
    <t>شريحة واحدة</t>
  </si>
  <si>
    <t>خبز التاكو</t>
  </si>
  <si>
    <t>قطعتين</t>
  </si>
  <si>
    <t xml:space="preserve">صامولي </t>
  </si>
  <si>
    <t>حبوب الافطار (شوفان أو كورن فلكس</t>
  </si>
  <si>
    <t xml:space="preserve">نصف كوب </t>
  </si>
  <si>
    <t>حبوب افطار جرانولا</t>
  </si>
  <si>
    <t>ربع كوب</t>
  </si>
  <si>
    <t>شعير (بعد الطبخ)</t>
  </si>
  <si>
    <t>الشوفان(بعد الطبخ)</t>
  </si>
  <si>
    <t>البرغل(بعد الطبخ)</t>
  </si>
  <si>
    <t>الكسكس(بعد الطبخ)</t>
  </si>
  <si>
    <t>الدخن(بعد الطبخ)</t>
  </si>
  <si>
    <t xml:space="preserve">المكرونة طحين ابيض أو اسمر </t>
  </si>
  <si>
    <t>الكينوا(بعد الطبخ)</t>
  </si>
  <si>
    <t xml:space="preserve">ذرة مشوية </t>
  </si>
  <si>
    <t>نصف كوز(عرنوس)</t>
  </si>
  <si>
    <t>البازلاء الخضراء</t>
  </si>
  <si>
    <t>البطاطس المسلوقة</t>
  </si>
  <si>
    <t>نصف كوب (نصف حبة بطاطس متوسطة الحجم)</t>
  </si>
  <si>
    <t xml:space="preserve">اليقطين المهروس أو المعلب </t>
  </si>
  <si>
    <t xml:space="preserve">3\4 كوب </t>
  </si>
  <si>
    <t>البطاطا الحلوة</t>
  </si>
  <si>
    <t>غرانولا</t>
  </si>
  <si>
    <t>لوح واحد (3\4 اونصة)</t>
  </si>
  <si>
    <t>القسم</t>
  </si>
  <si>
    <t>المواد الغذائية</t>
  </si>
  <si>
    <t>الخضروات</t>
  </si>
  <si>
    <t>الدهون</t>
  </si>
  <si>
    <t xml:space="preserve">السعرات الحرارية </t>
  </si>
  <si>
    <t>السعرات الحرارية</t>
  </si>
  <si>
    <t>بدائل الكربوهيدرات</t>
  </si>
  <si>
    <t>بدائل الفاكهة</t>
  </si>
  <si>
    <t>معكرونة</t>
  </si>
  <si>
    <t>كوب</t>
  </si>
  <si>
    <t>بدائل الخضار</t>
  </si>
  <si>
    <t>بدائل الحليب</t>
  </si>
  <si>
    <t>بدائل اللحوم</t>
  </si>
  <si>
    <t>بدائل الدهون</t>
  </si>
  <si>
    <t>الوجبات السريعة</t>
  </si>
  <si>
    <t>الاطعمة المركبة</t>
  </si>
  <si>
    <t xml:space="preserve">القائمة الحرة </t>
  </si>
  <si>
    <t xml:space="preserve">الوجبات الخفيفة </t>
  </si>
  <si>
    <t xml:space="preserve">الوجبة الغذائية </t>
  </si>
  <si>
    <t>رز ابيض</t>
  </si>
  <si>
    <t>حليب كامل الدسم</t>
  </si>
  <si>
    <t>الصف</t>
  </si>
  <si>
    <t>1 جم</t>
  </si>
  <si>
    <t>حبة</t>
  </si>
  <si>
    <t>هامبرجر</t>
  </si>
  <si>
    <t>حصة</t>
  </si>
  <si>
    <t>خبز الشباتي الهندي</t>
  </si>
  <si>
    <t>1 ونصف</t>
  </si>
  <si>
    <t>خبز النان الهندي</t>
  </si>
  <si>
    <t>حبة ونصف</t>
  </si>
  <si>
    <t>خبز التورتيلا</t>
  </si>
  <si>
    <t>قطعة واحدة</t>
  </si>
  <si>
    <t>فطيرة انجليزية (المافن)</t>
  </si>
  <si>
    <t>نصف فطيرة</t>
  </si>
  <si>
    <t>الفريك المطبوخ</t>
  </si>
  <si>
    <t>حبوب الإفطار المنتفخة</t>
  </si>
  <si>
    <t>كوب ونصف</t>
  </si>
  <si>
    <t>القمح(بعد الطبخ)</t>
  </si>
  <si>
    <t>الأرز ابيض او اسمر</t>
  </si>
  <si>
    <t xml:space="preserve">الذرة </t>
  </si>
  <si>
    <t>نصف عرنوس</t>
  </si>
  <si>
    <t>البطاطس الحلوة</t>
  </si>
  <si>
    <t>كعكة الأرز</t>
  </si>
  <si>
    <t>فول (معلب او مطبوخ)</t>
  </si>
  <si>
    <t>عدس</t>
  </si>
  <si>
    <t>حمص</t>
  </si>
  <si>
    <t>فاصوليا</t>
  </si>
  <si>
    <t>المربى</t>
  </si>
  <si>
    <t>معلقة طعام واحدة</t>
  </si>
  <si>
    <t>العسل</t>
  </si>
  <si>
    <t>سكر</t>
  </si>
  <si>
    <t>شيرة البانكيك</t>
  </si>
  <si>
    <t>تفاح طازج</t>
  </si>
  <si>
    <t>حبة صغيرة واحدة</t>
  </si>
  <si>
    <t>تفاح مجفف</t>
  </si>
  <si>
    <t>4 شرائح</t>
  </si>
  <si>
    <t>تفاح مهروس</t>
  </si>
  <si>
    <t>مشمش طازج</t>
  </si>
  <si>
    <t>4 حبات صغيرة</t>
  </si>
  <si>
    <t xml:space="preserve"> 8 انصاف</t>
  </si>
  <si>
    <t>مشمش مجفف</t>
  </si>
  <si>
    <t>مشمش معلب</t>
  </si>
  <si>
    <t xml:space="preserve">موز </t>
  </si>
  <si>
    <t>حبة صغيرة او 4 ونصف</t>
  </si>
  <si>
    <t>توت</t>
  </si>
  <si>
    <t>كوب واحد</t>
  </si>
  <si>
    <t xml:space="preserve">توت بري </t>
  </si>
  <si>
    <t>ثلاث ارباع كوب</t>
  </si>
  <si>
    <t>كرز طازج</t>
  </si>
  <si>
    <t>12 حبة او 3 ونصف</t>
  </si>
  <si>
    <t>كرز معلب</t>
  </si>
  <si>
    <t xml:space="preserve">تمر </t>
  </si>
  <si>
    <t>فواكه مجففة</t>
  </si>
  <si>
    <t>معلقتين طعام</t>
  </si>
  <si>
    <t>تين طازج</t>
  </si>
  <si>
    <t>2حبة متوسطة</t>
  </si>
  <si>
    <t>3 حبات صغيرة</t>
  </si>
  <si>
    <t>تين مجفف</t>
  </si>
  <si>
    <t>فواكه مشكلة</t>
  </si>
  <si>
    <t>نص كوب</t>
  </si>
  <si>
    <t>جريب فروت</t>
  </si>
  <si>
    <t>نصف حبة(5 ونصف )</t>
  </si>
  <si>
    <t>عنب</t>
  </si>
  <si>
    <t>17 حبة صغيرة(3 ونصف)</t>
  </si>
  <si>
    <t xml:space="preserve">جوافة </t>
  </si>
  <si>
    <t>2 حبة صغيرة (2 ونصف)</t>
  </si>
  <si>
    <t>كيوي</t>
  </si>
  <si>
    <t>برتقال</t>
  </si>
  <si>
    <t>حبة متوسطة الحجم</t>
  </si>
  <si>
    <t xml:space="preserve">بابايا </t>
  </si>
  <si>
    <t>نصف حبة</t>
  </si>
  <si>
    <t>مانجا</t>
  </si>
  <si>
    <t>نص حبة صغيرة</t>
  </si>
  <si>
    <t>خوخ طازج</t>
  </si>
  <si>
    <t>خوخ مجفف</t>
  </si>
  <si>
    <t>اناناس طازج</t>
  </si>
  <si>
    <t>اناناس معلب</t>
  </si>
  <si>
    <t>رمان</t>
  </si>
  <si>
    <t xml:space="preserve">فروالة </t>
  </si>
  <si>
    <t>كوب وربع</t>
  </si>
  <si>
    <t xml:space="preserve">بطيخ </t>
  </si>
  <si>
    <t>كمثرى</t>
  </si>
  <si>
    <t>نصف حبة كبيرة (4 ونصف)</t>
  </si>
  <si>
    <t>برقوق طازج</t>
  </si>
  <si>
    <t>2 حبة صغيرة</t>
  </si>
  <si>
    <t>برقوق مجفف</t>
  </si>
  <si>
    <t>برقوق معلب</t>
  </si>
  <si>
    <t>عصير تفاح</t>
  </si>
  <si>
    <t>عصير فروت</t>
  </si>
  <si>
    <t>عصير برتقال</t>
  </si>
  <si>
    <t>عصير اناناس</t>
  </si>
  <si>
    <t xml:space="preserve">عصير رمان </t>
  </si>
  <si>
    <t>عصير عنب</t>
  </si>
  <si>
    <t>عصير برقوق</t>
  </si>
  <si>
    <t>عصير كوكتيل</t>
  </si>
  <si>
    <t>خيار</t>
  </si>
  <si>
    <t>بصل ابيض</t>
  </si>
  <si>
    <t>طماطم</t>
  </si>
  <si>
    <t>بصل اخضر</t>
  </si>
  <si>
    <t>خرشوف</t>
  </si>
  <si>
    <t>كرات</t>
  </si>
  <si>
    <t xml:space="preserve">الهليون </t>
  </si>
  <si>
    <t>فطر</t>
  </si>
  <si>
    <t>الفصوليا الخضراء</t>
  </si>
  <si>
    <t>فلفل (جميع انواعه)</t>
  </si>
  <si>
    <t>شمندر</t>
  </si>
  <si>
    <t>سبانخ</t>
  </si>
  <si>
    <t>بروكلي</t>
  </si>
  <si>
    <t>ملوخية</t>
  </si>
  <si>
    <t>ملفوف</t>
  </si>
  <si>
    <t>بامية</t>
  </si>
  <si>
    <t>باذنجان</t>
  </si>
  <si>
    <t>خس</t>
  </si>
  <si>
    <t>زهرة</t>
  </si>
  <si>
    <t>كوسا</t>
  </si>
  <si>
    <t>جزر</t>
  </si>
  <si>
    <t>براعم فول الصويا</t>
  </si>
  <si>
    <t>لفت</t>
  </si>
  <si>
    <t>كرفس</t>
  </si>
  <si>
    <t>لحم بقري مقدد</t>
  </si>
  <si>
    <t>أجبان</t>
  </si>
  <si>
    <t>جبن قريش</t>
  </si>
  <si>
    <t>بيض</t>
  </si>
  <si>
    <t>بياض البيض</t>
  </si>
  <si>
    <t>أسماك طازجة أو مثلجة</t>
  </si>
  <si>
    <t>لحم عجل</t>
  </si>
  <si>
    <t>لحم غنم</t>
  </si>
  <si>
    <t>لحم بقر</t>
  </si>
  <si>
    <t>١٥ جرام</t>
  </si>
  <si>
    <t>٣٠ جرام</t>
  </si>
  <si>
    <t>ربع كوب ٢ أونصة)</t>
  </si>
  <si>
    <t>بيضة واحدة</t>
  </si>
  <si>
    <t>بياض بيضتين</t>
  </si>
  <si>
    <t>٣٠ جرام 1 أونصة)</t>
  </si>
  <si>
    <t>30 جرام</t>
  </si>
  <si>
    <t>سالمون طازج او معلب</t>
  </si>
  <si>
    <t>تونة</t>
  </si>
  <si>
    <t>سردين معلب</t>
  </si>
  <si>
    <t>قطعتين سردين صغير</t>
  </si>
  <si>
    <t>دجاج ديك رومي</t>
  </si>
  <si>
    <t>٣0 جرام 1 أونصة)</t>
  </si>
  <si>
    <t>كلية</t>
  </si>
  <si>
    <t>كبد</t>
  </si>
  <si>
    <t>قلب</t>
  </si>
  <si>
    <t>نقانق</t>
  </si>
  <si>
    <t xml:space="preserve">حليب خالي الدسم </t>
  </si>
  <si>
    <t xml:space="preserve">لبن خالي الدسم </t>
  </si>
  <si>
    <t>لبن كامل الدسم</t>
  </si>
  <si>
    <t>لبن قليل الدسم</t>
  </si>
  <si>
    <t>زبادي يوناني</t>
  </si>
  <si>
    <t>زبادي كامل الدسم</t>
  </si>
  <si>
    <t>زبادي خالي الدسم</t>
  </si>
  <si>
    <t>زبادي قليل الدسم</t>
  </si>
  <si>
    <t>حليب مبخر خالي الدسم</t>
  </si>
  <si>
    <t>حليب مبخر كامل الدسم</t>
  </si>
  <si>
    <t>حليب مبخر قليل الدسم</t>
  </si>
  <si>
    <t>ثلاث ارباع الكوب</t>
  </si>
  <si>
    <t>أفوكادو متوسطة الحجم</t>
  </si>
  <si>
    <t>اللوز</t>
  </si>
  <si>
    <t>الجوز البرازيلي</t>
  </si>
  <si>
    <t>الكاجو</t>
  </si>
  <si>
    <t>البندق</t>
  </si>
  <si>
    <t>مكاديميا</t>
  </si>
  <si>
    <t xml:space="preserve">حليب اللوز </t>
  </si>
  <si>
    <t>ملعقتين طعام</t>
  </si>
  <si>
    <t>واحد ونصف ملعقة صغيرة</t>
  </si>
  <si>
    <t>٦ حبات</t>
  </si>
  <si>
    <t>حبتين</t>
  </si>
  <si>
    <t>ه حبات</t>
  </si>
  <si>
    <t>١٠ حبات</t>
  </si>
  <si>
    <t>الفول السوداني</t>
  </si>
  <si>
    <t>الجوز الأمريكي</t>
  </si>
  <si>
    <t>الفستق</t>
  </si>
  <si>
    <t>الزيتون</t>
  </si>
  <si>
    <t>سمن</t>
  </si>
  <si>
    <t>١٦ حبة</t>
  </si>
  <si>
    <t>ملعقة صغيرة واحدة</t>
  </si>
  <si>
    <t>زبدة الكاجو</t>
  </si>
  <si>
    <t>زبدة اللوز</t>
  </si>
  <si>
    <t>زبدة الفول السوداني</t>
  </si>
  <si>
    <t>4 أنصاف</t>
  </si>
  <si>
    <t>الزيت الكانولا</t>
  </si>
  <si>
    <t>زيت الزيتون</t>
  </si>
  <si>
    <t>8  حبات</t>
  </si>
  <si>
    <t>8 حبات</t>
  </si>
  <si>
    <t>المايونيز</t>
  </si>
  <si>
    <t>الصنوبر</t>
  </si>
  <si>
    <t>عين الجمل الإنجليزي</t>
  </si>
  <si>
    <t>بذور الكتان</t>
  </si>
  <si>
    <t>بذور اليقطين، السمسم،</t>
  </si>
  <si>
    <t>الطحينية</t>
  </si>
  <si>
    <t>زبدة</t>
  </si>
  <si>
    <t>جوز الهند مبشور</t>
  </si>
  <si>
    <t>زيت الذرة القطن</t>
  </si>
  <si>
    <t>زيت بذور الكتان</t>
  </si>
  <si>
    <t>زيت فول الصويا</t>
  </si>
  <si>
    <t>زيت دوار الشمس</t>
  </si>
  <si>
    <t>ملعقة طعام</t>
  </si>
  <si>
    <t>واحد ونصف ملعقة طعام</t>
  </si>
  <si>
    <t>ملعقتين صغيرة</t>
  </si>
  <si>
    <t>بذورالسمسم</t>
  </si>
  <si>
    <t>بذور دوار الشمس</t>
  </si>
  <si>
    <t>حليب جوز الهند</t>
  </si>
  <si>
    <t>قشطة ثقيلة</t>
  </si>
  <si>
    <t>كريمة خفق</t>
  </si>
  <si>
    <t>جبن سائل</t>
  </si>
  <si>
    <t>زيت جوز الهند</t>
  </si>
  <si>
    <t>زيت النخيل</t>
  </si>
  <si>
    <t>كريمة حامضة قليلة الدسم</t>
  </si>
  <si>
    <t>كريمة حامضة</t>
  </si>
  <si>
    <t>3 ملاعق طعام</t>
  </si>
  <si>
    <t>الوزن</t>
  </si>
  <si>
    <t>العمر</t>
  </si>
  <si>
    <t>الطول</t>
  </si>
  <si>
    <t>انثى</t>
  </si>
  <si>
    <t>ذكر</t>
  </si>
  <si>
    <t>pictures</t>
  </si>
  <si>
    <t>Sex</t>
  </si>
  <si>
    <t>Number</t>
  </si>
  <si>
    <t>نشاط خفيف تمارين (1-3) أيام بالاسبوع</t>
  </si>
  <si>
    <t>نشاط معتدل تمارين (5-3) أيام بالاسبوع</t>
  </si>
  <si>
    <t>نشاط عالي تمارين (7-6) أيام بالاسبوع</t>
  </si>
  <si>
    <t>نشاط عالي جدا تمارين شاقة جدا</t>
  </si>
  <si>
    <t>نشاط خامل لا يوجد تمارين</t>
  </si>
  <si>
    <t>المعادلة تحتاج الى تعديل</t>
  </si>
  <si>
    <t>حلويات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</si>
</sst>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5" x14ac:knownFonts="1">
    <font>
      <sz val="11"/>
      <color theme="1"/>
      <name val="Arial"/>
      <family val="2"/>
      <charset val="178"/>
      <scheme val="minor"/>
    </font>
    <font>
      <b/>
      <sz val="24"/>
      <color theme="1"/>
      <name val="Arial"/>
      <family val="2"/>
      <scheme val="minor"/>
    </font>
    <font>
      <sz val="20"/>
      <color theme="1"/>
      <name val="Arial"/>
      <family val="2"/>
      <charset val="178"/>
      <scheme val="minor"/>
    </font>
    <font>
      <sz val="26"/>
      <color theme="1"/>
      <name val="Arial"/>
      <family val="2"/>
      <charset val="178"/>
      <scheme val="minor"/>
    </font>
    <font>
      <sz val="26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b/>
      <sz val="20"/>
      <color theme="1"/>
      <name val="Arial"/>
      <family val="2"/>
      <scheme val="minor"/>
    </font>
    <font>
      <b/>
      <sz val="22"/>
      <color theme="1"/>
      <name val="Arial"/>
      <family val="2"/>
      <scheme val="minor"/>
    </font>
    <font>
      <sz val="8"/>
      <name val="Arial"/>
      <family val="2"/>
      <charset val="178"/>
      <scheme val="minor"/>
    </font>
    <font>
      <b/>
      <sz val="14"/>
      <color theme="1"/>
      <name val="Arial"/>
      <family val="2"/>
      <scheme val="minor"/>
    </font>
    <font>
      <b/>
      <sz val="48"/>
      <color theme="0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4"/>
      <color theme="0"/>
      <name val="Times New Roman"/>
      <family val="1"/>
      <scheme val="major"/>
    </font>
    <font>
      <sz val="11"/>
      <color theme="1"/>
      <name val="Arial"/>
      <family val="2"/>
      <charset val="178"/>
      <scheme val="minor"/>
    </font>
    <font>
      <b/>
      <sz val="14"/>
      <color theme="1"/>
      <name val="Times New Roman"/>
      <family val="1"/>
      <charset val="178"/>
      <scheme val="major"/>
    </font>
    <font>
      <sz val="11"/>
      <color theme="0"/>
      <name val="Arial"/>
      <family val="2"/>
      <charset val="178"/>
      <scheme val="minor"/>
    </font>
    <font>
      <b/>
      <sz val="16"/>
      <color theme="0"/>
      <name val="Times New Roman"/>
      <family val="1"/>
      <scheme val="major"/>
    </font>
    <font>
      <sz val="11"/>
      <color rgb="FFECF9F9"/>
      <name val="Arial"/>
      <family val="2"/>
      <charset val="178"/>
      <scheme val="minor"/>
    </font>
    <font>
      <sz val="16"/>
      <color theme="1"/>
      <name val="Arial"/>
      <family val="2"/>
      <charset val="178"/>
      <scheme val="minor"/>
    </font>
    <font>
      <b/>
      <sz val="18"/>
      <color theme="0"/>
      <name val="Arial"/>
      <family val="2"/>
      <charset val="178"/>
      <scheme val="minor"/>
    </font>
    <font>
      <sz val="11"/>
      <name val="Arial"/>
      <family val="2"/>
      <charset val="178"/>
      <scheme val="minor"/>
    </font>
    <font>
      <sz val="16"/>
      <color theme="1"/>
      <name val="Bahnschrift SemiBold"/>
      <family val="2"/>
    </font>
    <font>
      <sz val="12"/>
      <color theme="1"/>
      <name val="Arial"/>
      <family val="2"/>
      <charset val="178"/>
      <scheme val="minor"/>
    </font>
    <font>
      <b/>
      <sz val="11"/>
      <color theme="0"/>
      <name val="Arial"/>
      <family val="2"/>
      <scheme val="minor"/>
    </font>
    <font>
      <sz val="11"/>
      <color theme="1"/>
      <name val="Arial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BC4C4"/>
        <bgColor indexed="64"/>
      </patternFill>
    </fill>
    <fill>
      <patternFill patternType="solid">
        <fgColor rgb="FFECF9F9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33CCCC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159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vertical="center"/>
    </xf>
    <xf numFmtId="0" fontId="1" fillId="0" borderId="0" xfId="0" applyFont="1"/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" fontId="1" fillId="0" borderId="0" xfId="0" applyNumberFormat="1" applyFont="1"/>
    <xf numFmtId="1" fontId="3" fillId="2" borderId="2" xfId="0" applyNumberFormat="1" applyFont="1" applyFill="1" applyBorder="1" applyAlignment="1">
      <alignment vertical="center"/>
    </xf>
    <xf numFmtId="1" fontId="2" fillId="9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5" borderId="1" xfId="0" applyNumberFormat="1" applyFont="1" applyFill="1" applyBorder="1" applyAlignment="1">
      <alignment horizontal="center" vertical="center"/>
    </xf>
    <xf numFmtId="1" fontId="2" fillId="6" borderId="1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1" fontId="2" fillId="8" borderId="1" xfId="0" applyNumberFormat="1" applyFont="1" applyFill="1" applyBorder="1" applyAlignment="1">
      <alignment horizontal="center" vertical="center"/>
    </xf>
    <xf numFmtId="1" fontId="2" fillId="12" borderId="1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" fillId="4" borderId="1" xfId="0" applyNumberFormat="1" applyFont="1" applyFill="1" applyBorder="1" applyAlignment="1">
      <alignment horizontal="center" vertical="center"/>
    </xf>
    <xf numFmtId="9" fontId="1" fillId="3" borderId="1" xfId="0" applyNumberFormat="1" applyFont="1" applyFill="1" applyBorder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/>
    </xf>
    <xf numFmtId="0" fontId="6" fillId="0" borderId="0" xfId="0" applyFont="1"/>
    <xf numFmtId="0" fontId="6" fillId="1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15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0" borderId="1" xfId="0" applyFont="1" applyBorder="1"/>
    <xf numFmtId="0" fontId="0" fillId="0" borderId="0" xfId="0" applyAlignment="1">
      <alignment vertical="center"/>
    </xf>
    <xf numFmtId="0" fontId="6" fillId="4" borderId="3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1" fontId="6" fillId="2" borderId="2" xfId="0" applyNumberFormat="1" applyFont="1" applyFill="1" applyBorder="1" applyAlignment="1">
      <alignment vertical="center"/>
    </xf>
    <xf numFmtId="0" fontId="6" fillId="9" borderId="1" xfId="0" applyFont="1" applyFill="1" applyBorder="1" applyAlignment="1">
      <alignment horizontal="center" vertical="center"/>
    </xf>
    <xf numFmtId="1" fontId="6" fillId="9" borderId="1" xfId="0" applyNumberFormat="1" applyFont="1" applyFill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1" fontId="6" fillId="4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" fontId="6" fillId="5" borderId="1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1" fontId="6" fillId="6" borderId="1" xfId="0" applyNumberFormat="1" applyFont="1" applyFill="1" applyBorder="1" applyAlignment="1">
      <alignment horizontal="center" vertical="center"/>
    </xf>
    <xf numFmtId="1" fontId="6" fillId="7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1" fontId="6" fillId="8" borderId="1" xfId="0" applyNumberFormat="1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1" fontId="6" fillId="12" borderId="1" xfId="0" applyNumberFormat="1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2" fontId="0" fillId="0" borderId="0" xfId="0" applyNumberFormat="1"/>
    <xf numFmtId="0" fontId="0" fillId="21" borderId="0" xfId="0" applyFill="1"/>
    <xf numFmtId="0" fontId="0" fillId="20" borderId="0" xfId="0" applyFill="1"/>
    <xf numFmtId="0" fontId="0" fillId="19" borderId="0" xfId="0" applyFill="1"/>
    <xf numFmtId="0" fontId="11" fillId="20" borderId="3" xfId="0" applyFont="1" applyFill="1" applyBorder="1" applyAlignment="1">
      <alignment horizontal="center" vertical="center"/>
    </xf>
    <xf numFmtId="0" fontId="11" fillId="20" borderId="1" xfId="0" applyFont="1" applyFill="1" applyBorder="1" applyAlignment="1">
      <alignment horizontal="center" vertical="center"/>
    </xf>
    <xf numFmtId="0" fontId="12" fillId="21" borderId="0" xfId="0" applyFont="1" applyFill="1" applyAlignment="1">
      <alignment horizontal="center" vertical="center"/>
    </xf>
    <xf numFmtId="9" fontId="0" fillId="20" borderId="0" xfId="1" applyFont="1" applyFill="1"/>
    <xf numFmtId="9" fontId="0" fillId="20" borderId="0" xfId="1" applyFont="1" applyFill="1" applyAlignment="1">
      <alignment vertical="center"/>
    </xf>
    <xf numFmtId="0" fontId="0" fillId="20" borderId="0" xfId="0" applyFill="1" applyAlignment="1">
      <alignment vertical="center"/>
    </xf>
    <xf numFmtId="20" fontId="15" fillId="0" borderId="0" xfId="0" applyNumberFormat="1" applyFont="1"/>
    <xf numFmtId="14" fontId="15" fillId="0" borderId="0" xfId="0" applyNumberFormat="1" applyFont="1"/>
    <xf numFmtId="0" fontId="15" fillId="0" borderId="0" xfId="0" applyFont="1"/>
    <xf numFmtId="0" fontId="15" fillId="18" borderId="0" xfId="0" applyFont="1" applyFill="1"/>
    <xf numFmtId="0" fontId="18" fillId="23" borderId="1" xfId="0" applyFont="1" applyFill="1" applyBorder="1"/>
    <xf numFmtId="0" fontId="18" fillId="18" borderId="1" xfId="0" applyFont="1" applyFill="1" applyBorder="1"/>
    <xf numFmtId="0" fontId="19" fillId="22" borderId="20" xfId="0" applyFont="1" applyFill="1" applyBorder="1"/>
    <xf numFmtId="0" fontId="19" fillId="22" borderId="21" xfId="0" applyFont="1" applyFill="1" applyBorder="1"/>
    <xf numFmtId="0" fontId="18" fillId="23" borderId="2" xfId="0" applyFont="1" applyFill="1" applyBorder="1"/>
    <xf numFmtId="0" fontId="19" fillId="22" borderId="18" xfId="0" applyFont="1" applyFill="1" applyBorder="1"/>
    <xf numFmtId="0" fontId="19" fillId="22" borderId="19" xfId="0" applyFont="1" applyFill="1" applyBorder="1"/>
    <xf numFmtId="0" fontId="18" fillId="23" borderId="22" xfId="0" applyFont="1" applyFill="1" applyBorder="1"/>
    <xf numFmtId="0" fontId="18" fillId="23" borderId="23" xfId="0" applyFont="1" applyFill="1" applyBorder="1"/>
    <xf numFmtId="0" fontId="18" fillId="18" borderId="22" xfId="0" applyFont="1" applyFill="1" applyBorder="1"/>
    <xf numFmtId="0" fontId="18" fillId="23" borderId="24" xfId="0" applyFont="1" applyFill="1" applyBorder="1"/>
    <xf numFmtId="0" fontId="18" fillId="23" borderId="25" xfId="0" applyFont="1" applyFill="1" applyBorder="1"/>
    <xf numFmtId="14" fontId="0" fillId="0" borderId="0" xfId="0" applyNumberFormat="1"/>
    <xf numFmtId="20" fontId="0" fillId="0" borderId="0" xfId="0" applyNumberFormat="1"/>
    <xf numFmtId="0" fontId="0" fillId="20" borderId="0" xfId="0" applyFill="1" applyAlignment="1">
      <alignment vertical="top"/>
    </xf>
    <xf numFmtId="0" fontId="18" fillId="23" borderId="1" xfId="0" applyFont="1" applyFill="1" applyBorder="1" applyAlignment="1">
      <alignment wrapText="1"/>
    </xf>
    <xf numFmtId="0" fontId="21" fillId="23" borderId="2" xfId="0" applyFont="1" applyFill="1" applyBorder="1"/>
    <xf numFmtId="0" fontId="12" fillId="20" borderId="0" xfId="0" applyFont="1" applyFill="1" applyAlignment="1">
      <alignment horizontal="center" vertical="center"/>
    </xf>
    <xf numFmtId="0" fontId="11" fillId="20" borderId="0" xfId="0" applyFont="1" applyFill="1" applyAlignment="1">
      <alignment horizontal="center" vertical="center"/>
    </xf>
    <xf numFmtId="0" fontId="0" fillId="24" borderId="0" xfId="0" applyFill="1"/>
    <xf numFmtId="0" fontId="0" fillId="18" borderId="0" xfId="0" applyFill="1"/>
    <xf numFmtId="0" fontId="0" fillId="4" borderId="0" xfId="0" applyFill="1"/>
    <xf numFmtId="0" fontId="23" fillId="25" borderId="0" xfId="0" applyFont="1" applyFill="1"/>
    <xf numFmtId="0" fontId="0" fillId="3" borderId="0" xfId="0" applyFill="1"/>
    <xf numFmtId="2" fontId="22" fillId="18" borderId="0" xfId="0" applyNumberFormat="1" applyFont="1" applyFill="1" applyAlignment="1">
      <alignment horizontal="center" vertical="center"/>
    </xf>
    <xf numFmtId="0" fontId="22" fillId="18" borderId="0" xfId="0" applyFont="1" applyFill="1" applyAlignment="1" applyProtection="1">
      <alignment horizontal="center" vertical="center"/>
      <protection locked="0"/>
    </xf>
    <xf numFmtId="0" fontId="17" fillId="20" borderId="0" xfId="0" applyFont="1" applyFill="1" applyProtection="1">
      <protection locked="0"/>
    </xf>
    <xf numFmtId="0" fontId="5" fillId="13" borderId="4" xfId="0" applyFont="1" applyFill="1" applyBorder="1" applyAlignment="1">
      <alignment horizontal="center" vertical="center"/>
    </xf>
    <xf numFmtId="0" fontId="5" fillId="13" borderId="5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16" fillId="21" borderId="7" xfId="0" applyFont="1" applyFill="1" applyBorder="1" applyAlignment="1">
      <alignment horizontal="center" vertical="center" wrapText="1"/>
    </xf>
    <xf numFmtId="0" fontId="14" fillId="20" borderId="10" xfId="0" applyFont="1" applyFill="1" applyBorder="1" applyAlignment="1">
      <alignment vertical="center"/>
    </xf>
    <xf numFmtId="0" fontId="14" fillId="20" borderId="12" xfId="0" applyFont="1" applyFill="1" applyBorder="1" applyAlignment="1">
      <alignment vertical="center"/>
    </xf>
    <xf numFmtId="0" fontId="14" fillId="20" borderId="8" xfId="0" applyFont="1" applyFill="1" applyBorder="1" applyAlignment="1">
      <alignment vertical="center"/>
    </xf>
    <xf numFmtId="0" fontId="14" fillId="20" borderId="17" xfId="0" applyFont="1" applyFill="1" applyBorder="1" applyAlignment="1">
      <alignment vertical="center"/>
    </xf>
    <xf numFmtId="0" fontId="14" fillId="20" borderId="9" xfId="0" applyFont="1" applyFill="1" applyBorder="1" applyAlignment="1">
      <alignment vertical="center"/>
    </xf>
    <xf numFmtId="0" fontId="14" fillId="20" borderId="7" xfId="0" applyFont="1" applyFill="1" applyBorder="1" applyAlignment="1">
      <alignment vertical="center"/>
    </xf>
    <xf numFmtId="0" fontId="11" fillId="20" borderId="3" xfId="0" applyFont="1" applyFill="1" applyBorder="1" applyAlignment="1">
      <alignment horizontal="right" vertical="center"/>
    </xf>
    <xf numFmtId="0" fontId="11" fillId="20" borderId="1" xfId="0" applyFont="1" applyFill="1" applyBorder="1" applyAlignment="1">
      <alignment horizontal="right" vertical="center"/>
    </xf>
    <xf numFmtId="0" fontId="11" fillId="20" borderId="1" xfId="0" applyFont="1" applyFill="1" applyBorder="1" applyAlignment="1">
      <alignment vertical="center"/>
    </xf>
    <xf numFmtId="0" fontId="11" fillId="20" borderId="7" xfId="0" applyFont="1" applyFill="1" applyBorder="1" applyAlignment="1">
      <alignment vertical="center"/>
    </xf>
    <xf numFmtId="0" fontId="11" fillId="20" borderId="12" xfId="0" applyFont="1" applyFill="1" applyBorder="1" applyAlignment="1">
      <alignment vertical="center"/>
    </xf>
    <xf numFmtId="0" fontId="11" fillId="20" borderId="17" xfId="0" applyFont="1" applyFill="1" applyBorder="1" applyAlignment="1">
      <alignment vertical="center"/>
    </xf>
    <xf numFmtId="0" fontId="11" fillId="20" borderId="9" xfId="0" applyFont="1" applyFill="1" applyBorder="1" applyAlignment="1">
      <alignment vertical="center"/>
    </xf>
    <xf numFmtId="0" fontId="11" fillId="20" borderId="1" xfId="0" applyFont="1" applyFill="1" applyBorder="1" applyAlignment="1">
      <alignment horizontal="right" vertical="center" wrapText="1"/>
    </xf>
    <xf numFmtId="0" fontId="16" fillId="21" borderId="16" xfId="0" applyFont="1" applyFill="1" applyBorder="1" applyAlignment="1">
      <alignment horizontal="center" vertical="center"/>
    </xf>
    <xf numFmtId="0" fontId="16" fillId="21" borderId="14" xfId="0" applyFont="1" applyFill="1" applyBorder="1" applyAlignment="1">
      <alignment horizontal="center" vertical="center"/>
    </xf>
    <xf numFmtId="0" fontId="14" fillId="20" borderId="10" xfId="0" applyFont="1" applyFill="1" applyBorder="1" applyAlignment="1" applyProtection="1">
      <alignment vertical="center"/>
      <protection locked="0"/>
    </xf>
    <xf numFmtId="0" fontId="14" fillId="20" borderId="12" xfId="0" applyFont="1" applyFill="1" applyBorder="1" applyAlignment="1" applyProtection="1">
      <alignment vertical="center"/>
      <protection locked="0"/>
    </xf>
    <xf numFmtId="0" fontId="14" fillId="20" borderId="8" xfId="0" applyFont="1" applyFill="1" applyBorder="1" applyAlignment="1" applyProtection="1">
      <alignment vertical="center"/>
      <protection locked="0"/>
    </xf>
    <xf numFmtId="0" fontId="14" fillId="20" borderId="9" xfId="0" applyFont="1" applyFill="1" applyBorder="1" applyAlignment="1" applyProtection="1">
      <alignment vertical="center"/>
      <protection locked="0"/>
    </xf>
    <xf numFmtId="0" fontId="14" fillId="20" borderId="17" xfId="0" applyFont="1" applyFill="1" applyBorder="1" applyAlignment="1" applyProtection="1">
      <alignment vertical="center"/>
      <protection locked="0"/>
    </xf>
    <xf numFmtId="0" fontId="14" fillId="20" borderId="13" xfId="0" applyFont="1" applyFill="1" applyBorder="1" applyAlignment="1">
      <alignment vertical="center"/>
    </xf>
    <xf numFmtId="0" fontId="14" fillId="20" borderId="14" xfId="0" applyFont="1" applyFill="1" applyBorder="1" applyAlignment="1">
      <alignment vertical="center"/>
    </xf>
    <xf numFmtId="0" fontId="14" fillId="21" borderId="0" xfId="0" applyFont="1" applyFill="1" applyAlignment="1">
      <alignment vertical="center"/>
    </xf>
    <xf numFmtId="0" fontId="0" fillId="18" borderId="0" xfId="0" applyFill="1" applyAlignment="1" applyProtection="1">
      <alignment horizontal="center" vertical="center"/>
      <protection locked="0"/>
    </xf>
    <xf numFmtId="9" fontId="0" fillId="18" borderId="0" xfId="1" applyFont="1" applyFill="1" applyAlignment="1" applyProtection="1">
      <alignment horizontal="center" vertical="center"/>
      <protection locked="0"/>
    </xf>
    <xf numFmtId="0" fontId="0" fillId="18" borderId="0" xfId="0" applyFill="1" applyAlignment="1">
      <alignment horizontal="center" vertical="center"/>
    </xf>
    <xf numFmtId="0" fontId="17" fillId="20" borderId="16" xfId="0" applyFont="1" applyFill="1" applyBorder="1" applyAlignment="1">
      <alignment horizontal="center"/>
    </xf>
    <xf numFmtId="0" fontId="11" fillId="20" borderId="13" xfId="0" applyFont="1" applyFill="1" applyBorder="1" applyAlignment="1">
      <alignment horizontal="right" vertical="center"/>
    </xf>
    <xf numFmtId="0" fontId="11" fillId="20" borderId="14" xfId="0" applyFont="1" applyFill="1" applyBorder="1" applyAlignment="1">
      <alignment horizontal="right" vertical="center"/>
    </xf>
    <xf numFmtId="0" fontId="11" fillId="20" borderId="15" xfId="0" applyFont="1" applyFill="1" applyBorder="1" applyAlignment="1">
      <alignment horizontal="right" vertical="center"/>
    </xf>
    <xf numFmtId="0" fontId="11" fillId="20" borderId="11" xfId="0" applyFont="1" applyFill="1" applyBorder="1" applyAlignment="1">
      <alignment horizontal="right" vertical="center"/>
    </xf>
    <xf numFmtId="0" fontId="11" fillId="20" borderId="10" xfId="0" applyFont="1" applyFill="1" applyBorder="1" applyAlignment="1">
      <alignment horizontal="right" vertical="center"/>
    </xf>
    <xf numFmtId="0" fontId="11" fillId="20" borderId="12" xfId="0" applyFont="1" applyFill="1" applyBorder="1" applyAlignment="1">
      <alignment horizontal="right" vertical="center"/>
    </xf>
    <xf numFmtId="0" fontId="0" fillId="20" borderId="0" xfId="0" applyFill="1" applyAlignment="1">
      <alignment horizontal="center"/>
    </xf>
    <xf numFmtId="0" fontId="14" fillId="20" borderId="15" xfId="0" applyFont="1" applyFill="1" applyBorder="1" applyAlignment="1">
      <alignment vertical="center"/>
    </xf>
    <xf numFmtId="0" fontId="14" fillId="20" borderId="0" xfId="0" applyFont="1" applyFill="1" applyAlignment="1">
      <alignment vertical="center"/>
    </xf>
    <xf numFmtId="0" fontId="10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4" fillId="13" borderId="4" xfId="0" applyFont="1" applyFill="1" applyBorder="1" applyAlignment="1">
      <alignment horizontal="center" vertical="center"/>
    </xf>
    <xf numFmtId="0" fontId="4" fillId="13" borderId="5" xfId="0" applyFont="1" applyFill="1" applyBorder="1" applyAlignment="1">
      <alignment horizontal="center" vertical="center"/>
    </xf>
    <xf numFmtId="0" fontId="4" fillId="13" borderId="6" xfId="0" applyFont="1" applyFill="1" applyBorder="1" applyAlignment="1">
      <alignment horizontal="center" vertical="center"/>
    </xf>
    <xf numFmtId="0" fontId="20" fillId="18" borderId="0" xfId="0" applyFont="1" applyFill="1" applyAlignment="1" applyProtection="1">
      <alignment horizontal="center" vertical="center"/>
      <protection locked="0"/>
    </xf>
    <xf numFmtId="0" fontId="24" fillId="18" borderId="0" xfId="0" applyFont="1" applyFill="1" applyAlignment="1" applyProtection="1">
      <alignment horizontal="center" vertical="center"/>
      <protection locked="0"/>
    </xf>
    <xf numFmtId="0" fontId="11" fillId="20" borderId="0" xfId="0" applyFont="1" applyFill="1" applyAlignment="1">
      <alignment horizontal="center" vertical="center"/>
    </xf>
    <xf numFmtId="0" fontId="0" fillId="20" borderId="0" xfId="0" applyFill="1"/>
    <xf numFmtId="0" fontId="0" fillId="20" borderId="0" xfId="0" applyFill="1" applyAlignment="1" applyProtection="1">
      <alignment horizontal="center"/>
      <protection locked="0"/>
    </xf>
    <xf numFmtId="0" fontId="12" fillId="20" borderId="0" xfId="0" applyFont="1" applyFill="1" applyAlignment="1">
      <alignment horizontal="center" vertical="center"/>
    </xf>
    <xf numFmtId="2" fontId="0" fillId="20" borderId="0" xfId="0" applyNumberFormat="1" applyFill="1" applyAlignment="1">
      <alignment horizontal="center"/>
    </xf>
    <xf numFmtId="0" fontId="11" fillId="20" borderId="1" xfId="0" applyFont="1" applyFill="1" applyBorder="1" applyAlignment="1">
      <alignment horizontal="center" vertical="center"/>
    </xf>
    <xf numFmtId="0" fontId="0" fillId="18" borderId="0" xfId="0" applyFill="1" applyAlignment="1" applyProtection="1">
      <alignment horizontal="center"/>
      <protection locked="0"/>
    </xf>
    <xf numFmtId="2" fontId="0" fillId="18" borderId="0" xfId="0" applyNumberFormat="1" applyFill="1" applyAlignment="1">
      <alignment horizontal="center"/>
    </xf>
    <xf numFmtId="0" fontId="12" fillId="21" borderId="0" xfId="0" applyFont="1" applyFill="1" applyAlignment="1">
      <alignment horizontal="center" vertical="center"/>
    </xf>
    <xf numFmtId="0" fontId="11" fillId="20" borderId="3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rial"/>
        <family val="2"/>
        <charset val="178"/>
        <scheme val="none"/>
      </font>
      <fill>
        <patternFill>
          <bgColor rgb="FFFFFFFF"/>
        </patternFill>
      </fill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rial"/>
        <family val="2"/>
        <charset val="178"/>
        <scheme val="minor"/>
      </font>
      <fill>
        <patternFill patternType="solid">
          <fgColor theme="4"/>
          <bgColor rgb="FF33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rial"/>
        <family val="2"/>
        <charset val="178"/>
        <scheme val="none"/>
      </font>
      <fill>
        <patternFill>
          <bgColor rgb="FFFFFFFF"/>
        </patternFill>
      </fill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rial"/>
        <family val="2"/>
        <charset val="178"/>
        <scheme val="minor"/>
      </font>
      <fill>
        <patternFill patternType="solid">
          <fgColor theme="4"/>
          <bgColor rgb="FF33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rial"/>
        <family val="2"/>
        <charset val="178"/>
        <scheme val="none"/>
      </font>
      <fill>
        <patternFill>
          <bgColor rgb="FFFFFFFF"/>
        </patternFill>
      </fill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rial"/>
        <family val="2"/>
        <charset val="178"/>
        <scheme val="minor"/>
      </font>
      <fill>
        <patternFill patternType="solid">
          <fgColor theme="4"/>
          <bgColor rgb="FF33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rial"/>
        <family val="2"/>
        <charset val="178"/>
        <scheme val="none"/>
      </font>
      <fill>
        <patternFill>
          <bgColor rgb="FFFFFFFF"/>
        </patternFill>
      </fill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rial"/>
        <family val="2"/>
        <charset val="178"/>
        <scheme val="minor"/>
      </font>
      <fill>
        <patternFill patternType="solid">
          <fgColor theme="4"/>
          <bgColor rgb="FF33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rial"/>
        <family val="2"/>
        <charset val="178"/>
        <scheme val="none"/>
      </font>
      <fill>
        <patternFill>
          <bgColor rgb="FFFFFFFF"/>
        </patternFill>
      </fill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rial"/>
        <family val="2"/>
        <charset val="178"/>
        <scheme val="minor"/>
      </font>
      <fill>
        <patternFill patternType="solid">
          <fgColor theme="4"/>
          <bgColor rgb="FF33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rial"/>
        <family val="2"/>
        <charset val="178"/>
        <scheme val="none"/>
      </font>
      <fill>
        <patternFill>
          <bgColor rgb="FFFFFFFF"/>
        </patternFill>
      </fill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rial"/>
        <family val="2"/>
        <charset val="178"/>
        <scheme val="minor"/>
      </font>
      <fill>
        <patternFill patternType="solid">
          <fgColor theme="4"/>
          <bgColor rgb="FF33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rial"/>
        <family val="2"/>
        <charset val="178"/>
        <scheme val="none"/>
      </font>
      <fill>
        <patternFill>
          <bgColor rgb="FFFFFFFF"/>
        </patternFill>
      </fill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rial"/>
        <family val="2"/>
        <charset val="178"/>
        <scheme val="minor"/>
      </font>
      <fill>
        <patternFill patternType="solid">
          <fgColor theme="4"/>
          <bgColor rgb="FF33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rial"/>
        <family val="2"/>
        <charset val="178"/>
        <scheme val="none"/>
      </font>
      <fill>
        <patternFill>
          <bgColor rgb="FFFFFFFF"/>
        </patternFill>
      </fill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rial"/>
        <family val="2"/>
        <charset val="178"/>
        <scheme val="minor"/>
      </font>
      <fill>
        <patternFill patternType="solid">
          <fgColor theme="4"/>
          <bgColor rgb="FF33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</border>
    </dxf>
    <dxf>
      <font>
        <strike val="0"/>
        <outline val="0"/>
        <shadow val="0"/>
        <u val="none"/>
        <vertAlign val="baseline"/>
        <sz val="16"/>
        <color rgb="FF000000"/>
        <name val="Arial"/>
        <family val="2"/>
        <charset val="178"/>
        <scheme val="none"/>
      </font>
      <fill>
        <patternFill>
          <bgColor rgb="FFFFFFFF"/>
        </patternFill>
      </fill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rial"/>
        <family val="2"/>
        <charset val="178"/>
        <scheme val="minor"/>
      </font>
      <fill>
        <patternFill patternType="solid">
          <fgColor theme="4"/>
          <bgColor rgb="FF33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theme="4" tint="0.39997558519241921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rial"/>
        <family val="2"/>
        <charset val="178"/>
        <scheme val="minor"/>
      </font>
      <fill>
        <patternFill patternType="solid">
          <fgColor theme="4"/>
          <bgColor rgb="FF33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 patternType="solid">
          <fgColor theme="4" tint="0.79998168889431442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rial"/>
        <family val="2"/>
        <charset val="178"/>
        <scheme val="minor"/>
      </font>
      <fill>
        <patternFill>
          <bgColor theme="0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rial"/>
        <family val="2"/>
        <charset val="178"/>
        <scheme val="minor"/>
      </font>
      <fill>
        <patternFill patternType="solid">
          <fgColor theme="4"/>
          <bgColor rgb="FF33CCCC"/>
        </patternFill>
      </fill>
    </dxf>
  </dxfs>
  <tableStyles count="0" defaultTableStyle="TableStyleMedium2" defaultPivotStyle="PivotStyleLight16"/>
  <colors>
    <mruColors>
      <color rgb="FFECF9F9"/>
      <color rgb="FF33CCCC"/>
      <color rgb="FF5BC4C4"/>
      <color rgb="FF32CCC8"/>
      <color rgb="FF84DAD8"/>
      <color rgb="FF009999"/>
      <color rgb="FFCCECFF"/>
      <color rgb="FF0F9ED5"/>
      <color rgb="FF66FFCC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000000000000001E-2"/>
          <c:y val="5.1044083526682132E-2"/>
          <c:w val="0.97499995931071259"/>
          <c:h val="0.8979118329466356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'توزيع الحصص1'!$I$23:$N$23</c:f>
              <c:strCache>
                <c:ptCount val="6"/>
                <c:pt idx="0">
                  <c:v>كربوهيدرات جم</c:v>
                </c:pt>
                <c:pt idx="2">
                  <c:v>بروتين جم</c:v>
                </c:pt>
                <c:pt idx="4">
                  <c:v>دهون جم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9E9-4967-8820-D13EC9E85F6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9E9-4967-8820-D13EC9E85F60}"/>
              </c:ext>
            </c:extLst>
          </c:dPt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9E9-4967-8820-D13EC9E85F60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n-US" sz="900" b="0" i="0" u="none" strike="noStrike" kern="1200" baseline="0">
                        <a:solidFill>
                          <a:sysClr val="windowText" lastClr="000000">
                            <a:lumMod val="75000"/>
                            <a:lumOff val="25000"/>
                          </a:sysClr>
                        </a:solidFill>
                        <a:latin typeface="Arial Nova" panose="020B0504020202020204" pitchFamily="34" charset="0"/>
                        <a:ea typeface="+mn-ea"/>
                        <a:cs typeface="+mn-cs"/>
                      </a:defRPr>
                    </a:pPr>
                    <a:r>
                      <a:rPr lang="en-US"/>
                      <a:t>175</a:t>
                    </a:r>
                    <a:r>
                      <a:rPr lang="en-US" baseline="0"/>
                      <a:t> g</a:t>
                    </a: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900" b="0" i="0" u="none" strike="noStrike" kern="1200" baseline="0">
                      <a:solidFill>
                        <a:sysClr val="windowText" lastClr="000000">
                          <a:lumMod val="75000"/>
                          <a:lumOff val="25000"/>
                        </a:sysClr>
                      </a:solidFill>
                      <a:latin typeface="Arial Nova" panose="020B0504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9E9-4967-8820-D13EC9E85F60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lang="en-US" sz="900" b="0" i="0" u="none" strike="noStrike" kern="1200" baseline="0">
                        <a:solidFill>
                          <a:sysClr val="windowText" lastClr="000000">
                            <a:lumMod val="75000"/>
                            <a:lumOff val="25000"/>
                          </a:sysClr>
                        </a:solidFill>
                        <a:latin typeface="Arial Nova" panose="020B0504020202020204" pitchFamily="34" charset="0"/>
                        <a:ea typeface="+mn-ea"/>
                        <a:cs typeface="+mn-cs"/>
                      </a:defRPr>
                    </a:pPr>
                    <a:r>
                      <a:rPr lang="en-US" sz="900" b="0" i="0" u="none" strike="noStrike" kern="1200" baseline="0">
                        <a:solidFill>
                          <a:sysClr val="windowText" lastClr="000000">
                            <a:lumMod val="75000"/>
                            <a:lumOff val="25000"/>
                          </a:sysClr>
                        </a:solidFill>
                        <a:latin typeface="Arial Nova" panose="020B0504020202020204" pitchFamily="34" charset="0"/>
                        <a:ea typeface="+mn-ea"/>
                        <a:cs typeface="+mn-cs"/>
                      </a:rPr>
                      <a:t>70 g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900" b="0" i="0" u="none" strike="noStrike" kern="1200" baseline="0">
                      <a:solidFill>
                        <a:sysClr val="windowText" lastClr="000000">
                          <a:lumMod val="75000"/>
                          <a:lumOff val="25000"/>
                        </a:sysClr>
                      </a:solidFill>
                      <a:latin typeface="Arial Nova" panose="020B0504020202020204" pitchFamily="34" charset="0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9E9-4967-8820-D13EC9E85F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 baseline="0">
                        <a:latin typeface="Arial Nova" panose="020B0504020202020204" pitchFamily="34" charset="0"/>
                      </a:rPr>
                      <a:t> 44 g</a:t>
                    </a:r>
                    <a:endParaRPr lang="en-US">
                      <a:latin typeface="Arial Nova" panose="020B0504020202020204" pitchFamily="34" charset="0"/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A9E9-4967-8820-D13EC9E85F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'توزيع الحصص1'!$I$35:$N$35</c:f>
              <c:numCache>
                <c:formatCode>General</c:formatCode>
                <c:ptCount val="6"/>
                <c:pt idx="0">
                  <c:v>175</c:v>
                </c:pt>
                <c:pt idx="2">
                  <c:v>70</c:v>
                </c:pt>
                <c:pt idx="4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E9-4967-8820-D13EC9E85F6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6"/>
        <c:overlap val="15"/>
        <c:axId val="977736560"/>
        <c:axId val="977754320"/>
      </c:barChart>
      <c:catAx>
        <c:axId val="977736560"/>
        <c:scaling>
          <c:orientation val="minMax"/>
        </c:scaling>
        <c:delete val="1"/>
        <c:axPos val="r"/>
        <c:majorTickMark val="none"/>
        <c:minorTickMark val="none"/>
        <c:tickLblPos val="nextTo"/>
        <c:crossAx val="977754320"/>
        <c:crosses val="autoZero"/>
        <c:auto val="1"/>
        <c:lblAlgn val="ctr"/>
        <c:lblOffset val="100"/>
        <c:noMultiLvlLbl val="0"/>
      </c:catAx>
      <c:valAx>
        <c:axId val="977754320"/>
        <c:scaling>
          <c:orientation val="maxMin"/>
        </c:scaling>
        <c:delete val="1"/>
        <c:axPos val="b"/>
        <c:numFmt formatCode="General" sourceLinked="1"/>
        <c:majorTickMark val="none"/>
        <c:minorTickMark val="none"/>
        <c:tickLblPos val="nextTo"/>
        <c:crossAx val="97773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2520667736813E-2"/>
          <c:y val="0"/>
          <c:w val="0.85562752025890076"/>
          <c:h val="1"/>
        </c:manualLayout>
      </c:layout>
      <c:doughnutChart>
        <c:varyColors val="1"/>
        <c:ser>
          <c:idx val="0"/>
          <c:order val="0"/>
          <c:spPr>
            <a:solidFill>
              <a:srgbClr val="33CCCC"/>
            </a:solidFill>
          </c:spPr>
          <c:dPt>
            <c:idx val="0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759-46C3-861F-C919FED4BC3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759-46C3-861F-C919FED4BC3A}"/>
              </c:ext>
            </c:extLst>
          </c:dPt>
          <c:val>
            <c:numRef>
              <c:f>'توزيع الحصص1'!$O$35:$O$36</c:f>
              <c:numCache>
                <c:formatCode>General</c:formatCode>
                <c:ptCount val="2"/>
                <c:pt idx="0">
                  <c:v>1400</c:v>
                </c:pt>
                <c:pt idx="1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59-46C3-861F-C919FED4B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60"/>
        <c:holeSize val="8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3D5E-4D21-9C3A-8365E912397F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3D5E-4D21-9C3A-8365E912397F}"/>
                    </c:ext>
                  </c:extLst>
                </c:dPt>
                <c:val>
                  <c:numRef>
                    <c:extLst>
                      <c:ext uri="{02D57815-91ED-43cb-92C2-25804820EDAC}">
                        <c15:formulaRef>
                          <c15:sqref>'توزيع الحصص1'!$P$35:$P$36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759-46C3-861F-C919FED4BC3A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083333333333331"/>
          <c:y val="0.12268518518518519"/>
          <c:w val="0.46388888888888891"/>
          <c:h val="0.7731481481481481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267-4346-9889-733F7018D262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67-4346-9889-733F7018D262}"/>
              </c:ext>
            </c:extLst>
          </c:dPt>
          <c:dPt>
            <c:idx val="2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67-4346-9889-733F7018D262}"/>
              </c:ext>
            </c:extLst>
          </c:dPt>
          <c:dPt>
            <c:idx val="3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67-4346-9889-733F7018D262}"/>
              </c:ext>
            </c:extLst>
          </c:dPt>
          <c:dPt>
            <c:idx val="4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267-4346-9889-733F7018D26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ar-SA"/>
                      <a:t>نحافة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267-4346-9889-733F7018D26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ar-SA"/>
                      <a:t>وزن</a:t>
                    </a:r>
                    <a:r>
                      <a:rPr lang="ar-SA" baseline="0"/>
                      <a:t> طبيعي</a:t>
                    </a:r>
                    <a:endParaRPr lang="ar-SA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267-4346-9889-733F7018D26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ar-SA"/>
                      <a:t>سمنة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267-4346-9889-733F7018D26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ar-SA"/>
                      <a:t>سمنة</a:t>
                    </a:r>
                    <a:r>
                      <a:rPr lang="ar-SA" baseline="0"/>
                      <a:t> مفرطة</a:t>
                    </a:r>
                    <a:endParaRPr lang="ar-SA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267-4346-9889-733F7018D262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267-4346-9889-733F7018D2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BMI!$I$5:$I$9</c:f>
              <c:numCache>
                <c:formatCode>General</c:formatCode>
                <c:ptCount val="5"/>
                <c:pt idx="0">
                  <c:v>12.5</c:v>
                </c:pt>
                <c:pt idx="1">
                  <c:v>12.5</c:v>
                </c:pt>
                <c:pt idx="2">
                  <c:v>12.5</c:v>
                </c:pt>
                <c:pt idx="3">
                  <c:v>12.5</c:v>
                </c:pt>
                <c:pt idx="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7-4346-9889-733F7018D2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71"/>
      </c:doughnutChart>
      <c:pieChart>
        <c:varyColors val="1"/>
        <c:ser>
          <c:idx val="1"/>
          <c:order val="1"/>
          <c:tx>
            <c:strRef>
              <c:f>BMI!$K$9</c:f>
              <c:strCache>
                <c:ptCount val="1"/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F267-4346-9889-733F7018D26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267-4346-9889-733F7018D262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267-4346-9889-733F7018D2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BMI!$I$11:$K$11</c:f>
              <c:numCache>
                <c:formatCode>General</c:formatCode>
                <c:ptCount val="3"/>
                <c:pt idx="0">
                  <c:v>164</c:v>
                </c:pt>
                <c:pt idx="1">
                  <c:v>1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67-4346-9889-733F7018D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910634833747388"/>
          <c:y val="0"/>
          <c:w val="0.59337235252010612"/>
          <c:h val="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605-4FF5-935D-40D6524FE61D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605-4FF5-935D-40D6524FE61D}"/>
              </c:ext>
            </c:extLst>
          </c:dPt>
          <c:dPt>
            <c:idx val="2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605-4FF5-935D-40D6524FE61D}"/>
              </c:ext>
            </c:extLst>
          </c:dPt>
          <c:dPt>
            <c:idx val="3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605-4FF5-935D-40D6524FE61D}"/>
              </c:ext>
            </c:extLst>
          </c:dPt>
          <c:dPt>
            <c:idx val="4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605-4FF5-935D-40D6524FE61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ar-SA"/>
                      <a:t>نحافة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605-4FF5-935D-40D6524FE61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ar-SA"/>
                      <a:t>وزن</a:t>
                    </a:r>
                    <a:r>
                      <a:rPr lang="ar-SA" baseline="0"/>
                      <a:t> طبيعي</a:t>
                    </a:r>
                    <a:endParaRPr lang="ar-SA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605-4FF5-935D-40D6524FE61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ar-SA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605-4FF5-935D-40D6524FE61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ar-SA" sz="1000" b="0" i="0" u="none" strike="noStrike" kern="1200" baseline="0">
                        <a:ln w="6350">
                          <a:solidFill>
                            <a:sysClr val="window" lastClr="FFFFFF"/>
                          </a:solidFill>
                        </a:ln>
                        <a:solidFill>
                          <a:sysClr val="window" lastClr="FFFFFF"/>
                        </a:solidFill>
                        <a:effectLst>
                          <a:glow rad="63500">
                            <a:sysClr val="windowText" lastClr="000000">
                              <a:alpha val="40000"/>
                            </a:sysClr>
                          </a:glow>
                          <a:innerShdw blurRad="63500" dist="50800" dir="13500000">
                            <a:prstClr val="black">
                              <a:alpha val="50000"/>
                            </a:prstClr>
                          </a:innerShdw>
                        </a:effectLst>
                        <a:latin typeface="Calibri" panose="020F0502020204030204" pitchFamily="34" charset="0"/>
                        <a:cs typeface="Calibri" panose="020F0502020204030204" pitchFamily="34" charset="0"/>
                      </a:rPr>
                      <a:t>سمنة مفرطة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605-4FF5-935D-40D6524FE61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605-4FF5-935D-40D6524FE6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ln w="6350">
                      <a:solidFill>
                        <a:schemeClr val="bg1"/>
                      </a:solidFill>
                    </a:ln>
                    <a:solidFill>
                      <a:schemeClr val="bg1"/>
                    </a:solidFill>
                    <a:effectLst>
                      <a:glow rad="63500">
                        <a:schemeClr val="tx1">
                          <a:alpha val="40000"/>
                        </a:schemeClr>
                      </a:glow>
                      <a:innerShdw blurRad="63500" dist="50800" dir="13500000">
                        <a:prstClr val="black">
                          <a:alpha val="50000"/>
                        </a:prstClr>
                      </a:innerShdw>
                    </a:effectLst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ar-SA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BMI!$I$5:$I$9</c:f>
              <c:numCache>
                <c:formatCode>General</c:formatCode>
                <c:ptCount val="5"/>
                <c:pt idx="0">
                  <c:v>12.5</c:v>
                </c:pt>
                <c:pt idx="1">
                  <c:v>12.5</c:v>
                </c:pt>
                <c:pt idx="2">
                  <c:v>12.5</c:v>
                </c:pt>
                <c:pt idx="3">
                  <c:v>12.5</c:v>
                </c:pt>
                <c:pt idx="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05-4FF5-935D-40D6524FE6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70"/>
        <c:holeSize val="71"/>
      </c:doughnutChart>
      <c:pieChart>
        <c:varyColors val="1"/>
        <c:ser>
          <c:idx val="1"/>
          <c:order val="1"/>
          <c:tx>
            <c:strRef>
              <c:f>BMI!$K$9</c:f>
              <c:strCache>
                <c:ptCount val="1"/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605-4FF5-935D-40D6524FE61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605-4FF5-935D-40D6524FE61D}"/>
              </c:ext>
            </c:extLst>
          </c:dPt>
          <c:dPt>
            <c:idx val="2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2605-4FF5-935D-40D6524FE61D}"/>
              </c:ext>
            </c:extLst>
          </c:dPt>
          <c:val>
            <c:numRef>
              <c:f>BMI!$I$11:$K$11</c:f>
              <c:numCache>
                <c:formatCode>General</c:formatCode>
                <c:ptCount val="3"/>
                <c:pt idx="0">
                  <c:v>164</c:v>
                </c:pt>
                <c:pt idx="1">
                  <c:v>1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605-4FF5-935D-40D6524FE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BMI1'!A1"/><Relationship Id="rId2" Type="http://schemas.openxmlformats.org/officeDocument/2006/relationships/hyperlink" Target="#'&#1578;&#1608;&#1586;&#1610;&#1593; &#1575;&#1604;&#1581;&#1589;&#1589;1'!A1"/><Relationship Id="rId1" Type="http://schemas.openxmlformats.org/officeDocument/2006/relationships/image" Target="../media/image2.jpg"/><Relationship Id="rId5" Type="http://schemas.openxmlformats.org/officeDocument/2006/relationships/hyperlink" Target="#'&#1575;&#1604;&#1587;&#1593;&#1585;&#1575;&#1578; &#1575;&#1604;&#1581;&#1585;&#1575;&#1585;&#1610;&#1577; '!A1"/><Relationship Id="rId4" Type="http://schemas.openxmlformats.org/officeDocument/2006/relationships/hyperlink" Target="#'&#1575;&#1604;&#1576;&#1583;&#1575;&#1574;&#1604; &#1575;&#1604;&#1594;&#1584;&#1575;&#1574;&#1610;&#1577;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5" Type="http://schemas.openxmlformats.org/officeDocument/2006/relationships/hyperlink" Target="#Home!A1"/><Relationship Id="rId4" Type="http://schemas.openxmlformats.org/officeDocument/2006/relationships/hyperlink" Target="#'BMI1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&#1575;&#1604;&#1605;&#1583;&#1585;&#1576; &#1575;&#1604;&#1589;&#1581;&#1610;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hyperlink" Target="#'&#1575;&#1604;&#1605;&#1583;&#1585;&#1576; &#1575;&#1604;&#1589;&#1581;&#1610;'!A1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9.png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0.emf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14.png"/><Relationship Id="rId1" Type="http://schemas.openxmlformats.org/officeDocument/2006/relationships/chart" Target="../charts/chart4.xml"/><Relationship Id="rId4" Type="http://schemas.openxmlformats.org/officeDocument/2006/relationships/hyperlink" Target="#Home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'&#1575;&#1604;&#1576;&#1583;&#1575;&#1574;&#1604; &#1575;&#1604;&#1594;&#1584;&#1575;&#1574;&#1610;&#1577;'!A1"/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'&#1575;&#1604;&#1576;&#1583;&#1575;&#1574;&#1604; &#1575;&#1604;&#1594;&#1584;&#1575;&#1574;&#1610;&#1577;'!A1"/><Relationship Id="rId1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&#1575;&#1604;&#1576;&#1583;&#1575;&#1574;&#1604; &#1575;&#1604;&#1594;&#1584;&#1575;&#1574;&#1610;&#1577;'!A1"/><Relationship Id="rId1" Type="http://schemas.openxmlformats.org/officeDocument/2006/relationships/hyperlink" Target="#Home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'&#1575;&#1604;&#1576;&#1583;&#1575;&#1574;&#1604; &#1575;&#1604;&#1594;&#1584;&#1575;&#1574;&#1610;&#1577;'!A1"/><Relationship Id="rId1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'&#1575;&#1604;&#1576;&#1583;&#1575;&#1574;&#1604; &#1575;&#1604;&#1594;&#1584;&#1575;&#1574;&#1610;&#1577;'!A1"/><Relationship Id="rId1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'&#1575;&#1604;&#1576;&#1583;&#1575;&#1574;&#1604; &#1575;&#1604;&#1594;&#1584;&#1575;&#1574;&#1610;&#1577;'!A1"/><Relationship Id="rId1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'&#1575;&#1604;&#1576;&#1583;&#1575;&#1574;&#1604; &#1575;&#1604;&#1594;&#1584;&#1575;&#1574;&#1610;&#1577;'!A1"/><Relationship Id="rId1" Type="http://schemas.openxmlformats.org/officeDocument/2006/relationships/hyperlink" Target="#Home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'&#1575;&#1604;&#1576;&#1583;&#1575;&#1574;&#1604; &#1575;&#1604;&#1594;&#1584;&#1575;&#1574;&#1610;&#1577;'!A1"/><Relationship Id="rId1" Type="http://schemas.openxmlformats.org/officeDocument/2006/relationships/hyperlink" Target="#Home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'&#1575;&#1604;&#1576;&#1583;&#1575;&#1574;&#1604; &#1575;&#1604;&#1594;&#1584;&#1575;&#1574;&#1610;&#1577;'!A1"/><Relationship Id="rId1" Type="http://schemas.openxmlformats.org/officeDocument/2006/relationships/hyperlink" Target="#Home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'&#1575;&#1604;&#1576;&#1583;&#1575;&#1574;&#1604; &#1575;&#1604;&#1594;&#1584;&#1575;&#1574;&#1610;&#1577;'!A1"/><Relationship Id="rId1" Type="http://schemas.openxmlformats.org/officeDocument/2006/relationships/hyperlink" Target="#Home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1328586</xdr:colOff>
      <xdr:row>35</xdr:row>
      <xdr:rowOff>106760</xdr:rowOff>
    </xdr:from>
    <xdr:to>
      <xdr:col>16</xdr:col>
      <xdr:colOff>527965</xdr:colOff>
      <xdr:row>43</xdr:row>
      <xdr:rowOff>147171</xdr:rowOff>
    </xdr:to>
    <xdr:sp macro="" textlink="">
      <xdr:nvSpPr>
        <xdr:cNvPr id="3" name="مستطيل: زوايا مستديرة 2">
          <a:extLst>
            <a:ext uri="{FF2B5EF4-FFF2-40B4-BE49-F238E27FC236}">
              <a16:creationId xmlns:a16="http://schemas.microsoft.com/office/drawing/2014/main" id="{A29034F4-E30E-E273-B94E-AF6B0C88DE10}"/>
            </a:ext>
          </a:extLst>
        </xdr:cNvPr>
        <xdr:cNvSpPr/>
      </xdr:nvSpPr>
      <xdr:spPr>
        <a:xfrm>
          <a:off x="11135897928" y="6059885"/>
          <a:ext cx="8044022" cy="1401125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 rtl="1"/>
          <a:r>
            <a:rPr lang="ar-BH" sz="4000" b="1" kern="1200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عيادة المدرب الصحي </a:t>
          </a:r>
        </a:p>
        <a:p>
          <a:pPr algn="ctr" rtl="1"/>
          <a:r>
            <a:rPr lang="ar-BH" sz="4000" b="1" kern="1200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تخطيط الحميات</a:t>
          </a:r>
          <a:endParaRPr lang="en-GB" sz="4000" b="1" kern="1200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20707</xdr:rowOff>
    </xdr:from>
    <xdr:to>
      <xdr:col>14</xdr:col>
      <xdr:colOff>559076</xdr:colOff>
      <xdr:row>6</xdr:row>
      <xdr:rowOff>4281</xdr:rowOff>
    </xdr:to>
    <xdr:grpSp>
      <xdr:nvGrpSpPr>
        <xdr:cNvPr id="6" name="组合 46">
          <a:extLst>
            <a:ext uri="{FF2B5EF4-FFF2-40B4-BE49-F238E27FC236}">
              <a16:creationId xmlns:a16="http://schemas.microsoft.com/office/drawing/2014/main" id="{27669ABA-8E0D-47FE-BE3B-173A0D87BBC1}"/>
            </a:ext>
          </a:extLst>
        </xdr:cNvPr>
        <xdr:cNvGrpSpPr/>
      </xdr:nvGrpSpPr>
      <xdr:grpSpPr>
        <a:xfrm>
          <a:off x="10784534924" y="20707"/>
          <a:ext cx="9782451" cy="1031324"/>
          <a:chOff x="5355" y="106"/>
          <a:chExt cx="17520" cy="1766"/>
        </a:xfrm>
      </xdr:grpSpPr>
      <xdr:sp macro="" textlink="">
        <xdr:nvSpPr>
          <xdr:cNvPr id="7" name="直角三角形 40">
            <a:extLst>
              <a:ext uri="{FF2B5EF4-FFF2-40B4-BE49-F238E27FC236}">
                <a16:creationId xmlns:a16="http://schemas.microsoft.com/office/drawing/2014/main" id="{ACF72C5D-337E-0015-F465-57DD97402972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8" name="直角三角形 42">
            <a:extLst>
              <a:ext uri="{FF2B5EF4-FFF2-40B4-BE49-F238E27FC236}">
                <a16:creationId xmlns:a16="http://schemas.microsoft.com/office/drawing/2014/main" id="{12C4D8E7-7B66-04DC-CC30-802733E8FCB4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6902</xdr:colOff>
      <xdr:row>5</xdr:row>
      <xdr:rowOff>172553</xdr:rowOff>
    </xdr:from>
    <xdr:to>
      <xdr:col>3</xdr:col>
      <xdr:colOff>248478</xdr:colOff>
      <xdr:row>38</xdr:row>
      <xdr:rowOff>158749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70B5D87-50E1-28D4-727E-FFD1860DE88E}"/>
            </a:ext>
          </a:extLst>
        </xdr:cNvPr>
        <xdr:cNvSpPr/>
      </xdr:nvSpPr>
      <xdr:spPr>
        <a:xfrm>
          <a:off x="10853944566" y="1069836"/>
          <a:ext cx="2229402" cy="5908261"/>
        </a:xfrm>
        <a:prstGeom prst="rect">
          <a:avLst/>
        </a:prstGeom>
        <a:solidFill>
          <a:srgbClr val="33CCCC"/>
        </a:solidFill>
        <a:ln>
          <a:solidFill>
            <a:srgbClr val="33CC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ar-SA" sz="1100"/>
        </a:p>
      </xdr:txBody>
    </xdr:sp>
    <xdr:clientData/>
  </xdr:twoCellAnchor>
  <xdr:twoCellAnchor>
    <xdr:from>
      <xdr:col>0</xdr:col>
      <xdr:colOff>4811</xdr:colOff>
      <xdr:row>4</xdr:row>
      <xdr:rowOff>162308</xdr:rowOff>
    </xdr:from>
    <xdr:to>
      <xdr:col>3</xdr:col>
      <xdr:colOff>232583</xdr:colOff>
      <xdr:row>37</xdr:row>
      <xdr:rowOff>115458</xdr:rowOff>
    </xdr:to>
    <xdr:grpSp>
      <xdr:nvGrpSpPr>
        <xdr:cNvPr id="10" name="组合 46">
          <a:extLst>
            <a:ext uri="{FF2B5EF4-FFF2-40B4-BE49-F238E27FC236}">
              <a16:creationId xmlns:a16="http://schemas.microsoft.com/office/drawing/2014/main" id="{A3AE29E6-4F7A-4F7B-BF1B-E495CAA8C88A}"/>
            </a:ext>
          </a:extLst>
        </xdr:cNvPr>
        <xdr:cNvGrpSpPr/>
      </xdr:nvGrpSpPr>
      <xdr:grpSpPr>
        <a:xfrm rot="5400000">
          <a:off x="10790352571" y="2616591"/>
          <a:ext cx="5715775" cy="2204210"/>
          <a:chOff x="5355" y="106"/>
          <a:chExt cx="17520" cy="1766"/>
        </a:xfrm>
      </xdr:grpSpPr>
      <xdr:sp macro="" textlink="">
        <xdr:nvSpPr>
          <xdr:cNvPr id="11" name="直角三角形 40">
            <a:extLst>
              <a:ext uri="{FF2B5EF4-FFF2-40B4-BE49-F238E27FC236}">
                <a16:creationId xmlns:a16="http://schemas.microsoft.com/office/drawing/2014/main" id="{5C626983-DA65-161B-28A8-FB4D977CD878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2" name="直角三角形 42">
            <a:extLst>
              <a:ext uri="{FF2B5EF4-FFF2-40B4-BE49-F238E27FC236}">
                <a16:creationId xmlns:a16="http://schemas.microsoft.com/office/drawing/2014/main" id="{D84F4173-3A0F-386B-6945-D1DEEF78176A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0</xdr:colOff>
      <xdr:row>6</xdr:row>
      <xdr:rowOff>27610</xdr:rowOff>
    </xdr:from>
    <xdr:to>
      <xdr:col>3</xdr:col>
      <xdr:colOff>227774</xdr:colOff>
      <xdr:row>38</xdr:row>
      <xdr:rowOff>158753</xdr:rowOff>
    </xdr:to>
    <xdr:grpSp>
      <xdr:nvGrpSpPr>
        <xdr:cNvPr id="13" name="组合 46">
          <a:extLst>
            <a:ext uri="{FF2B5EF4-FFF2-40B4-BE49-F238E27FC236}">
              <a16:creationId xmlns:a16="http://schemas.microsoft.com/office/drawing/2014/main" id="{CDC2A611-59F6-4E89-993F-AA2DE6608BA1}"/>
            </a:ext>
          </a:extLst>
        </xdr:cNvPr>
        <xdr:cNvGrpSpPr/>
      </xdr:nvGrpSpPr>
      <xdr:grpSpPr>
        <a:xfrm rot="5400000" flipV="1">
          <a:off x="10790355697" y="2832826"/>
          <a:ext cx="5719143" cy="2204212"/>
          <a:chOff x="5355" y="106"/>
          <a:chExt cx="17520" cy="1766"/>
        </a:xfrm>
      </xdr:grpSpPr>
      <xdr:sp macro="" textlink="">
        <xdr:nvSpPr>
          <xdr:cNvPr id="14" name="直角三角形 40">
            <a:extLst>
              <a:ext uri="{FF2B5EF4-FFF2-40B4-BE49-F238E27FC236}">
                <a16:creationId xmlns:a16="http://schemas.microsoft.com/office/drawing/2014/main" id="{8811A1C4-343C-1437-312E-75127FFC3B14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5" name="直角三角形 42">
            <a:extLst>
              <a:ext uri="{FF2B5EF4-FFF2-40B4-BE49-F238E27FC236}">
                <a16:creationId xmlns:a16="http://schemas.microsoft.com/office/drawing/2014/main" id="{BDE88E8E-C839-9895-C9C3-57C7EE326FA4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0</xdr:col>
      <xdr:colOff>110436</xdr:colOff>
      <xdr:row>11</xdr:row>
      <xdr:rowOff>82826</xdr:rowOff>
    </xdr:from>
    <xdr:to>
      <xdr:col>3</xdr:col>
      <xdr:colOff>623498</xdr:colOff>
      <xdr:row>14</xdr:row>
      <xdr:rowOff>75924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EF216AAB-8FD3-A31E-01A2-07BE1C72951F}"/>
            </a:ext>
          </a:extLst>
        </xdr:cNvPr>
        <xdr:cNvGrpSpPr/>
      </xdr:nvGrpSpPr>
      <xdr:grpSpPr>
        <a:xfrm>
          <a:off x="10791717439" y="2003701"/>
          <a:ext cx="2489500" cy="516973"/>
          <a:chOff x="10810081906" y="1925634"/>
          <a:chExt cx="1603277" cy="515251"/>
        </a:xfrm>
        <a:effectLst>
          <a:outerShdw blurRad="50800" dist="38100" dir="8100000" algn="tr" rotWithShape="0">
            <a:prstClr val="black">
              <a:alpha val="40000"/>
            </a:prstClr>
          </a:outerShdw>
        </a:effectLst>
      </xdr:grpSpPr>
      <xdr:sp macro="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E88EDF9A-C1EC-0E2D-28C7-D85531C48746}"/>
              </a:ext>
            </a:extLst>
          </xdr:cNvPr>
          <xdr:cNvSpPr/>
        </xdr:nvSpPr>
        <xdr:spPr>
          <a:xfrm>
            <a:off x="10810081906" y="1925634"/>
            <a:ext cx="1580269" cy="513499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3175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6F5C7189-07DC-B469-ADFF-FF2F21A46370}"/>
              </a:ext>
            </a:extLst>
          </xdr:cNvPr>
          <xdr:cNvSpPr/>
        </xdr:nvSpPr>
        <xdr:spPr>
          <a:xfrm>
            <a:off x="10811038790" y="1926208"/>
            <a:ext cx="646393" cy="514677"/>
          </a:xfrm>
          <a:prstGeom prst="rect">
            <a:avLst/>
          </a:prstGeom>
          <a:solidFill>
            <a:schemeClr val="bg1"/>
          </a:solidFill>
          <a:ln w="3175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104370</xdr:colOff>
      <xdr:row>20</xdr:row>
      <xdr:rowOff>61076</xdr:rowOff>
    </xdr:from>
    <xdr:to>
      <xdr:col>3</xdr:col>
      <xdr:colOff>617432</xdr:colOff>
      <xdr:row>23</xdr:row>
      <xdr:rowOff>54172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CA13E041-69FA-4CA7-9D9B-EEEAAE2B20A8}"/>
            </a:ext>
          </a:extLst>
        </xdr:cNvPr>
        <xdr:cNvGrpSpPr/>
      </xdr:nvGrpSpPr>
      <xdr:grpSpPr>
        <a:xfrm>
          <a:off x="10791723505" y="3553576"/>
          <a:ext cx="2489500" cy="516971"/>
          <a:chOff x="10810081906" y="1925634"/>
          <a:chExt cx="1603277" cy="515251"/>
        </a:xfrm>
        <a:effectLst>
          <a:outerShdw blurRad="50800" dist="38100" dir="8100000" algn="tr" rotWithShape="0">
            <a:prstClr val="black">
              <a:alpha val="40000"/>
            </a:prstClr>
          </a:outerShdw>
        </a:effectLst>
      </xdr:grpSpPr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1C63161D-769F-FF65-4657-BE0B44037020}"/>
              </a:ext>
            </a:extLst>
          </xdr:cNvPr>
          <xdr:cNvSpPr/>
        </xdr:nvSpPr>
        <xdr:spPr>
          <a:xfrm>
            <a:off x="10810081906" y="1925634"/>
            <a:ext cx="1580269" cy="513499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3175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/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6FB5BB62-BB0D-545B-DF7B-C61F5469920C}"/>
              </a:ext>
            </a:extLst>
          </xdr:cNvPr>
          <xdr:cNvSpPr/>
        </xdr:nvSpPr>
        <xdr:spPr>
          <a:xfrm>
            <a:off x="10811038790" y="1926208"/>
            <a:ext cx="646393" cy="514677"/>
          </a:xfrm>
          <a:prstGeom prst="rect">
            <a:avLst/>
          </a:prstGeom>
          <a:solidFill>
            <a:schemeClr val="bg1"/>
          </a:solidFill>
          <a:ln w="3175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/>
          </a:p>
        </xdr:txBody>
      </xdr:sp>
    </xdr:grpSp>
    <xdr:clientData/>
  </xdr:twoCellAnchor>
  <xdr:twoCellAnchor>
    <xdr:from>
      <xdr:col>0</xdr:col>
      <xdr:colOff>92029</xdr:colOff>
      <xdr:row>24</xdr:row>
      <xdr:rowOff>160005</xdr:rowOff>
    </xdr:from>
    <xdr:to>
      <xdr:col>3</xdr:col>
      <xdr:colOff>605091</xdr:colOff>
      <xdr:row>27</xdr:row>
      <xdr:rowOff>153102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23C852CB-2F69-4690-AD8B-AB5ADCE233F2}"/>
            </a:ext>
          </a:extLst>
        </xdr:cNvPr>
        <xdr:cNvGrpSpPr/>
      </xdr:nvGrpSpPr>
      <xdr:grpSpPr>
        <a:xfrm>
          <a:off x="10791735846" y="4351005"/>
          <a:ext cx="2489500" cy="516972"/>
          <a:chOff x="10810081906" y="1925634"/>
          <a:chExt cx="1603277" cy="515251"/>
        </a:xfrm>
        <a:effectLst>
          <a:outerShdw blurRad="50800" dist="38100" dir="8100000" algn="tr" rotWithShape="0">
            <a:prstClr val="black">
              <a:alpha val="40000"/>
            </a:prstClr>
          </a:outerShdw>
        </a:effectLst>
      </xdr:grpSpPr>
      <xdr:sp macro="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DDEA293C-2CC9-E531-17E8-312A0E41C05A}"/>
              </a:ext>
            </a:extLst>
          </xdr:cNvPr>
          <xdr:cNvSpPr/>
        </xdr:nvSpPr>
        <xdr:spPr>
          <a:xfrm>
            <a:off x="10810081906" y="1925634"/>
            <a:ext cx="1580269" cy="513499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3175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C7C1F4E2-1B49-D887-AB1D-EDB45554ABF9}"/>
              </a:ext>
            </a:extLst>
          </xdr:cNvPr>
          <xdr:cNvSpPr/>
        </xdr:nvSpPr>
        <xdr:spPr>
          <a:xfrm>
            <a:off x="10811038790" y="1926208"/>
            <a:ext cx="646393" cy="514677"/>
          </a:xfrm>
          <a:prstGeom prst="rect">
            <a:avLst/>
          </a:prstGeom>
          <a:solidFill>
            <a:schemeClr val="bg1"/>
          </a:solidFill>
          <a:ln w="3175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/>
          </a:p>
        </xdr:txBody>
      </xdr:sp>
    </xdr:grpSp>
    <xdr:clientData/>
  </xdr:twoCellAnchor>
  <xdr:twoCellAnchor>
    <xdr:from>
      <xdr:col>0</xdr:col>
      <xdr:colOff>100516</xdr:colOff>
      <xdr:row>29</xdr:row>
      <xdr:rowOff>52501</xdr:rowOff>
    </xdr:from>
    <xdr:to>
      <xdr:col>3</xdr:col>
      <xdr:colOff>613578</xdr:colOff>
      <xdr:row>32</xdr:row>
      <xdr:rowOff>49035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FF1D3EC2-08F8-4D96-B43B-120FF6A087EC}"/>
            </a:ext>
          </a:extLst>
        </xdr:cNvPr>
        <xdr:cNvGrpSpPr/>
      </xdr:nvGrpSpPr>
      <xdr:grpSpPr>
        <a:xfrm>
          <a:off x="10791727359" y="5116626"/>
          <a:ext cx="2489500" cy="520409"/>
          <a:chOff x="10810081906" y="1925634"/>
          <a:chExt cx="1603277" cy="515251"/>
        </a:xfrm>
        <a:effectLst>
          <a:outerShdw blurRad="50800" dist="38100" dir="8100000" algn="tr" rotWithShape="0">
            <a:prstClr val="black">
              <a:alpha val="40000"/>
            </a:prstClr>
          </a:outerShdw>
        </a:effectLst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6716B781-2169-11A8-4C60-E716D8E08017}"/>
              </a:ext>
            </a:extLst>
          </xdr:cNvPr>
          <xdr:cNvSpPr/>
        </xdr:nvSpPr>
        <xdr:spPr>
          <a:xfrm>
            <a:off x="10810081906" y="1925634"/>
            <a:ext cx="1580269" cy="513499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3175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E2C66218-74AC-E258-EF7A-89F21CA8A388}"/>
              </a:ext>
            </a:extLst>
          </xdr:cNvPr>
          <xdr:cNvSpPr/>
        </xdr:nvSpPr>
        <xdr:spPr>
          <a:xfrm>
            <a:off x="10811038790" y="1926208"/>
            <a:ext cx="646393" cy="514677"/>
          </a:xfrm>
          <a:prstGeom prst="rect">
            <a:avLst/>
          </a:prstGeom>
          <a:solidFill>
            <a:schemeClr val="bg1"/>
          </a:solidFill>
          <a:ln w="3175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/>
          </a:p>
        </xdr:txBody>
      </xdr:sp>
    </xdr:grpSp>
    <xdr:clientData/>
  </xdr:twoCellAnchor>
  <xdr:twoCellAnchor editAs="oneCell">
    <xdr:from>
      <xdr:col>4</xdr:col>
      <xdr:colOff>303696</xdr:colOff>
      <xdr:row>8</xdr:row>
      <xdr:rowOff>131141</xdr:rowOff>
    </xdr:from>
    <xdr:to>
      <xdr:col>14</xdr:col>
      <xdr:colOff>294167</xdr:colOff>
      <xdr:row>35</xdr:row>
      <xdr:rowOff>27608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59B876CB-40BC-24FA-CEC0-D6BA7ED2F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6610181" y="1566793"/>
          <a:ext cx="6616558" cy="4741793"/>
        </a:xfrm>
        <a:prstGeom prst="rect">
          <a:avLst/>
        </a:prstGeom>
      </xdr:spPr>
    </xdr:pic>
    <xdr:clientData/>
  </xdr:twoCellAnchor>
  <xdr:oneCellAnchor>
    <xdr:from>
      <xdr:col>10</xdr:col>
      <xdr:colOff>434837</xdr:colOff>
      <xdr:row>0</xdr:row>
      <xdr:rowOff>151849</xdr:rowOff>
    </xdr:from>
    <xdr:ext cx="2579809" cy="623184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5CC2DB44-A764-490E-BF6A-19551EECA2B2}"/>
            </a:ext>
          </a:extLst>
        </xdr:cNvPr>
        <xdr:cNvSpPr txBox="1"/>
      </xdr:nvSpPr>
      <xdr:spPr>
        <a:xfrm>
          <a:off x="10846540137" y="151849"/>
          <a:ext cx="2579809" cy="623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الصفحة الرئيسية</a:t>
          </a:r>
        </a:p>
      </xdr:txBody>
    </xdr:sp>
    <xdr:clientData/>
  </xdr:oneCellAnchor>
  <xdr:twoCellAnchor>
    <xdr:from>
      <xdr:col>1</xdr:col>
      <xdr:colOff>186358</xdr:colOff>
      <xdr:row>0</xdr:row>
      <xdr:rowOff>103533</xdr:rowOff>
    </xdr:from>
    <xdr:to>
      <xdr:col>3</xdr:col>
      <xdr:colOff>589705</xdr:colOff>
      <xdr:row>4</xdr:row>
      <xdr:rowOff>57314</xdr:rowOff>
    </xdr:to>
    <xdr:sp macro="" textlink="">
      <xdr:nvSpPr>
        <xdr:cNvPr id="35" name="圆角矩形 25">
          <a:extLst>
            <a:ext uri="{FF2B5EF4-FFF2-40B4-BE49-F238E27FC236}">
              <a16:creationId xmlns:a16="http://schemas.microsoft.com/office/drawing/2014/main" id="{D186DAE9-3DED-49C1-AEA2-E81421943805}"/>
            </a:ext>
          </a:extLst>
        </xdr:cNvPr>
        <xdr:cNvSpPr/>
      </xdr:nvSpPr>
      <xdr:spPr>
        <a:xfrm>
          <a:off x="10853603339" y="103533"/>
          <a:ext cx="1728564" cy="67160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</xdr:col>
      <xdr:colOff>501067</xdr:colOff>
      <xdr:row>1</xdr:row>
      <xdr:rowOff>1923</xdr:rowOff>
    </xdr:from>
    <xdr:ext cx="733920" cy="254557"/>
    <xdr:sp macro="" textlink="'القائمة المنسدلة للبدائل'!E1">
      <xdr:nvSpPr>
        <xdr:cNvPr id="36" name="TextBox 35">
          <a:extLst>
            <a:ext uri="{FF2B5EF4-FFF2-40B4-BE49-F238E27FC236}">
              <a16:creationId xmlns:a16="http://schemas.microsoft.com/office/drawing/2014/main" id="{AEA60CA9-B5FE-4940-A1E6-7B757FDC829C}"/>
            </a:ext>
          </a:extLst>
        </xdr:cNvPr>
        <xdr:cNvSpPr txBox="1"/>
      </xdr:nvSpPr>
      <xdr:spPr>
        <a:xfrm>
          <a:off x="10854283274" y="181380"/>
          <a:ext cx="7339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5B8F37DF-D544-473B-B386-3CE8813432C2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30/03/25</a:t>
          </a:fld>
          <a:endParaRPr lang="ar-SA" sz="1200" b="1"/>
        </a:p>
      </xdr:txBody>
    </xdr:sp>
    <xdr:clientData/>
  </xdr:oneCellAnchor>
  <xdr:oneCellAnchor>
    <xdr:from>
      <xdr:col>2</xdr:col>
      <xdr:colOff>2752</xdr:colOff>
      <xdr:row>2</xdr:row>
      <xdr:rowOff>82322</xdr:rowOff>
    </xdr:from>
    <xdr:ext cx="537775" cy="254557"/>
    <xdr:sp macro="" textlink="'القائمة المنسدلة للبدائل'!E2">
      <xdr:nvSpPr>
        <xdr:cNvPr id="37" name="TextBox 36">
          <a:extLst>
            <a:ext uri="{FF2B5EF4-FFF2-40B4-BE49-F238E27FC236}">
              <a16:creationId xmlns:a16="http://schemas.microsoft.com/office/drawing/2014/main" id="{25F851B0-4D29-4883-B39C-3BBA90B7E72A}"/>
            </a:ext>
          </a:extLst>
        </xdr:cNvPr>
        <xdr:cNvSpPr txBox="1"/>
      </xdr:nvSpPr>
      <xdr:spPr>
        <a:xfrm>
          <a:off x="10854646430" y="441235"/>
          <a:ext cx="537775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F507CDC5-F2C8-478F-9650-A7D84EE63DBD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06:43</a:t>
          </a:fld>
          <a:endParaRPr lang="ar-SA" sz="1100" b="1"/>
        </a:p>
      </xdr:txBody>
    </xdr:sp>
    <xdr:clientData/>
  </xdr:oneCellAnchor>
  <xdr:oneCellAnchor>
    <xdr:from>
      <xdr:col>2</xdr:col>
      <xdr:colOff>612544</xdr:colOff>
      <xdr:row>0</xdr:row>
      <xdr:rowOff>160693</xdr:rowOff>
    </xdr:from>
    <xdr:ext cx="526876" cy="280205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C4DFF4E8-79F0-4DC8-8CD4-0A6A38F50E11}"/>
            </a:ext>
          </a:extLst>
        </xdr:cNvPr>
        <xdr:cNvSpPr txBox="1"/>
      </xdr:nvSpPr>
      <xdr:spPr>
        <a:xfrm>
          <a:off x="10853716233" y="160693"/>
          <a:ext cx="52687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en-US" sz="1200" b="1"/>
            <a:t>Date:</a:t>
          </a:r>
          <a:endParaRPr lang="ar-SA" sz="1200" b="1"/>
        </a:p>
      </xdr:txBody>
    </xdr:sp>
    <xdr:clientData/>
  </xdr:oneCellAnchor>
  <xdr:oneCellAnchor>
    <xdr:from>
      <xdr:col>2</xdr:col>
      <xdr:colOff>610252</xdr:colOff>
      <xdr:row>2</xdr:row>
      <xdr:rowOff>56177</xdr:rowOff>
    </xdr:from>
    <xdr:ext cx="535531" cy="280205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4261C29E-E6D3-45A4-827D-DC29082E336C}"/>
            </a:ext>
          </a:extLst>
        </xdr:cNvPr>
        <xdr:cNvSpPr txBox="1"/>
      </xdr:nvSpPr>
      <xdr:spPr>
        <a:xfrm>
          <a:off x="10853709870" y="415090"/>
          <a:ext cx="5355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r>
            <a:rPr lang="en-US" sz="1200" b="1"/>
            <a:t>Time:</a:t>
          </a:r>
          <a:endParaRPr lang="ar-SA" sz="1200" b="1"/>
        </a:p>
      </xdr:txBody>
    </xdr:sp>
    <xdr:clientData/>
  </xdr:oneCellAnchor>
  <xdr:oneCellAnchor>
    <xdr:from>
      <xdr:col>0</xdr:col>
      <xdr:colOff>459132</xdr:colOff>
      <xdr:row>11</xdr:row>
      <xdr:rowOff>179455</xdr:rowOff>
    </xdr:from>
    <xdr:ext cx="1727589" cy="328295"/>
    <xdr:sp macro="" textlink="">
      <xdr:nvSpPr>
        <xdr:cNvPr id="40" name="TextBox 3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2004B43-EE02-50A2-2497-FBFCFB3BBB28}"/>
            </a:ext>
          </a:extLst>
        </xdr:cNvPr>
        <xdr:cNvSpPr txBox="1"/>
      </xdr:nvSpPr>
      <xdr:spPr>
        <a:xfrm>
          <a:off x="10854325453" y="2153477"/>
          <a:ext cx="1727589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rtl="1"/>
          <a:r>
            <a:rPr lang="ar-SA" sz="1600" b="1" i="0" baseline="0">
              <a:solidFill>
                <a:srgbClr val="33CCCC"/>
              </a:solidFill>
              <a:effectLst>
                <a:outerShdw blurRad="50800" dist="38100" dir="5400000" algn="t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توزيع</a:t>
          </a:r>
          <a:r>
            <a:rPr lang="ar-SA" sz="1600" b="1" baseline="0">
              <a:solidFill>
                <a:srgbClr val="33CCCC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ar-SA" sz="1600" b="1" i="0" baseline="0">
              <a:solidFill>
                <a:srgbClr val="33CCCC"/>
              </a:solidFill>
              <a:effectLst>
                <a:outerShdw blurRad="50800" dist="38100" dir="5400000" algn="t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الحصص</a:t>
          </a:r>
          <a:r>
            <a:rPr lang="ar-SA" sz="1600" b="1" baseline="0">
              <a:solidFill>
                <a:srgbClr val="33CCCC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ar-SA" sz="1600" b="1" i="0" baseline="0">
              <a:solidFill>
                <a:srgbClr val="33CCCC"/>
              </a:solidFill>
              <a:effectLst>
                <a:outerShdw blurRad="50800" dist="38100" dir="5400000" algn="t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الغذائية</a:t>
          </a:r>
          <a:endParaRPr lang="ar-SA" sz="1600" b="1">
            <a:solidFill>
              <a:srgbClr val="33CCCC"/>
            </a:solidFill>
            <a:effectLst/>
          </a:endParaRPr>
        </a:p>
      </xdr:txBody>
    </xdr:sp>
    <xdr:clientData/>
  </xdr:oneCellAnchor>
  <xdr:oneCellAnchor>
    <xdr:from>
      <xdr:col>0</xdr:col>
      <xdr:colOff>466615</xdr:colOff>
      <xdr:row>20</xdr:row>
      <xdr:rowOff>128630</xdr:rowOff>
    </xdr:from>
    <xdr:ext cx="1879232" cy="328295"/>
    <xdr:sp macro="" textlink="">
      <xdr:nvSpPr>
        <xdr:cNvPr id="42" name="TextBox 4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B82447-BE11-473B-ADEF-D81D050C9290}"/>
            </a:ext>
          </a:extLst>
        </xdr:cNvPr>
        <xdr:cNvSpPr txBox="1"/>
      </xdr:nvSpPr>
      <xdr:spPr>
        <a:xfrm>
          <a:off x="10795910933" y="3688478"/>
          <a:ext cx="1879232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rtl="1"/>
          <a:r>
            <a:rPr lang="ar-SA" sz="1600" b="1" i="0" baseline="0">
              <a:solidFill>
                <a:srgbClr val="33CCCC"/>
              </a:solidFill>
              <a:effectLst>
                <a:outerShdw blurRad="50800" dist="38100" dir="5400000" algn="t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حساب مؤشر كتلة الجسم </a:t>
          </a:r>
          <a:endParaRPr lang="ar-SA" sz="1600" b="1">
            <a:solidFill>
              <a:srgbClr val="33CCCC"/>
            </a:solidFill>
            <a:effectLst/>
          </a:endParaRPr>
        </a:p>
      </xdr:txBody>
    </xdr:sp>
    <xdr:clientData/>
  </xdr:oneCellAnchor>
  <xdr:oneCellAnchor>
    <xdr:from>
      <xdr:col>1</xdr:col>
      <xdr:colOff>97202</xdr:colOff>
      <xdr:row>25</xdr:row>
      <xdr:rowOff>70273</xdr:rowOff>
    </xdr:from>
    <xdr:ext cx="1131080" cy="328295"/>
    <xdr:sp macro="" textlink="">
      <xdr:nvSpPr>
        <xdr:cNvPr id="44" name="TextBox 4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452666-718D-4EFA-B7E0-C3533CC4679D}"/>
            </a:ext>
          </a:extLst>
        </xdr:cNvPr>
        <xdr:cNvSpPr txBox="1"/>
      </xdr:nvSpPr>
      <xdr:spPr>
        <a:xfrm>
          <a:off x="10796369445" y="4520084"/>
          <a:ext cx="1131080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rtl="1"/>
          <a:r>
            <a:rPr lang="ar-SA" sz="1600" b="1" i="0" baseline="0">
              <a:solidFill>
                <a:srgbClr val="33CCCC"/>
              </a:solidFill>
              <a:effectLst>
                <a:outerShdw blurRad="50800" dist="38100" dir="5400000" algn="t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البدائل الغذائية</a:t>
          </a:r>
          <a:endParaRPr lang="ar-SA" sz="1600" b="1">
            <a:solidFill>
              <a:srgbClr val="33CCCC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29</xdr:row>
          <xdr:rowOff>171450</xdr:rowOff>
        </xdr:from>
        <xdr:to>
          <xdr:col>3</xdr:col>
          <xdr:colOff>165100</xdr:colOff>
          <xdr:row>31</xdr:row>
          <xdr:rowOff>101600</xdr:rowOff>
        </xdr:to>
        <xdr:sp macro="" textlink="">
          <xdr:nvSpPr>
            <xdr:cNvPr id="33795" name="ComboBox2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1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107508</xdr:colOff>
      <xdr:row>15</xdr:row>
      <xdr:rowOff>157289</xdr:rowOff>
    </xdr:from>
    <xdr:to>
      <xdr:col>3</xdr:col>
      <xdr:colOff>620570</xdr:colOff>
      <xdr:row>18</xdr:row>
      <xdr:rowOff>150385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945843C-0B30-49E3-B283-B44E71CE1F0D}"/>
            </a:ext>
          </a:extLst>
        </xdr:cNvPr>
        <xdr:cNvGrpSpPr/>
      </xdr:nvGrpSpPr>
      <xdr:grpSpPr>
        <a:xfrm>
          <a:off x="10791720367" y="2776664"/>
          <a:ext cx="2489500" cy="516971"/>
          <a:chOff x="10810081906" y="1925634"/>
          <a:chExt cx="1603277" cy="515251"/>
        </a:xfrm>
        <a:effectLst>
          <a:outerShdw blurRad="50800" dist="38100" dir="8100000" algn="tr" rotWithShape="0">
            <a:prstClr val="black">
              <a:alpha val="40000"/>
            </a:prstClr>
          </a:outerShdw>
        </a:effectLst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766191A6-581A-6ED8-CA0E-44B38BC0E9AB}"/>
              </a:ext>
            </a:extLst>
          </xdr:cNvPr>
          <xdr:cNvSpPr/>
        </xdr:nvSpPr>
        <xdr:spPr>
          <a:xfrm>
            <a:off x="10810081906" y="1925634"/>
            <a:ext cx="1580269" cy="513499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3175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D9A30FE0-26CA-E9D3-9B45-A91C2BA31422}"/>
              </a:ext>
            </a:extLst>
          </xdr:cNvPr>
          <xdr:cNvSpPr/>
        </xdr:nvSpPr>
        <xdr:spPr>
          <a:xfrm>
            <a:off x="10811038790" y="1926208"/>
            <a:ext cx="646393" cy="514677"/>
          </a:xfrm>
          <a:prstGeom prst="rect">
            <a:avLst/>
          </a:prstGeom>
          <a:solidFill>
            <a:schemeClr val="bg1"/>
          </a:solidFill>
          <a:ln w="3175">
            <a:solidFill>
              <a:schemeClr val="bg1"/>
            </a:solidFill>
          </a:ln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/>
          </a:p>
        </xdr:txBody>
      </xdr:sp>
    </xdr:grpSp>
    <xdr:clientData/>
  </xdr:twoCellAnchor>
  <xdr:oneCellAnchor>
    <xdr:from>
      <xdr:col>0</xdr:col>
      <xdr:colOff>443923</xdr:colOff>
      <xdr:row>16</xdr:row>
      <xdr:rowOff>57978</xdr:rowOff>
    </xdr:from>
    <xdr:ext cx="1832939" cy="328295"/>
    <xdr:sp macro="" textlink="">
      <xdr:nvSpPr>
        <xdr:cNvPr id="30" name="TextBox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E26E968-5743-4DB6-B11C-D5DCB6A0255E}"/>
            </a:ext>
          </a:extLst>
        </xdr:cNvPr>
        <xdr:cNvSpPr txBox="1"/>
      </xdr:nvSpPr>
      <xdr:spPr>
        <a:xfrm>
          <a:off x="10792040513" y="2851978"/>
          <a:ext cx="1832939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rtl="1"/>
          <a:r>
            <a:rPr lang="ar-SA" sz="1600" b="1" i="0" baseline="0">
              <a:solidFill>
                <a:srgbClr val="33CCCC"/>
              </a:solidFill>
              <a:effectLst>
                <a:outerShdw blurRad="50800" dist="38100" dir="5400000" algn="t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حساب السعرات الحرارية</a:t>
          </a:r>
          <a:endParaRPr lang="ar-SA" sz="1600" b="1">
            <a:solidFill>
              <a:srgbClr val="33CCCC"/>
            </a:solidFill>
            <a:effectLst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665637</xdr:colOff>
      <xdr:row>16</xdr:row>
      <xdr:rowOff>55906</xdr:rowOff>
    </xdr:from>
    <xdr:ext cx="598690" cy="32829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7F20A39-D144-48F8-9333-D33A55A1C39F}"/>
            </a:ext>
          </a:extLst>
        </xdr:cNvPr>
        <xdr:cNvSpPr txBox="1"/>
      </xdr:nvSpPr>
      <xdr:spPr>
        <a:xfrm>
          <a:off x="10864949055" y="2922744"/>
          <a:ext cx="598690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النسبة</a:t>
          </a:r>
        </a:p>
      </xdr:txBody>
    </xdr:sp>
    <xdr:clientData/>
  </xdr:oneCellAnchor>
  <xdr:oneCellAnchor>
    <xdr:from>
      <xdr:col>3</xdr:col>
      <xdr:colOff>631343</xdr:colOff>
      <xdr:row>19</xdr:row>
      <xdr:rowOff>51205</xdr:rowOff>
    </xdr:from>
    <xdr:ext cx="1135632" cy="328295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A4EDBA0-93EE-433F-95BE-AA08EEC04EEA}"/>
            </a:ext>
          </a:extLst>
        </xdr:cNvPr>
        <xdr:cNvSpPr txBox="1"/>
      </xdr:nvSpPr>
      <xdr:spPr>
        <a:xfrm>
          <a:off x="10864446407" y="3590396"/>
          <a:ext cx="1135632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كمية الجرامات</a:t>
          </a:r>
        </a:p>
      </xdr:txBody>
    </xdr:sp>
    <xdr:clientData/>
  </xdr:oneCellAnchor>
  <xdr:oneCellAnchor>
    <xdr:from>
      <xdr:col>5</xdr:col>
      <xdr:colOff>259854</xdr:colOff>
      <xdr:row>11</xdr:row>
      <xdr:rowOff>136607</xdr:rowOff>
    </xdr:from>
    <xdr:ext cx="1356654" cy="32829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298F0F8-EA82-47CB-A1CE-AA7FED4101AA}"/>
            </a:ext>
          </a:extLst>
        </xdr:cNvPr>
        <xdr:cNvSpPr txBox="1"/>
      </xdr:nvSpPr>
      <xdr:spPr>
        <a:xfrm>
          <a:off x="10862822609" y="2088298"/>
          <a:ext cx="1356654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السعرات</a:t>
          </a:r>
          <a:r>
            <a:rPr lang="ar-SA" sz="1600" b="1" i="0" u="none" strike="noStrike" kern="1200" baseline="0">
              <a:ln w="6350">
                <a:noFill/>
              </a:ln>
              <a:solidFill>
                <a:srgbClr val="FF0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 </a:t>
          </a:r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الحرارية</a:t>
          </a:r>
        </a:p>
      </xdr:txBody>
    </xdr:sp>
    <xdr:clientData/>
  </xdr:oneCellAnchor>
  <xdr:oneCellAnchor>
    <xdr:from>
      <xdr:col>5</xdr:col>
      <xdr:colOff>403730</xdr:colOff>
      <xdr:row>14</xdr:row>
      <xdr:rowOff>90426</xdr:rowOff>
    </xdr:from>
    <xdr:ext cx="1128259" cy="328295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67DEDC8-53FB-4760-A490-0DD0691278EF}"/>
            </a:ext>
          </a:extLst>
        </xdr:cNvPr>
        <xdr:cNvSpPr txBox="1"/>
      </xdr:nvSpPr>
      <xdr:spPr>
        <a:xfrm>
          <a:off x="10862907128" y="2509029"/>
          <a:ext cx="1128259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الكربوهيدرات </a:t>
          </a:r>
        </a:p>
      </xdr:txBody>
    </xdr:sp>
    <xdr:clientData/>
  </xdr:oneCellAnchor>
  <xdr:oneCellAnchor>
    <xdr:from>
      <xdr:col>9</xdr:col>
      <xdr:colOff>578504</xdr:colOff>
      <xdr:row>14</xdr:row>
      <xdr:rowOff>101916</xdr:rowOff>
    </xdr:from>
    <xdr:ext cx="862800" cy="32829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6D99628-4EE3-4FF8-A89B-8AA3DF197DC7}"/>
            </a:ext>
          </a:extLst>
        </xdr:cNvPr>
        <xdr:cNvSpPr txBox="1"/>
      </xdr:nvSpPr>
      <xdr:spPr>
        <a:xfrm>
          <a:off x="10859449284" y="2520519"/>
          <a:ext cx="862800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البروتينات</a:t>
          </a:r>
        </a:p>
      </xdr:txBody>
    </xdr:sp>
    <xdr:clientData/>
  </xdr:oneCellAnchor>
  <xdr:oneCellAnchor>
    <xdr:from>
      <xdr:col>13</xdr:col>
      <xdr:colOff>596418</xdr:colOff>
      <xdr:row>14</xdr:row>
      <xdr:rowOff>133923</xdr:rowOff>
    </xdr:from>
    <xdr:ext cx="647357" cy="32829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9E39C855-2B3A-436A-A2AB-FAE62D962CD8}"/>
            </a:ext>
          </a:extLst>
        </xdr:cNvPr>
        <xdr:cNvSpPr txBox="1"/>
      </xdr:nvSpPr>
      <xdr:spPr>
        <a:xfrm>
          <a:off x="10856098283" y="2552526"/>
          <a:ext cx="647357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الدهون</a:t>
          </a:r>
        </a:p>
      </xdr:txBody>
    </xdr:sp>
    <xdr:clientData/>
  </xdr:oneCellAnchor>
  <xdr:twoCellAnchor editAs="absolute">
    <xdr:from>
      <xdr:col>6</xdr:col>
      <xdr:colOff>869346</xdr:colOff>
      <xdr:row>12</xdr:row>
      <xdr:rowOff>1980</xdr:rowOff>
    </xdr:from>
    <xdr:to>
      <xdr:col>12</xdr:col>
      <xdr:colOff>860778</xdr:colOff>
      <xdr:row>14</xdr:row>
      <xdr:rowOff>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8EB8855-69FF-4F0F-B58F-543A73228E55}"/>
            </a:ext>
          </a:extLst>
        </xdr:cNvPr>
        <xdr:cNvSpPr/>
      </xdr:nvSpPr>
      <xdr:spPr>
        <a:xfrm>
          <a:off x="10865929896" y="2113890"/>
          <a:ext cx="5299746" cy="311953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882542</xdr:colOff>
      <xdr:row>16</xdr:row>
      <xdr:rowOff>341</xdr:rowOff>
    </xdr:from>
    <xdr:to>
      <xdr:col>6</xdr:col>
      <xdr:colOff>875196</xdr:colOff>
      <xdr:row>17</xdr:row>
      <xdr:rowOff>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6A8D852A-00BA-417E-A132-6BDCFE9D17D6}"/>
            </a:ext>
          </a:extLst>
        </xdr:cNvPr>
        <xdr:cNvSpPr/>
      </xdr:nvSpPr>
      <xdr:spPr>
        <a:xfrm>
          <a:off x="10871223792" y="2868543"/>
          <a:ext cx="1759916" cy="320727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13</xdr:col>
      <xdr:colOff>455823</xdr:colOff>
      <xdr:row>0</xdr:row>
      <xdr:rowOff>147043</xdr:rowOff>
    </xdr:from>
    <xdr:ext cx="3513527" cy="62318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72DC5B3-46F9-6B1B-89A0-125BE5A02E16}"/>
            </a:ext>
          </a:extLst>
        </xdr:cNvPr>
        <xdr:cNvSpPr txBox="1"/>
      </xdr:nvSpPr>
      <xdr:spPr>
        <a:xfrm>
          <a:off x="10914157150" y="147043"/>
          <a:ext cx="3513527" cy="623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توزيع</a:t>
          </a:r>
          <a:r>
            <a:rPr lang="ar-SA" sz="1600" baseline="0"/>
            <a:t> </a:t>
          </a:r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الحصص</a:t>
          </a:r>
          <a:r>
            <a:rPr lang="ar-SA" sz="1600" baseline="0"/>
            <a:t> </a:t>
          </a:r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الغذائية</a:t>
          </a:r>
        </a:p>
      </xdr:txBody>
    </xdr:sp>
    <xdr:clientData/>
  </xdr:oneCellAnchor>
  <xdr:twoCellAnchor editAs="oneCell">
    <xdr:from>
      <xdr:col>15</xdr:col>
      <xdr:colOff>365445</xdr:colOff>
      <xdr:row>28</xdr:row>
      <xdr:rowOff>180369</xdr:rowOff>
    </xdr:from>
    <xdr:to>
      <xdr:col>18</xdr:col>
      <xdr:colOff>758347</xdr:colOff>
      <xdr:row>40</xdr:row>
      <xdr:rowOff>128881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B9008DD-6859-154F-4364-B60491194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1214202" y="6281349"/>
          <a:ext cx="3044961" cy="3086159"/>
        </a:xfrm>
        <a:prstGeom prst="rect">
          <a:avLst/>
        </a:prstGeom>
      </xdr:spPr>
    </xdr:pic>
    <xdr:clientData/>
  </xdr:twoCellAnchor>
  <xdr:twoCellAnchor editAs="absolute">
    <xdr:from>
      <xdr:col>9</xdr:col>
      <xdr:colOff>0</xdr:colOff>
      <xdr:row>15</xdr:row>
      <xdr:rowOff>199442</xdr:rowOff>
    </xdr:from>
    <xdr:to>
      <xdr:col>10</xdr:col>
      <xdr:colOff>880717</xdr:colOff>
      <xdr:row>16</xdr:row>
      <xdr:rowOff>299662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4C985CE5-891C-4732-A9B8-84D73CF1454A}"/>
            </a:ext>
          </a:extLst>
        </xdr:cNvPr>
        <xdr:cNvSpPr/>
      </xdr:nvSpPr>
      <xdr:spPr>
        <a:xfrm>
          <a:off x="10867679395" y="2867869"/>
          <a:ext cx="1765436" cy="299995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935</xdr:colOff>
      <xdr:row>16</xdr:row>
      <xdr:rowOff>5521</xdr:rowOff>
    </xdr:from>
    <xdr:to>
      <xdr:col>14</xdr:col>
      <xdr:colOff>877957</xdr:colOff>
      <xdr:row>17</xdr:row>
      <xdr:rowOff>14268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1A17AECA-8204-45D6-99D0-6683E4A07080}"/>
            </a:ext>
          </a:extLst>
        </xdr:cNvPr>
        <xdr:cNvSpPr/>
      </xdr:nvSpPr>
      <xdr:spPr>
        <a:xfrm>
          <a:off x="10864143279" y="2873723"/>
          <a:ext cx="1763917" cy="329815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874594</xdr:colOff>
      <xdr:row>19</xdr:row>
      <xdr:rowOff>13229</xdr:rowOff>
    </xdr:from>
    <xdr:to>
      <xdr:col>6</xdr:col>
      <xdr:colOff>868227</xdr:colOff>
      <xdr:row>20</xdr:row>
      <xdr:rowOff>14269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ED53DF57-2352-454C-85E7-D69290167802}"/>
            </a:ext>
          </a:extLst>
        </xdr:cNvPr>
        <xdr:cNvSpPr/>
      </xdr:nvSpPr>
      <xdr:spPr>
        <a:xfrm>
          <a:off x="10871230761" y="3559240"/>
          <a:ext cx="1763072" cy="322108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0</xdr:colOff>
      <xdr:row>19</xdr:row>
      <xdr:rowOff>23037</xdr:rowOff>
    </xdr:from>
    <xdr:to>
      <xdr:col>10</xdr:col>
      <xdr:colOff>868061</xdr:colOff>
      <xdr:row>20</xdr:row>
      <xdr:rowOff>7134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B2A6FEA1-73C0-4A67-867D-58A470F9F5B9}"/>
            </a:ext>
          </a:extLst>
        </xdr:cNvPr>
        <xdr:cNvSpPr/>
      </xdr:nvSpPr>
      <xdr:spPr>
        <a:xfrm>
          <a:off x="10867692051" y="3569048"/>
          <a:ext cx="1752780" cy="305165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12</xdr:col>
      <xdr:colOff>872435</xdr:colOff>
      <xdr:row>19</xdr:row>
      <xdr:rowOff>11043</xdr:rowOff>
    </xdr:from>
    <xdr:to>
      <xdr:col>15</xdr:col>
      <xdr:colOff>934</xdr:colOff>
      <xdr:row>20</xdr:row>
      <xdr:rowOff>1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AED0EE89-A086-4FAD-B961-13F31B000BD5}"/>
            </a:ext>
          </a:extLst>
        </xdr:cNvPr>
        <xdr:cNvSpPr/>
      </xdr:nvSpPr>
      <xdr:spPr>
        <a:xfrm>
          <a:off x="10864137759" y="3557054"/>
          <a:ext cx="1780480" cy="310026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19</xdr:col>
      <xdr:colOff>0</xdr:colOff>
      <xdr:row>5</xdr:row>
      <xdr:rowOff>173182</xdr:rowOff>
    </xdr:to>
    <xdr:grpSp>
      <xdr:nvGrpSpPr>
        <xdr:cNvPr id="28" name="组合 46">
          <a:extLst>
            <a:ext uri="{FF2B5EF4-FFF2-40B4-BE49-F238E27FC236}">
              <a16:creationId xmlns:a16="http://schemas.microsoft.com/office/drawing/2014/main" id="{E488D64A-B598-4C7A-8D1B-D948320BC788}"/>
            </a:ext>
          </a:extLst>
        </xdr:cNvPr>
        <xdr:cNvGrpSpPr/>
      </xdr:nvGrpSpPr>
      <xdr:grpSpPr>
        <a:xfrm>
          <a:off x="10801088529" y="1"/>
          <a:ext cx="16796373" cy="1044750"/>
          <a:chOff x="5355" y="106"/>
          <a:chExt cx="17520" cy="1766"/>
        </a:xfrm>
      </xdr:grpSpPr>
      <xdr:sp macro="" textlink="">
        <xdr:nvSpPr>
          <xdr:cNvPr id="29" name="直角三角形 40">
            <a:extLst>
              <a:ext uri="{FF2B5EF4-FFF2-40B4-BE49-F238E27FC236}">
                <a16:creationId xmlns:a16="http://schemas.microsoft.com/office/drawing/2014/main" id="{3F7811CD-E2B9-A9B1-7CBC-B74E7698C56F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30" name="直角三角形 42">
            <a:extLst>
              <a:ext uri="{FF2B5EF4-FFF2-40B4-BE49-F238E27FC236}">
                <a16:creationId xmlns:a16="http://schemas.microsoft.com/office/drawing/2014/main" id="{4B895B6C-F3D5-A49C-1672-9FBEE8CBCA0F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twoCellAnchor editAs="absolute">
    <xdr:from>
      <xdr:col>0</xdr:col>
      <xdr:colOff>321108</xdr:colOff>
      <xdr:row>6</xdr:row>
      <xdr:rowOff>161441</xdr:rowOff>
    </xdr:from>
    <xdr:to>
      <xdr:col>3</xdr:col>
      <xdr:colOff>382306</xdr:colOff>
      <xdr:row>21</xdr:row>
      <xdr:rowOff>96864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EFFF2975-CC44-4C9D-920E-E99E2F8771C8}"/>
            </a:ext>
          </a:extLst>
        </xdr:cNvPr>
        <xdr:cNvSpPr/>
      </xdr:nvSpPr>
      <xdr:spPr>
        <a:xfrm>
          <a:off x="10846428327" y="1234680"/>
          <a:ext cx="2717466" cy="2922607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ar-SA" sz="1100"/>
        </a:p>
      </xdr:txBody>
    </xdr:sp>
    <xdr:clientData/>
  </xdr:twoCellAnchor>
  <xdr:twoCellAnchor editAs="absolute">
    <xdr:from>
      <xdr:col>1</xdr:col>
      <xdr:colOff>198437</xdr:colOff>
      <xdr:row>14</xdr:row>
      <xdr:rowOff>119062</xdr:rowOff>
    </xdr:from>
    <xdr:to>
      <xdr:col>3</xdr:col>
      <xdr:colOff>266988</xdr:colOff>
      <xdr:row>20</xdr:row>
      <xdr:rowOff>64577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3F5F00E-AD83-DE11-453A-6F3EBDD2C4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731376</xdr:colOff>
      <xdr:row>7</xdr:row>
      <xdr:rowOff>150800</xdr:rowOff>
    </xdr:from>
    <xdr:to>
      <xdr:col>3</xdr:col>
      <xdr:colOff>30724</xdr:colOff>
      <xdr:row>14</xdr:row>
      <xdr:rowOff>129275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4FD8329-2B14-B6E1-5881-156CE645D5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387458</xdr:colOff>
      <xdr:row>15</xdr:row>
      <xdr:rowOff>161441</xdr:rowOff>
    </xdr:from>
    <xdr:to>
      <xdr:col>1</xdr:col>
      <xdr:colOff>290279</xdr:colOff>
      <xdr:row>16</xdr:row>
      <xdr:rowOff>213953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DD3EE71C-FE55-0F24-A074-C1C078770222}"/>
            </a:ext>
          </a:extLst>
        </xdr:cNvPr>
        <xdr:cNvSpPr txBox="1"/>
      </xdr:nvSpPr>
      <xdr:spPr>
        <a:xfrm>
          <a:off x="10761095162" y="2873644"/>
          <a:ext cx="787973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1100" b="1">
              <a:solidFill>
                <a:sysClr val="windowText" lastClr="000000"/>
              </a:solidFill>
            </a:rPr>
            <a:t>كربوهيدرات </a:t>
          </a:r>
        </a:p>
      </xdr:txBody>
    </xdr:sp>
    <xdr:clientData/>
  </xdr:twoCellAnchor>
  <xdr:twoCellAnchor editAs="absolute">
    <xdr:from>
      <xdr:col>0</xdr:col>
      <xdr:colOff>410514</xdr:colOff>
      <xdr:row>17</xdr:row>
      <xdr:rowOff>14531</xdr:rowOff>
    </xdr:from>
    <xdr:to>
      <xdr:col>1</xdr:col>
      <xdr:colOff>65062</xdr:colOff>
      <xdr:row>18</xdr:row>
      <xdr:rowOff>95906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90E0CC25-7E76-EF8E-53B9-636E05B4A3FC}"/>
            </a:ext>
          </a:extLst>
        </xdr:cNvPr>
        <xdr:cNvSpPr txBox="1"/>
      </xdr:nvSpPr>
      <xdr:spPr>
        <a:xfrm>
          <a:off x="10881775998" y="3151046"/>
          <a:ext cx="53970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1100" b="1"/>
            <a:t>بروتين </a:t>
          </a:r>
        </a:p>
      </xdr:txBody>
    </xdr:sp>
    <xdr:clientData/>
  </xdr:twoCellAnchor>
  <xdr:twoCellAnchor editAs="absolute">
    <xdr:from>
      <xdr:col>0</xdr:col>
      <xdr:colOff>412748</xdr:colOff>
      <xdr:row>19</xdr:row>
      <xdr:rowOff>22314</xdr:rowOff>
    </xdr:from>
    <xdr:to>
      <xdr:col>1</xdr:col>
      <xdr:colOff>5868</xdr:colOff>
      <xdr:row>19</xdr:row>
      <xdr:rowOff>276871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32146323-3FF1-88E7-8059-CA5E3C7CECEF}"/>
            </a:ext>
          </a:extLst>
        </xdr:cNvPr>
        <xdr:cNvSpPr txBox="1"/>
      </xdr:nvSpPr>
      <xdr:spPr>
        <a:xfrm>
          <a:off x="10881835192" y="3505193"/>
          <a:ext cx="478272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1100" b="1"/>
            <a:t>دهون</a:t>
          </a:r>
          <a:r>
            <a:rPr lang="ar-SA" sz="1100"/>
            <a:t> </a:t>
          </a:r>
        </a:p>
      </xdr:txBody>
    </xdr:sp>
    <xdr:clientData/>
  </xdr:twoCellAnchor>
  <xdr:twoCellAnchor>
    <xdr:from>
      <xdr:col>1</xdr:col>
      <xdr:colOff>125076</xdr:colOff>
      <xdr:row>0</xdr:row>
      <xdr:rowOff>158750</xdr:rowOff>
    </xdr:from>
    <xdr:to>
      <xdr:col>3</xdr:col>
      <xdr:colOff>79375</xdr:colOff>
      <xdr:row>4</xdr:row>
      <xdr:rowOff>120651</xdr:rowOff>
    </xdr:to>
    <xdr:sp macro="" textlink="">
      <xdr:nvSpPr>
        <xdr:cNvPr id="21" name="圆角矩形 25">
          <a:extLst>
            <a:ext uri="{FF2B5EF4-FFF2-40B4-BE49-F238E27FC236}">
              <a16:creationId xmlns:a16="http://schemas.microsoft.com/office/drawing/2014/main" id="{25E456AF-52A2-454F-B172-79641139CB91}"/>
            </a:ext>
          </a:extLst>
        </xdr:cNvPr>
        <xdr:cNvSpPr/>
      </xdr:nvSpPr>
      <xdr:spPr>
        <a:xfrm>
          <a:off x="10866134007" y="158750"/>
          <a:ext cx="1728564" cy="67160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326737</xdr:colOff>
      <xdr:row>1</xdr:row>
      <xdr:rowOff>38484</xdr:rowOff>
    </xdr:from>
    <xdr:ext cx="526876" cy="280205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A63E9F1-CF67-D4CB-8409-0F242633C832}"/>
            </a:ext>
          </a:extLst>
        </xdr:cNvPr>
        <xdr:cNvSpPr txBox="1"/>
      </xdr:nvSpPr>
      <xdr:spPr>
        <a:xfrm>
          <a:off x="10880102296" y="211666"/>
          <a:ext cx="52687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en-US" sz="1200" b="1"/>
            <a:t>Date:</a:t>
          </a:r>
          <a:endParaRPr lang="ar-SA" sz="1200" b="1"/>
        </a:p>
      </xdr:txBody>
    </xdr:sp>
    <xdr:clientData/>
  </xdr:oneCellAnchor>
  <xdr:oneCellAnchor>
    <xdr:from>
      <xdr:col>2</xdr:col>
      <xdr:colOff>324445</xdr:colOff>
      <xdr:row>2</xdr:row>
      <xdr:rowOff>115454</xdr:rowOff>
    </xdr:from>
    <xdr:ext cx="535531" cy="28020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A1624101-2321-48D8-BC58-681EC4C6F138}"/>
            </a:ext>
          </a:extLst>
        </xdr:cNvPr>
        <xdr:cNvSpPr txBox="1"/>
      </xdr:nvSpPr>
      <xdr:spPr>
        <a:xfrm>
          <a:off x="10880095933" y="461818"/>
          <a:ext cx="5355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r>
            <a:rPr lang="en-US" sz="1200" b="1"/>
            <a:t>Time:</a:t>
          </a:r>
          <a:endParaRPr lang="ar-SA" sz="1200" b="1"/>
        </a:p>
      </xdr:txBody>
    </xdr:sp>
    <xdr:clientData/>
  </xdr:oneCellAnchor>
  <xdr:oneCellAnchor>
    <xdr:from>
      <xdr:col>0</xdr:col>
      <xdr:colOff>-10779861</xdr:colOff>
      <xdr:row>0</xdr:row>
      <xdr:rowOff>158750</xdr:rowOff>
    </xdr:from>
    <xdr:ext cx="1879232" cy="328295"/>
    <xdr:sp macro="" textlink="">
      <xdr:nvSpPr>
        <xdr:cNvPr id="34" name="TextBox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1031210-53B0-4D43-9D2A-04EC2197B8DF}"/>
            </a:ext>
          </a:extLst>
        </xdr:cNvPr>
        <xdr:cNvSpPr txBox="1"/>
      </xdr:nvSpPr>
      <xdr:spPr>
        <a:xfrm>
          <a:off x="10877775408" y="158750"/>
          <a:ext cx="1879232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1600" b="1" i="0" baseline="0">
              <a:solidFill>
                <a:srgbClr val="33CCCC"/>
              </a:solidFill>
              <a:effectLst>
                <a:outerShdw blurRad="50800" dist="38100" dir="5400000" algn="t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حساب مؤشر كتلة الجسم </a:t>
          </a:r>
          <a:endParaRPr lang="ar-SA" sz="1600" b="1">
            <a:solidFill>
              <a:srgbClr val="33CCCC"/>
            </a:solidFill>
            <a:effectLst/>
          </a:endParaRPr>
        </a:p>
      </xdr:txBody>
    </xdr:sp>
    <xdr:clientData/>
  </xdr:oneCellAnchor>
  <xdr:oneCellAnchor>
    <xdr:from>
      <xdr:col>0</xdr:col>
      <xdr:colOff>-8900629</xdr:colOff>
      <xdr:row>0</xdr:row>
      <xdr:rowOff>158750</xdr:rowOff>
    </xdr:from>
    <xdr:ext cx="1879232" cy="328295"/>
    <xdr:sp macro="" textlink="">
      <xdr:nvSpPr>
        <xdr:cNvPr id="35" name="TextBox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9F0B911-65C0-444A-8711-4AB7DB098169}"/>
            </a:ext>
          </a:extLst>
        </xdr:cNvPr>
        <xdr:cNvSpPr txBox="1"/>
      </xdr:nvSpPr>
      <xdr:spPr>
        <a:xfrm>
          <a:off x="10875896176" y="158750"/>
          <a:ext cx="1879232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1600" b="1" i="0" baseline="0">
              <a:solidFill>
                <a:srgbClr val="33CCCC"/>
              </a:solidFill>
              <a:effectLst>
                <a:outerShdw blurRad="50800" dist="38100" dir="5400000" algn="t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حساب مؤشر كتلة الجسم </a:t>
          </a:r>
          <a:endParaRPr lang="ar-SA" sz="1600" b="1">
            <a:solidFill>
              <a:srgbClr val="33CCCC"/>
            </a:solidFill>
            <a:effectLst/>
          </a:endParaRPr>
        </a:p>
      </xdr:txBody>
    </xdr:sp>
    <xdr:clientData/>
  </xdr:oneCellAnchor>
  <xdr:twoCellAnchor>
    <xdr:from>
      <xdr:col>3</xdr:col>
      <xdr:colOff>312831</xdr:colOff>
      <xdr:row>0</xdr:row>
      <xdr:rowOff>140073</xdr:rowOff>
    </xdr:from>
    <xdr:to>
      <xdr:col>5</xdr:col>
      <xdr:colOff>267130</xdr:colOff>
      <xdr:row>4</xdr:row>
      <xdr:rowOff>101974</xdr:rowOff>
    </xdr:to>
    <xdr:sp macro="" textlink="">
      <xdr:nvSpPr>
        <xdr:cNvPr id="36" name="圆角矩形 25">
          <a:extLst>
            <a:ext uri="{FF2B5EF4-FFF2-40B4-BE49-F238E27FC236}">
              <a16:creationId xmlns:a16="http://schemas.microsoft.com/office/drawing/2014/main" id="{D2C3354B-FEC6-41F3-A402-16A3209739BF}"/>
            </a:ext>
          </a:extLst>
        </xdr:cNvPr>
        <xdr:cNvSpPr/>
      </xdr:nvSpPr>
      <xdr:spPr>
        <a:xfrm>
          <a:off x="10864171987" y="140073"/>
          <a:ext cx="1728564" cy="67160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3</xdr:col>
      <xdr:colOff>551702</xdr:colOff>
      <xdr:row>1</xdr:row>
      <xdr:rowOff>140074</xdr:rowOff>
    </xdr:from>
    <xdr:ext cx="1304461" cy="328295"/>
    <xdr:sp macro="" textlink="">
      <xdr:nvSpPr>
        <xdr:cNvPr id="37" name="TextBox 3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F3FADE3-4F08-3128-DBDA-5649F02A2473}"/>
            </a:ext>
          </a:extLst>
        </xdr:cNvPr>
        <xdr:cNvSpPr txBox="1"/>
      </xdr:nvSpPr>
      <xdr:spPr>
        <a:xfrm>
          <a:off x="10864357219" y="317500"/>
          <a:ext cx="130446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الصفحة الرئيسية</a:t>
          </a:r>
        </a:p>
      </xdr:txBody>
    </xdr:sp>
    <xdr:clientData/>
  </xdr:oneCellAnchor>
  <xdr:oneCellAnchor>
    <xdr:from>
      <xdr:col>1</xdr:col>
      <xdr:colOff>522942</xdr:colOff>
      <xdr:row>1</xdr:row>
      <xdr:rowOff>84046</xdr:rowOff>
    </xdr:from>
    <xdr:ext cx="733920" cy="254557"/>
    <xdr:sp macro="" textlink="'القائمة المنسدلة للبدائل'!E1">
      <xdr:nvSpPr>
        <xdr:cNvPr id="44" name="TextBox 43">
          <a:extLst>
            <a:ext uri="{FF2B5EF4-FFF2-40B4-BE49-F238E27FC236}">
              <a16:creationId xmlns:a16="http://schemas.microsoft.com/office/drawing/2014/main" id="{A1358DC8-70BD-494F-A884-D824EA2EE571}"/>
            </a:ext>
          </a:extLst>
        </xdr:cNvPr>
        <xdr:cNvSpPr txBox="1"/>
      </xdr:nvSpPr>
      <xdr:spPr>
        <a:xfrm>
          <a:off x="10866730785" y="261472"/>
          <a:ext cx="7339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5B8F37DF-D544-473B-B386-3CE8813432C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30/03/25</a:t>
          </a:fld>
          <a:endParaRPr lang="ar-SA" sz="1200" b="1"/>
        </a:p>
      </xdr:txBody>
    </xdr:sp>
    <xdr:clientData/>
  </xdr:oneCellAnchor>
  <xdr:oneCellAnchor>
    <xdr:from>
      <xdr:col>1</xdr:col>
      <xdr:colOff>687235</xdr:colOff>
      <xdr:row>2</xdr:row>
      <xdr:rowOff>166474</xdr:rowOff>
    </xdr:from>
    <xdr:ext cx="545599" cy="254557"/>
    <xdr:sp macro="" textlink="'القائمة المنسدلة للبدائل'!E2">
      <xdr:nvSpPr>
        <xdr:cNvPr id="45" name="TextBox 44">
          <a:extLst>
            <a:ext uri="{FF2B5EF4-FFF2-40B4-BE49-F238E27FC236}">
              <a16:creationId xmlns:a16="http://schemas.microsoft.com/office/drawing/2014/main" id="{F2B5B98C-A294-41AC-95CF-9E7ECE40C995}"/>
            </a:ext>
          </a:extLst>
        </xdr:cNvPr>
        <xdr:cNvSpPr txBox="1"/>
      </xdr:nvSpPr>
      <xdr:spPr>
        <a:xfrm>
          <a:off x="10866754813" y="521327"/>
          <a:ext cx="545599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F507CDC5-F2C8-478F-9650-A7D84EE63DBD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06:43</a:t>
          </a:fld>
          <a:endParaRPr lang="ar-SA" sz="1100" b="1"/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0.33694</cdr:x>
      <cdr:y>0.31318</cdr:y>
    </cdr:from>
    <cdr:to>
      <cdr:x>0.62528</cdr:x>
      <cdr:y>0.55662</cdr:y>
    </cdr:to>
    <cdr:sp macro="" textlink="'توزيع الحصص1'!$O$35:$P$3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70DFDDB-A710-9380-C90F-529DBF9713BB}"/>
            </a:ext>
          </a:extLst>
        </cdr:cNvPr>
        <cdr:cNvSpPr txBox="1"/>
      </cdr:nvSpPr>
      <cdr:spPr>
        <a:xfrm xmlns:a="http://schemas.openxmlformats.org/drawingml/2006/main">
          <a:off x="660651" y="361754"/>
          <a:ext cx="565367" cy="281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1"/>
        <a:lstStyle xmlns:a="http://schemas.openxmlformats.org/drawingml/2006/main"/>
        <a:p xmlns:a="http://schemas.openxmlformats.org/drawingml/2006/main">
          <a:fld id="{FD060D42-AAC9-41DC-B88B-ADB82D09E8BD}" type="TxLink">
            <a:rPr lang="en-US" sz="1800" b="1" i="0" u="none" strike="noStrike" kern="1200">
              <a:solidFill>
                <a:srgbClr val="000000"/>
              </a:solidFill>
              <a:latin typeface="Times New Roman"/>
              <a:cs typeface="Times New Roman"/>
            </a:rPr>
            <a:pPr/>
            <a:t>1400</a:t>
          </a:fld>
          <a:endParaRPr lang="ar-SA" sz="1400" kern="12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546517</xdr:colOff>
      <xdr:row>17</xdr:row>
      <xdr:rowOff>109303</xdr:rowOff>
    </xdr:from>
    <xdr:to>
      <xdr:col>1</xdr:col>
      <xdr:colOff>671434</xdr:colOff>
      <xdr:row>20</xdr:row>
      <xdr:rowOff>31230</xdr:rowOff>
    </xdr:to>
    <xdr:sp macro="" textlink="">
      <xdr:nvSpPr>
        <xdr:cNvPr id="2" name="سهم: لليمين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BC9E87-972C-54AC-D133-87AEA49185FD}"/>
            </a:ext>
          </a:extLst>
        </xdr:cNvPr>
        <xdr:cNvSpPr/>
      </xdr:nvSpPr>
      <xdr:spPr>
        <a:xfrm>
          <a:off x="11261626107" y="5715000"/>
          <a:ext cx="3076106" cy="765123"/>
        </a:xfrm>
        <a:prstGeom prst="rightArrow">
          <a:avLst>
            <a:gd name="adj1" fmla="val 66326"/>
            <a:gd name="adj2" fmla="val 117347"/>
          </a:avLst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 rtl="1"/>
          <a:r>
            <a:rPr lang="ar-BH" sz="2800" b="1" kern="1200"/>
            <a:t>الصفحة الرئيسية</a:t>
          </a:r>
          <a:r>
            <a:rPr lang="ar-BH" sz="2800" b="1" kern="1200" baseline="0"/>
            <a:t> </a:t>
          </a:r>
          <a:endParaRPr lang="en-GB" sz="2800" b="1" kern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13</xdr:row>
      <xdr:rowOff>85725</xdr:rowOff>
    </xdr:from>
    <xdr:to>
      <xdr:col>1</xdr:col>
      <xdr:colOff>1056806</xdr:colOff>
      <xdr:row>15</xdr:row>
      <xdr:rowOff>174573</xdr:rowOff>
    </xdr:to>
    <xdr:sp macro="" textlink="">
      <xdr:nvSpPr>
        <xdr:cNvPr id="2" name="سهم: لليمين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F7EF2A-C0BF-47D2-9104-A5AB4B595EE6}"/>
            </a:ext>
          </a:extLst>
        </xdr:cNvPr>
        <xdr:cNvSpPr/>
      </xdr:nvSpPr>
      <xdr:spPr>
        <a:xfrm>
          <a:off x="11235490444" y="3505200"/>
          <a:ext cx="2056931" cy="450798"/>
        </a:xfrm>
        <a:prstGeom prst="rightArrow">
          <a:avLst>
            <a:gd name="adj1" fmla="val 66326"/>
            <a:gd name="adj2" fmla="val 117347"/>
          </a:avLst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ar-BH" sz="1800" b="1" kern="1200"/>
            <a:t>الصفحة الرئيسية</a:t>
          </a:r>
          <a:r>
            <a:rPr lang="ar-BH" sz="1800" b="1" kern="1200" baseline="0"/>
            <a:t> </a:t>
          </a:r>
          <a:endParaRPr lang="en-GB" sz="1800" b="1" kern="1200"/>
        </a:p>
      </xdr:txBody>
    </xdr:sp>
    <xdr:clientData/>
  </xdr:twoCellAnchor>
  <xdr:twoCellAnchor>
    <xdr:from>
      <xdr:col>8</xdr:col>
      <xdr:colOff>466800</xdr:colOff>
      <xdr:row>3</xdr:row>
      <xdr:rowOff>19207</xdr:rowOff>
    </xdr:from>
    <xdr:to>
      <xdr:col>13</xdr:col>
      <xdr:colOff>130865</xdr:colOff>
      <xdr:row>8</xdr:row>
      <xdr:rowOff>82210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946A009-9046-5BAF-95E1-48C9648303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273050</xdr:colOff>
          <xdr:row>25</xdr:row>
          <xdr:rowOff>82550</xdr:rowOff>
        </xdr:from>
        <xdr:to>
          <xdr:col>4</xdr:col>
          <xdr:colOff>527050</xdr:colOff>
          <xdr:row>27</xdr:row>
          <xdr:rowOff>25400</xdr:rowOff>
        </xdr:to>
        <xdr:sp macro="" textlink="">
          <xdr:nvSpPr>
            <xdr:cNvPr id="20483" name="CommandButton1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6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20</xdr:col>
      <xdr:colOff>0</xdr:colOff>
      <xdr:row>5</xdr:row>
      <xdr:rowOff>171313</xdr:rowOff>
    </xdr:to>
    <xdr:grpSp>
      <xdr:nvGrpSpPr>
        <xdr:cNvPr id="2" name="组合 46">
          <a:extLst>
            <a:ext uri="{FF2B5EF4-FFF2-40B4-BE49-F238E27FC236}">
              <a16:creationId xmlns:a16="http://schemas.microsoft.com/office/drawing/2014/main" id="{4499A4B7-D97C-44C1-A387-0A637D566B85}"/>
            </a:ext>
          </a:extLst>
        </xdr:cNvPr>
        <xdr:cNvGrpSpPr/>
      </xdr:nvGrpSpPr>
      <xdr:grpSpPr>
        <a:xfrm>
          <a:off x="10753939128" y="0"/>
          <a:ext cx="13202093" cy="1057360"/>
          <a:chOff x="5355" y="106"/>
          <a:chExt cx="17520" cy="1766"/>
        </a:xfrm>
      </xdr:grpSpPr>
      <xdr:sp macro="" textlink="">
        <xdr:nvSpPr>
          <xdr:cNvPr id="3" name="直角三角形 40">
            <a:extLst>
              <a:ext uri="{FF2B5EF4-FFF2-40B4-BE49-F238E27FC236}">
                <a16:creationId xmlns:a16="http://schemas.microsoft.com/office/drawing/2014/main" id="{8482A12F-2D09-8A48-3DFC-F20C6CDEC80B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" name="直角三角形 42">
            <a:extLst>
              <a:ext uri="{FF2B5EF4-FFF2-40B4-BE49-F238E27FC236}">
                <a16:creationId xmlns:a16="http://schemas.microsoft.com/office/drawing/2014/main" id="{29AA1B7D-8C8D-FEB2-398E-419324D21CAD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4</xdr:col>
      <xdr:colOff>468313</xdr:colOff>
      <xdr:row>14</xdr:row>
      <xdr:rowOff>6350</xdr:rowOff>
    </xdr:from>
    <xdr:ext cx="481030" cy="328295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77EE056-C01B-44C7-9D83-E0DD5B554EB0}"/>
            </a:ext>
          </a:extLst>
        </xdr:cNvPr>
        <xdr:cNvSpPr txBox="1"/>
      </xdr:nvSpPr>
      <xdr:spPr>
        <a:xfrm>
          <a:off x="10790716907" y="2593975"/>
          <a:ext cx="481030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بحث</a:t>
          </a:r>
        </a:p>
      </xdr:txBody>
    </xdr:sp>
    <xdr:clientData/>
  </xdr:oneCellAnchor>
  <xdr:oneCellAnchor>
    <xdr:from>
      <xdr:col>0</xdr:col>
      <xdr:colOff>533400</xdr:colOff>
      <xdr:row>19</xdr:row>
      <xdr:rowOff>25400</xdr:rowOff>
    </xdr:from>
    <xdr:ext cx="1372940" cy="32829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7E4288FA-5B23-428C-B2BE-B30C06474A42}"/>
            </a:ext>
          </a:extLst>
        </xdr:cNvPr>
        <xdr:cNvSpPr txBox="1"/>
      </xdr:nvSpPr>
      <xdr:spPr>
        <a:xfrm>
          <a:off x="10818404760" y="3327400"/>
          <a:ext cx="1372940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المجموعة الغذائية</a:t>
          </a:r>
        </a:p>
      </xdr:txBody>
    </xdr:sp>
    <xdr:clientData/>
  </xdr:oneCellAnchor>
  <xdr:oneCellAnchor>
    <xdr:from>
      <xdr:col>13</xdr:col>
      <xdr:colOff>247650</xdr:colOff>
      <xdr:row>18</xdr:row>
      <xdr:rowOff>171450</xdr:rowOff>
    </xdr:from>
    <xdr:ext cx="979371" cy="32829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6590BA0-5F00-41F7-9068-02105D5FF05C}"/>
            </a:ext>
          </a:extLst>
        </xdr:cNvPr>
        <xdr:cNvSpPr txBox="1"/>
      </xdr:nvSpPr>
      <xdr:spPr>
        <a:xfrm>
          <a:off x="10813140479" y="3117850"/>
          <a:ext cx="97937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كمية الحصة</a:t>
          </a:r>
        </a:p>
      </xdr:txBody>
    </xdr:sp>
    <xdr:clientData/>
  </xdr:oneCellAnchor>
  <xdr:oneCellAnchor>
    <xdr:from>
      <xdr:col>6</xdr:col>
      <xdr:colOff>550880</xdr:colOff>
      <xdr:row>19</xdr:row>
      <xdr:rowOff>0</xdr:rowOff>
    </xdr:from>
    <xdr:ext cx="1147366" cy="328295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6626941-982D-480F-8F44-77EF200DBFBC}"/>
            </a:ext>
          </a:extLst>
        </xdr:cNvPr>
        <xdr:cNvSpPr txBox="1"/>
      </xdr:nvSpPr>
      <xdr:spPr>
        <a:xfrm>
          <a:off x="10814650454" y="3302000"/>
          <a:ext cx="1147366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الوجبة الغذائية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215900</xdr:colOff>
          <xdr:row>25</xdr:row>
          <xdr:rowOff>57150</xdr:rowOff>
        </xdr:from>
        <xdr:to>
          <xdr:col>8</xdr:col>
          <xdr:colOff>457200</xdr:colOff>
          <xdr:row>27</xdr:row>
          <xdr:rowOff>6350</xdr:rowOff>
        </xdr:to>
        <xdr:sp macro="" textlink="">
          <xdr:nvSpPr>
            <xdr:cNvPr id="20487" name="CommandButton2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6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44450</xdr:colOff>
          <xdr:row>25</xdr:row>
          <xdr:rowOff>38100</xdr:rowOff>
        </xdr:from>
        <xdr:to>
          <xdr:col>12</xdr:col>
          <xdr:colOff>285750</xdr:colOff>
          <xdr:row>26</xdr:row>
          <xdr:rowOff>171450</xdr:rowOff>
        </xdr:to>
        <xdr:sp macro="" textlink="">
          <xdr:nvSpPr>
            <xdr:cNvPr id="20488" name="CommandButton3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6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241300</xdr:colOff>
          <xdr:row>25</xdr:row>
          <xdr:rowOff>38100</xdr:rowOff>
        </xdr:from>
        <xdr:to>
          <xdr:col>16</xdr:col>
          <xdr:colOff>482600</xdr:colOff>
          <xdr:row>26</xdr:row>
          <xdr:rowOff>171450</xdr:rowOff>
        </xdr:to>
        <xdr:sp macro="" textlink="">
          <xdr:nvSpPr>
            <xdr:cNvPr id="20489" name="CommandButton4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6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14</xdr:col>
      <xdr:colOff>336550</xdr:colOff>
      <xdr:row>0</xdr:row>
      <xdr:rowOff>139700</xdr:rowOff>
    </xdr:from>
    <xdr:ext cx="2210670" cy="623184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E4E1F7F0-CCB2-4C7E-96BA-E5CF1960B936}"/>
            </a:ext>
          </a:extLst>
        </xdr:cNvPr>
        <xdr:cNvSpPr txBox="1"/>
      </xdr:nvSpPr>
      <xdr:spPr>
        <a:xfrm>
          <a:off x="10810842380" y="139700"/>
          <a:ext cx="2210670" cy="623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البدائل الغذائية</a:t>
          </a:r>
        </a:p>
      </xdr:txBody>
    </xdr:sp>
    <xdr:clientData/>
  </xdr:oneCellAnchor>
  <xdr:twoCellAnchor>
    <xdr:from>
      <xdr:col>0</xdr:col>
      <xdr:colOff>69850</xdr:colOff>
      <xdr:row>0</xdr:row>
      <xdr:rowOff>139700</xdr:rowOff>
    </xdr:from>
    <xdr:to>
      <xdr:col>2</xdr:col>
      <xdr:colOff>474862</xdr:colOff>
      <xdr:row>4</xdr:row>
      <xdr:rowOff>105010</xdr:rowOff>
    </xdr:to>
    <xdr:sp macro="" textlink="">
      <xdr:nvSpPr>
        <xdr:cNvPr id="21" name="圆角矩形 25">
          <a:extLst>
            <a:ext uri="{FF2B5EF4-FFF2-40B4-BE49-F238E27FC236}">
              <a16:creationId xmlns:a16="http://schemas.microsoft.com/office/drawing/2014/main" id="{FDA0085D-E229-4F5A-A555-3EDBC585D03C}"/>
            </a:ext>
          </a:extLst>
        </xdr:cNvPr>
        <xdr:cNvSpPr/>
      </xdr:nvSpPr>
      <xdr:spPr>
        <a:xfrm>
          <a:off x="10818197938" y="139700"/>
          <a:ext cx="1725812" cy="67651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0</xdr:col>
      <xdr:colOff>390280</xdr:colOff>
      <xdr:row>1</xdr:row>
      <xdr:rowOff>39747</xdr:rowOff>
    </xdr:from>
    <xdr:ext cx="223843" cy="254557"/>
    <xdr:sp macro="" textlink="$U$1">
      <xdr:nvSpPr>
        <xdr:cNvPr id="22" name="TextBox 21">
          <a:extLst>
            <a:ext uri="{FF2B5EF4-FFF2-40B4-BE49-F238E27FC236}">
              <a16:creationId xmlns:a16="http://schemas.microsoft.com/office/drawing/2014/main" id="{71CAE353-A9F6-490F-88A3-8BC0CE3AB7AD}"/>
            </a:ext>
          </a:extLst>
        </xdr:cNvPr>
        <xdr:cNvSpPr txBox="1"/>
      </xdr:nvSpPr>
      <xdr:spPr>
        <a:xfrm>
          <a:off x="10784233621" y="217857"/>
          <a:ext cx="223843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7BD0017A-57E5-4B6A-A696-E814F9125493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 </a:t>
          </a:fld>
          <a:endParaRPr lang="ar-SA" sz="1200" b="1"/>
        </a:p>
      </xdr:txBody>
    </xdr:sp>
    <xdr:clientData/>
  </xdr:oneCellAnchor>
  <xdr:oneCellAnchor>
    <xdr:from>
      <xdr:col>1</xdr:col>
      <xdr:colOff>249887</xdr:colOff>
      <xdr:row>2</xdr:row>
      <xdr:rowOff>108771</xdr:rowOff>
    </xdr:from>
    <xdr:ext cx="223844" cy="254557"/>
    <xdr:sp macro="" textlink="$U$2">
      <xdr:nvSpPr>
        <xdr:cNvPr id="23" name="TextBox 22">
          <a:extLst>
            <a:ext uri="{FF2B5EF4-FFF2-40B4-BE49-F238E27FC236}">
              <a16:creationId xmlns:a16="http://schemas.microsoft.com/office/drawing/2014/main" id="{34E7393C-3322-4EE3-BBFA-E87BC60F4EF7}"/>
            </a:ext>
          </a:extLst>
        </xdr:cNvPr>
        <xdr:cNvSpPr txBox="1"/>
      </xdr:nvSpPr>
      <xdr:spPr>
        <a:xfrm>
          <a:off x="10783715781" y="464991"/>
          <a:ext cx="22384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fld id="{106C2C18-DDA6-4630-A19F-85BFC02A3F93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l" rtl="1"/>
            <a:t> </a:t>
          </a:fld>
          <a:endParaRPr lang="ar-SA" sz="1100" b="1"/>
        </a:p>
      </xdr:txBody>
    </xdr:sp>
    <xdr:clientData/>
  </xdr:oneCellAnchor>
  <xdr:oneCellAnchor>
    <xdr:from>
      <xdr:col>1</xdr:col>
      <xdr:colOff>501668</xdr:colOff>
      <xdr:row>1</xdr:row>
      <xdr:rowOff>19060</xdr:rowOff>
    </xdr:from>
    <xdr:ext cx="526876" cy="280205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15E115B-83D5-4BA9-915A-F6C7F25411C7}"/>
            </a:ext>
          </a:extLst>
        </xdr:cNvPr>
        <xdr:cNvSpPr txBox="1"/>
      </xdr:nvSpPr>
      <xdr:spPr>
        <a:xfrm>
          <a:off x="10818304656" y="196860"/>
          <a:ext cx="52687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en-US" sz="1200" b="1"/>
            <a:t>Date:</a:t>
          </a:r>
          <a:endParaRPr lang="ar-SA" sz="1200" b="1"/>
        </a:p>
      </xdr:txBody>
    </xdr:sp>
    <xdr:clientData/>
  </xdr:oneCellAnchor>
  <xdr:oneCellAnchor>
    <xdr:from>
      <xdr:col>1</xdr:col>
      <xdr:colOff>499376</xdr:colOff>
      <xdr:row>2</xdr:row>
      <xdr:rowOff>98109</xdr:rowOff>
    </xdr:from>
    <xdr:ext cx="535531" cy="280205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139846AA-B5DB-40FE-B07C-8DBA83016FF3}"/>
            </a:ext>
          </a:extLst>
        </xdr:cNvPr>
        <xdr:cNvSpPr txBox="1"/>
      </xdr:nvSpPr>
      <xdr:spPr>
        <a:xfrm>
          <a:off x="10818298293" y="453709"/>
          <a:ext cx="5355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r>
            <a:rPr lang="en-US" sz="1200" b="1"/>
            <a:t>Time:</a:t>
          </a:r>
          <a:endParaRPr lang="ar-SA" sz="1200" b="1"/>
        </a:p>
      </xdr:txBody>
    </xdr:sp>
    <xdr:clientData/>
  </xdr:oneCellAnchor>
  <xdr:twoCellAnchor>
    <xdr:from>
      <xdr:col>2</xdr:col>
      <xdr:colOff>610408</xdr:colOff>
      <xdr:row>0</xdr:row>
      <xdr:rowOff>143581</xdr:rowOff>
    </xdr:from>
    <xdr:to>
      <xdr:col>5</xdr:col>
      <xdr:colOff>357772</xdr:colOff>
      <xdr:row>4</xdr:row>
      <xdr:rowOff>103988</xdr:rowOff>
    </xdr:to>
    <xdr:sp macro="" textlink="">
      <xdr:nvSpPr>
        <xdr:cNvPr id="26" name="圆角矩形 25">
          <a:extLst>
            <a:ext uri="{FF2B5EF4-FFF2-40B4-BE49-F238E27FC236}">
              <a16:creationId xmlns:a16="http://schemas.microsoft.com/office/drawing/2014/main" id="{5E8B67BD-40E2-41D8-B3B0-E3AE4BB721F4}"/>
            </a:ext>
          </a:extLst>
        </xdr:cNvPr>
        <xdr:cNvSpPr/>
      </xdr:nvSpPr>
      <xdr:spPr>
        <a:xfrm>
          <a:off x="10816333828" y="143581"/>
          <a:ext cx="1728564" cy="67160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3</xdr:col>
      <xdr:colOff>188879</xdr:colOff>
      <xdr:row>1</xdr:row>
      <xdr:rowOff>143208</xdr:rowOff>
    </xdr:from>
    <xdr:ext cx="1304461" cy="328295"/>
    <xdr:sp macro="" textlink="">
      <xdr:nvSpPr>
        <xdr:cNvPr id="27" name="TextBox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B31152-2C33-42A8-B5E0-68CBA0D4ADE0}"/>
            </a:ext>
          </a:extLst>
        </xdr:cNvPr>
        <xdr:cNvSpPr txBox="1"/>
      </xdr:nvSpPr>
      <xdr:spPr>
        <a:xfrm>
          <a:off x="10816519060" y="321008"/>
          <a:ext cx="130446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الصفحة الرئيسية</a:t>
          </a:r>
        </a:p>
      </xdr:txBody>
    </xdr:sp>
    <xdr:clientData/>
  </xdr:oneCellAnchor>
  <xdr:twoCellAnchor editAs="absolute">
    <xdr:from>
      <xdr:col>6</xdr:col>
      <xdr:colOff>385</xdr:colOff>
      <xdr:row>13</xdr:row>
      <xdr:rowOff>177202</xdr:rowOff>
    </xdr:from>
    <xdr:to>
      <xdr:col>8</xdr:col>
      <xdr:colOff>713044</xdr:colOff>
      <xdr:row>15</xdr:row>
      <xdr:rowOff>7701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A42FEC99-8230-4D9F-8494-24C95D3F018F}"/>
            </a:ext>
          </a:extLst>
        </xdr:cNvPr>
        <xdr:cNvSpPr/>
      </xdr:nvSpPr>
      <xdr:spPr>
        <a:xfrm>
          <a:off x="10837797871" y="2645653"/>
          <a:ext cx="2036321" cy="331344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652181</xdr:colOff>
      <xdr:row>18</xdr:row>
      <xdr:rowOff>173182</xdr:rowOff>
    </xdr:from>
    <xdr:to>
      <xdr:col>5</xdr:col>
      <xdr:colOff>624744</xdr:colOff>
      <xdr:row>19</xdr:row>
      <xdr:rowOff>312348</xdr:rowOff>
    </xdr:to>
    <xdr:sp macro="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2453256D-1D6D-4226-8347-69352137A182}"/>
            </a:ext>
          </a:extLst>
        </xdr:cNvPr>
        <xdr:cNvSpPr/>
      </xdr:nvSpPr>
      <xdr:spPr>
        <a:xfrm>
          <a:off x="10771870553" y="3847111"/>
          <a:ext cx="1945599" cy="320594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9621</xdr:colOff>
      <xdr:row>18</xdr:row>
      <xdr:rowOff>168372</xdr:rowOff>
    </xdr:from>
    <xdr:to>
      <xdr:col>11</xdr:col>
      <xdr:colOff>626805</xdr:colOff>
      <xdr:row>19</xdr:row>
      <xdr:rowOff>307538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EC22E0FF-67A6-4823-802C-D29116CF242A}"/>
            </a:ext>
          </a:extLst>
        </xdr:cNvPr>
        <xdr:cNvSpPr/>
      </xdr:nvSpPr>
      <xdr:spPr>
        <a:xfrm>
          <a:off x="10790365960" y="3790758"/>
          <a:ext cx="1935290" cy="317159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650857</xdr:colOff>
      <xdr:row>19</xdr:row>
      <xdr:rowOff>4811</xdr:rowOff>
    </xdr:from>
    <xdr:to>
      <xdr:col>18</xdr:col>
      <xdr:colOff>1374</xdr:colOff>
      <xdr:row>20</xdr:row>
      <xdr:rowOff>4470</xdr:rowOff>
    </xdr:to>
    <xdr:sp macro="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ABE6BF83-8CB5-4604-B54F-A519572992B4}"/>
            </a:ext>
          </a:extLst>
        </xdr:cNvPr>
        <xdr:cNvSpPr/>
      </xdr:nvSpPr>
      <xdr:spPr>
        <a:xfrm>
          <a:off x="10786379395" y="3805190"/>
          <a:ext cx="1985354" cy="317159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330200</xdr:colOff>
          <xdr:row>14</xdr:row>
          <xdr:rowOff>12700</xdr:rowOff>
        </xdr:from>
        <xdr:to>
          <xdr:col>14</xdr:col>
          <xdr:colOff>304800</xdr:colOff>
          <xdr:row>15</xdr:row>
          <xdr:rowOff>12700</xdr:rowOff>
        </xdr:to>
        <xdr:sp macro="" textlink="">
          <xdr:nvSpPr>
            <xdr:cNvPr id="20497" name="ComboBox2" hidden="1">
              <a:extLst>
                <a:ext uri="{63B3BB69-23CF-44E3-9099-C40C66FF867C}">
                  <a14:compatExt spid="_x0000_s20497"/>
                </a:ext>
                <a:ext uri="{FF2B5EF4-FFF2-40B4-BE49-F238E27FC236}">
                  <a16:creationId xmlns:a16="http://schemas.microsoft.com/office/drawing/2014/main" id="{00000000-0008-0000-0600-00001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341540</xdr:colOff>
      <xdr:row>27</xdr:row>
      <xdr:rowOff>42740</xdr:rowOff>
    </xdr:from>
    <xdr:to>
      <xdr:col>14</xdr:col>
      <xdr:colOff>26659</xdr:colOff>
      <xdr:row>37</xdr:row>
      <xdr:rowOff>124960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2C4B76D-9E06-3527-D2E8-3F78EA6E3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4202" r="95630">
                      <a14:foregroundMark x1="8571" y1="67500" x2="5042" y2="85500"/>
                      <a14:foregroundMark x1="6555" y1="64000" x2="6723" y2="57000"/>
                      <a14:foregroundMark x1="5042" y1="63000" x2="6050" y2="59500"/>
                      <a14:foregroundMark x1="4202" y1="52500" x2="5882" y2="46000"/>
                      <a14:foregroundMark x1="94118" y1="79000" x2="94454" y2="69500"/>
                      <a14:foregroundMark x1="95630" y1="74500" x2="95462" y2="73500"/>
                      <a14:foregroundMark x1="28908" y1="86500" x2="29244" y2="88500"/>
                      <a14:foregroundMark x1="53950" y1="85000" x2="47395" y2="88000"/>
                      <a14:foregroundMark x1="29916" y1="36000" x2="31092" y2="36500"/>
                      <a14:foregroundMark x1="26050" y1="39000" x2="27059" y2="38500"/>
                      <a14:foregroundMark x1="22185" y1="41500" x2="23025" y2="40000"/>
                      <a14:foregroundMark x1="22017" y1="41000" x2="22017" y2="400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46610" y="5385288"/>
          <a:ext cx="5680985" cy="1852893"/>
        </a:xfrm>
        <a:prstGeom prst="rect">
          <a:avLst/>
        </a:prstGeom>
      </xdr:spPr>
    </xdr:pic>
    <xdr:clientData/>
  </xdr:twoCellAnchor>
  <xdr:oneCellAnchor>
    <xdr:from>
      <xdr:col>0</xdr:col>
      <xdr:colOff>489023</xdr:colOff>
      <xdr:row>1</xdr:row>
      <xdr:rowOff>80288</xdr:rowOff>
    </xdr:from>
    <xdr:ext cx="733920" cy="254557"/>
    <xdr:sp macro="" textlink="'القائمة المنسدلة للبدائل'!E1">
      <xdr:nvSpPr>
        <xdr:cNvPr id="10" name="TextBox 9">
          <a:extLst>
            <a:ext uri="{FF2B5EF4-FFF2-40B4-BE49-F238E27FC236}">
              <a16:creationId xmlns:a16="http://schemas.microsoft.com/office/drawing/2014/main" id="{FF6E94DA-6195-45C9-B363-F4CD39C4D262}"/>
            </a:ext>
          </a:extLst>
        </xdr:cNvPr>
        <xdr:cNvSpPr txBox="1"/>
      </xdr:nvSpPr>
      <xdr:spPr>
        <a:xfrm>
          <a:off x="10761749701" y="255460"/>
          <a:ext cx="7339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5B8F37DF-D544-473B-B386-3CE8813432C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30/03/25</a:t>
          </a:fld>
          <a:endParaRPr lang="ar-SA" sz="1200" b="1"/>
        </a:p>
      </xdr:txBody>
    </xdr:sp>
    <xdr:clientData/>
  </xdr:oneCellAnchor>
  <xdr:oneCellAnchor>
    <xdr:from>
      <xdr:col>0</xdr:col>
      <xdr:colOff>653316</xdr:colOff>
      <xdr:row>2</xdr:row>
      <xdr:rowOff>164970</xdr:rowOff>
    </xdr:from>
    <xdr:ext cx="545599" cy="254557"/>
    <xdr:sp macro="" textlink="'القائمة المنسدلة للبدائل'!E2">
      <xdr:nvSpPr>
        <xdr:cNvPr id="12" name="TextBox 11">
          <a:extLst>
            <a:ext uri="{FF2B5EF4-FFF2-40B4-BE49-F238E27FC236}">
              <a16:creationId xmlns:a16="http://schemas.microsoft.com/office/drawing/2014/main" id="{6E562BDB-555E-4071-B43A-F3F4ABEE648E}"/>
            </a:ext>
          </a:extLst>
        </xdr:cNvPr>
        <xdr:cNvSpPr txBox="1"/>
      </xdr:nvSpPr>
      <xdr:spPr>
        <a:xfrm>
          <a:off x="10761773729" y="515315"/>
          <a:ext cx="545599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F507CDC5-F2C8-478F-9650-A7D84EE63DBD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06:43</a:t>
          </a:fld>
          <a:endParaRPr lang="ar-SA" sz="1100" b="1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749287</xdr:colOff>
      <xdr:row>11</xdr:row>
      <xdr:rowOff>167667</xdr:rowOff>
    </xdr:from>
    <xdr:to>
      <xdr:col>10</xdr:col>
      <xdr:colOff>15985</xdr:colOff>
      <xdr:row>12</xdr:row>
      <xdr:rowOff>350552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21CF0A3-2CAA-4D98-84ED-617FCC697E65}"/>
            </a:ext>
          </a:extLst>
        </xdr:cNvPr>
        <xdr:cNvSpPr/>
      </xdr:nvSpPr>
      <xdr:spPr>
        <a:xfrm>
          <a:off x="10806880927" y="2265657"/>
          <a:ext cx="2429247" cy="360312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7</xdr:col>
      <xdr:colOff>9237</xdr:colOff>
      <xdr:row>17</xdr:row>
      <xdr:rowOff>109041</xdr:rowOff>
    </xdr:from>
    <xdr:ext cx="223844" cy="254557"/>
    <xdr:sp macro="" textlink="$L$24">
      <xdr:nvSpPr>
        <xdr:cNvPr id="5" name="TextBox 4">
          <a:extLst>
            <a:ext uri="{FF2B5EF4-FFF2-40B4-BE49-F238E27FC236}">
              <a16:creationId xmlns:a16="http://schemas.microsoft.com/office/drawing/2014/main" id="{04B27A47-E186-495A-AEE3-79278CFB51D6}"/>
            </a:ext>
          </a:extLst>
        </xdr:cNvPr>
        <xdr:cNvSpPr txBox="1"/>
      </xdr:nvSpPr>
      <xdr:spPr>
        <a:xfrm>
          <a:off x="10818611169" y="4395291"/>
          <a:ext cx="22384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1450724D-D358-4FDF-B490-1F23B8DFF7CC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 </a:t>
          </a:fld>
          <a:endParaRPr lang="ar-SA" sz="1100" b="1"/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15</xdr:col>
      <xdr:colOff>6414</xdr:colOff>
      <xdr:row>6</xdr:row>
      <xdr:rowOff>166767</xdr:rowOff>
    </xdr:to>
    <xdr:grpSp>
      <xdr:nvGrpSpPr>
        <xdr:cNvPr id="6" name="组合 46">
          <a:extLst>
            <a:ext uri="{FF2B5EF4-FFF2-40B4-BE49-F238E27FC236}">
              <a16:creationId xmlns:a16="http://schemas.microsoft.com/office/drawing/2014/main" id="{976062C3-CB9C-4C94-9914-E6C6F7230DF8}"/>
            </a:ext>
          </a:extLst>
        </xdr:cNvPr>
        <xdr:cNvGrpSpPr/>
      </xdr:nvGrpSpPr>
      <xdr:grpSpPr>
        <a:xfrm>
          <a:off x="10840994800" y="0"/>
          <a:ext cx="11681343" cy="1255338"/>
          <a:chOff x="5355" y="106"/>
          <a:chExt cx="17520" cy="1766"/>
        </a:xfrm>
      </xdr:grpSpPr>
      <xdr:sp macro="" textlink="">
        <xdr:nvSpPr>
          <xdr:cNvPr id="7" name="直角三角形 40">
            <a:extLst>
              <a:ext uri="{FF2B5EF4-FFF2-40B4-BE49-F238E27FC236}">
                <a16:creationId xmlns:a16="http://schemas.microsoft.com/office/drawing/2014/main" id="{6EDD3217-7BB6-FF34-54F4-CA01EC8641A8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8" name="直角三角形 42">
            <a:extLst>
              <a:ext uri="{FF2B5EF4-FFF2-40B4-BE49-F238E27FC236}">
                <a16:creationId xmlns:a16="http://schemas.microsoft.com/office/drawing/2014/main" id="{AA226D94-C200-78C5-FCA0-74A75DD76D62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9</xdr:col>
      <xdr:colOff>1604660</xdr:colOff>
      <xdr:row>1</xdr:row>
      <xdr:rowOff>38983</xdr:rowOff>
    </xdr:from>
    <xdr:ext cx="3886257" cy="623184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337FAFF-2022-4E70-9155-3D1EB071BB7C}"/>
            </a:ext>
          </a:extLst>
        </xdr:cNvPr>
        <xdr:cNvSpPr txBox="1"/>
      </xdr:nvSpPr>
      <xdr:spPr>
        <a:xfrm>
          <a:off x="10841261583" y="220412"/>
          <a:ext cx="3886257" cy="623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حساب السعرات الحرارية</a:t>
          </a:r>
        </a:p>
      </xdr:txBody>
    </xdr:sp>
    <xdr:clientData/>
  </xdr:oneCellAnchor>
  <xdr:twoCellAnchor editAs="absolute">
    <xdr:from>
      <xdr:col>0</xdr:col>
      <xdr:colOff>420473</xdr:colOff>
      <xdr:row>1</xdr:row>
      <xdr:rowOff>94392</xdr:rowOff>
    </xdr:from>
    <xdr:to>
      <xdr:col>3</xdr:col>
      <xdr:colOff>203487</xdr:colOff>
      <xdr:row>5</xdr:row>
      <xdr:rowOff>45188</xdr:rowOff>
    </xdr:to>
    <xdr:sp macro="" textlink="">
      <xdr:nvSpPr>
        <xdr:cNvPr id="10" name="圆角矩形 25">
          <a:extLst>
            <a:ext uri="{FF2B5EF4-FFF2-40B4-BE49-F238E27FC236}">
              <a16:creationId xmlns:a16="http://schemas.microsoft.com/office/drawing/2014/main" id="{F16A855E-12D5-449A-BB09-7D5DEF5F4F04}"/>
            </a:ext>
          </a:extLst>
        </xdr:cNvPr>
        <xdr:cNvSpPr/>
      </xdr:nvSpPr>
      <xdr:spPr>
        <a:xfrm>
          <a:off x="10819301163" y="272192"/>
          <a:ext cx="1726114" cy="66199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227572</xdr:colOff>
      <xdr:row>1</xdr:row>
      <xdr:rowOff>151552</xdr:rowOff>
    </xdr:from>
    <xdr:ext cx="526876" cy="280205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D0DDE3F-C100-4776-AE45-B1F66306176B}"/>
            </a:ext>
          </a:extLst>
        </xdr:cNvPr>
        <xdr:cNvSpPr txBox="1"/>
      </xdr:nvSpPr>
      <xdr:spPr>
        <a:xfrm>
          <a:off x="10819410602" y="329352"/>
          <a:ext cx="52687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en-US" sz="1200" b="1"/>
            <a:t>Date:</a:t>
          </a:r>
          <a:endParaRPr lang="ar-SA" sz="1200" b="1"/>
        </a:p>
      </xdr:txBody>
    </xdr:sp>
    <xdr:clientData/>
  </xdr:oneCellAnchor>
  <xdr:oneCellAnchor>
    <xdr:from>
      <xdr:col>2</xdr:col>
      <xdr:colOff>225280</xdr:colOff>
      <xdr:row>3</xdr:row>
      <xdr:rowOff>45544</xdr:rowOff>
    </xdr:from>
    <xdr:ext cx="535531" cy="280205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B0C8E37D-8CF7-42C0-B21E-E76CBB5D7F8B}"/>
            </a:ext>
          </a:extLst>
        </xdr:cNvPr>
        <xdr:cNvSpPr txBox="1"/>
      </xdr:nvSpPr>
      <xdr:spPr>
        <a:xfrm>
          <a:off x="10819404239" y="578944"/>
          <a:ext cx="5355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r>
            <a:rPr lang="en-US" sz="1200" b="1"/>
            <a:t>Time:</a:t>
          </a:r>
          <a:endParaRPr lang="ar-SA" sz="1200" b="1"/>
        </a:p>
      </xdr:txBody>
    </xdr:sp>
    <xdr:clientData/>
  </xdr:oneCellAnchor>
  <xdr:twoCellAnchor editAs="absolute">
    <xdr:from>
      <xdr:col>3</xdr:col>
      <xdr:colOff>339033</xdr:colOff>
      <xdr:row>1</xdr:row>
      <xdr:rowOff>98273</xdr:rowOff>
    </xdr:from>
    <xdr:to>
      <xdr:col>6</xdr:col>
      <xdr:colOff>86315</xdr:colOff>
      <xdr:row>5</xdr:row>
      <xdr:rowOff>44166</xdr:rowOff>
    </xdr:to>
    <xdr:sp macro="" textlink="">
      <xdr:nvSpPr>
        <xdr:cNvPr id="13" name="圆角矩形 25">
          <a:extLst>
            <a:ext uri="{FF2B5EF4-FFF2-40B4-BE49-F238E27FC236}">
              <a16:creationId xmlns:a16="http://schemas.microsoft.com/office/drawing/2014/main" id="{33164A08-4538-4942-A2EB-D6D3C0EB5384}"/>
            </a:ext>
          </a:extLst>
        </xdr:cNvPr>
        <xdr:cNvSpPr/>
      </xdr:nvSpPr>
      <xdr:spPr>
        <a:xfrm>
          <a:off x="10817437657" y="276073"/>
          <a:ext cx="1727960" cy="6570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3</xdr:col>
      <xdr:colOff>594186</xdr:colOff>
      <xdr:row>2</xdr:row>
      <xdr:rowOff>102413</xdr:rowOff>
    </xdr:from>
    <xdr:ext cx="1304461" cy="328295"/>
    <xdr:sp macro="" textlink="">
      <xdr:nvSpPr>
        <xdr:cNvPr id="14" name="TextBox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677B8F-915A-4E69-A834-643FDD33AA80}"/>
            </a:ext>
          </a:extLst>
        </xdr:cNvPr>
        <xdr:cNvSpPr txBox="1"/>
      </xdr:nvSpPr>
      <xdr:spPr>
        <a:xfrm>
          <a:off x="10801836674" y="460618"/>
          <a:ext cx="130446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الصفحة الرئيسية</a:t>
          </a:r>
        </a:p>
      </xdr:txBody>
    </xdr:sp>
    <xdr:clientData/>
  </xdr:oneCellAnchor>
  <xdr:oneCellAnchor>
    <xdr:from>
      <xdr:col>1</xdr:col>
      <xdr:colOff>287262</xdr:colOff>
      <xdr:row>2</xdr:row>
      <xdr:rowOff>22679</xdr:rowOff>
    </xdr:from>
    <xdr:ext cx="733920" cy="254557"/>
    <xdr:sp macro="" textlink="'القائمة المنسدلة للبدائل'!E1">
      <xdr:nvSpPr>
        <xdr:cNvPr id="15" name="TextBox 14">
          <a:extLst>
            <a:ext uri="{FF2B5EF4-FFF2-40B4-BE49-F238E27FC236}">
              <a16:creationId xmlns:a16="http://schemas.microsoft.com/office/drawing/2014/main" id="{6C3AD554-2C40-46F6-AF95-3A833DC5409F}"/>
            </a:ext>
          </a:extLst>
        </xdr:cNvPr>
        <xdr:cNvSpPr txBox="1"/>
      </xdr:nvSpPr>
      <xdr:spPr>
        <a:xfrm>
          <a:off x="10819899518" y="378279"/>
          <a:ext cx="7339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5B8F37DF-D544-473B-B386-3CE8813432C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30/03/25</a:t>
          </a:fld>
          <a:endParaRPr lang="ar-SA" sz="1200" b="1"/>
        </a:p>
      </xdr:txBody>
    </xdr:sp>
    <xdr:clientData/>
  </xdr:oneCellAnchor>
  <xdr:oneCellAnchor>
    <xdr:from>
      <xdr:col>1</xdr:col>
      <xdr:colOff>451555</xdr:colOff>
      <xdr:row>3</xdr:row>
      <xdr:rowOff>101105</xdr:rowOff>
    </xdr:from>
    <xdr:ext cx="545599" cy="254557"/>
    <xdr:sp macro="" textlink="'القائمة المنسدلة للبدائل'!E2">
      <xdr:nvSpPr>
        <xdr:cNvPr id="16" name="TextBox 15">
          <a:extLst>
            <a:ext uri="{FF2B5EF4-FFF2-40B4-BE49-F238E27FC236}">
              <a16:creationId xmlns:a16="http://schemas.microsoft.com/office/drawing/2014/main" id="{BCE39563-427E-4CC3-954F-8EC38A641263}"/>
            </a:ext>
          </a:extLst>
        </xdr:cNvPr>
        <xdr:cNvSpPr txBox="1"/>
      </xdr:nvSpPr>
      <xdr:spPr>
        <a:xfrm>
          <a:off x="10819923546" y="634505"/>
          <a:ext cx="545599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F507CDC5-F2C8-478F-9650-A7D84EE63DBD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06:43</a:t>
          </a:fld>
          <a:endParaRPr lang="ar-SA" sz="1100" b="1"/>
        </a:p>
      </xdr:txBody>
    </xdr:sp>
    <xdr:clientData/>
  </xdr:oneCellAnchor>
  <xdr:twoCellAnchor editAs="absolute">
    <xdr:from>
      <xdr:col>8</xdr:col>
      <xdr:colOff>752959</xdr:colOff>
      <xdr:row>14</xdr:row>
      <xdr:rowOff>188348</xdr:rowOff>
    </xdr:from>
    <xdr:to>
      <xdr:col>9</xdr:col>
      <xdr:colOff>2372941</xdr:colOff>
      <xdr:row>15</xdr:row>
      <xdr:rowOff>320351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D4170C97-4C6F-49D6-93FC-DC6706B9F240}"/>
            </a:ext>
          </a:extLst>
        </xdr:cNvPr>
        <xdr:cNvSpPr/>
      </xdr:nvSpPr>
      <xdr:spPr>
        <a:xfrm>
          <a:off x="10779570839" y="3053592"/>
          <a:ext cx="2386629" cy="348832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761929</xdr:colOff>
      <xdr:row>17</xdr:row>
      <xdr:rowOff>163340</xdr:rowOff>
    </xdr:from>
    <xdr:to>
      <xdr:col>9</xdr:col>
      <xdr:colOff>2385370</xdr:colOff>
      <xdr:row>19</xdr:row>
      <xdr:rowOff>2161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F04665B6-E951-408E-9042-535D6E555ECF}"/>
            </a:ext>
          </a:extLst>
        </xdr:cNvPr>
        <xdr:cNvSpPr/>
      </xdr:nvSpPr>
      <xdr:spPr>
        <a:xfrm>
          <a:off x="10806905243" y="3730546"/>
          <a:ext cx="2392289" cy="337161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754148</xdr:colOff>
      <xdr:row>20</xdr:row>
      <xdr:rowOff>168681</xdr:rowOff>
    </xdr:from>
    <xdr:to>
      <xdr:col>9</xdr:col>
      <xdr:colOff>2383078</xdr:colOff>
      <xdr:row>22</xdr:row>
      <xdr:rowOff>2235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79926104-EA68-4B08-9DF1-13C3DCF07B12}"/>
            </a:ext>
          </a:extLst>
        </xdr:cNvPr>
        <xdr:cNvSpPr/>
      </xdr:nvSpPr>
      <xdr:spPr>
        <a:xfrm>
          <a:off x="10806907535" y="4414465"/>
          <a:ext cx="2397778" cy="319409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733385</xdr:colOff>
      <xdr:row>24</xdr:row>
      <xdr:rowOff>1676</xdr:rowOff>
    </xdr:from>
    <xdr:to>
      <xdr:col>9</xdr:col>
      <xdr:colOff>2368616</xdr:colOff>
      <xdr:row>25</xdr:row>
      <xdr:rowOff>29569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2EF7EF54-78CE-4935-9E78-9CEF0FE0227E}"/>
            </a:ext>
          </a:extLst>
        </xdr:cNvPr>
        <xdr:cNvSpPr/>
      </xdr:nvSpPr>
      <xdr:spPr>
        <a:xfrm>
          <a:off x="10806892302" y="5140508"/>
          <a:ext cx="2404026" cy="348380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764168</xdr:colOff>
      <xdr:row>26</xdr:row>
      <xdr:rowOff>185853</xdr:rowOff>
    </xdr:from>
    <xdr:to>
      <xdr:col>9</xdr:col>
      <xdr:colOff>2347461</xdr:colOff>
      <xdr:row>28</xdr:row>
      <xdr:rowOff>7237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1B1A6C26-6ACE-4297-BAD1-7FF68F45CE9F}"/>
            </a:ext>
          </a:extLst>
        </xdr:cNvPr>
        <xdr:cNvSpPr/>
      </xdr:nvSpPr>
      <xdr:spPr>
        <a:xfrm>
          <a:off x="10806911983" y="5857275"/>
          <a:ext cx="2383310" cy="350276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6</xdr:col>
      <xdr:colOff>602288</xdr:colOff>
      <xdr:row>12</xdr:row>
      <xdr:rowOff>36045</xdr:rowOff>
    </xdr:from>
    <xdr:ext cx="624916" cy="328295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F6BD9E32-119B-4691-B194-6071870D009A}"/>
            </a:ext>
          </a:extLst>
        </xdr:cNvPr>
        <xdr:cNvSpPr txBox="1"/>
      </xdr:nvSpPr>
      <xdr:spPr>
        <a:xfrm>
          <a:off x="10835153629" y="2302642"/>
          <a:ext cx="624916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الجنس</a:t>
          </a:r>
        </a:p>
      </xdr:txBody>
    </xdr:sp>
    <xdr:clientData/>
  </xdr:oneCellAnchor>
  <xdr:oneCellAnchor>
    <xdr:from>
      <xdr:col>0</xdr:col>
      <xdr:colOff>-14593538</xdr:colOff>
      <xdr:row>12</xdr:row>
      <xdr:rowOff>41413</xdr:rowOff>
    </xdr:from>
    <xdr:ext cx="876715" cy="328295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A6E32BCD-8FDF-4D6D-88A0-F59F20FABB59}"/>
            </a:ext>
          </a:extLst>
        </xdr:cNvPr>
        <xdr:cNvSpPr txBox="1"/>
      </xdr:nvSpPr>
      <xdr:spPr>
        <a:xfrm>
          <a:off x="10852703802" y="2263913"/>
          <a:ext cx="876715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الوزن كجم</a:t>
          </a:r>
        </a:p>
      </xdr:txBody>
    </xdr:sp>
    <xdr:clientData/>
  </xdr:oneCellAnchor>
  <xdr:oneCellAnchor>
    <xdr:from>
      <xdr:col>6</xdr:col>
      <xdr:colOff>621771</xdr:colOff>
      <xdr:row>14</xdr:row>
      <xdr:rowOff>136702</xdr:rowOff>
    </xdr:from>
    <xdr:ext cx="525079" cy="32829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51963992-811D-4B30-8AAA-FC1FF3462EFE}"/>
            </a:ext>
          </a:extLst>
        </xdr:cNvPr>
        <xdr:cNvSpPr txBox="1"/>
      </xdr:nvSpPr>
      <xdr:spPr>
        <a:xfrm>
          <a:off x="10835233983" y="2976563"/>
          <a:ext cx="525079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العمر</a:t>
          </a:r>
        </a:p>
      </xdr:txBody>
    </xdr:sp>
    <xdr:clientData/>
  </xdr:oneCellAnchor>
  <xdr:oneCellAnchor>
    <xdr:from>
      <xdr:col>6</xdr:col>
      <xdr:colOff>564443</xdr:colOff>
      <xdr:row>17</xdr:row>
      <xdr:rowOff>132291</xdr:rowOff>
    </xdr:from>
    <xdr:ext cx="569836" cy="32829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E78B0B6-B8DB-466C-B63A-DE18A50D5447}"/>
            </a:ext>
          </a:extLst>
        </xdr:cNvPr>
        <xdr:cNvSpPr txBox="1"/>
      </xdr:nvSpPr>
      <xdr:spPr>
        <a:xfrm>
          <a:off x="10835246554" y="3686527"/>
          <a:ext cx="569836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الطول</a:t>
          </a:r>
        </a:p>
      </xdr:txBody>
    </xdr:sp>
    <xdr:clientData/>
  </xdr:oneCellAnchor>
  <xdr:oneCellAnchor>
    <xdr:from>
      <xdr:col>6</xdr:col>
      <xdr:colOff>582083</xdr:colOff>
      <xdr:row>20</xdr:row>
      <xdr:rowOff>141111</xdr:rowOff>
    </xdr:from>
    <xdr:ext cx="620876" cy="328295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DAD3F163-0514-44E5-8653-CEAAA486B411}"/>
            </a:ext>
          </a:extLst>
        </xdr:cNvPr>
        <xdr:cNvSpPr txBox="1"/>
      </xdr:nvSpPr>
      <xdr:spPr>
        <a:xfrm>
          <a:off x="10835177874" y="4374444"/>
          <a:ext cx="620876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الوزن </a:t>
          </a:r>
        </a:p>
      </xdr:txBody>
    </xdr:sp>
    <xdr:clientData/>
  </xdr:oneCellAnchor>
  <xdr:oneCellAnchor>
    <xdr:from>
      <xdr:col>6</xdr:col>
      <xdr:colOff>546805</xdr:colOff>
      <xdr:row>24</xdr:row>
      <xdr:rowOff>0</xdr:rowOff>
    </xdr:from>
    <xdr:ext cx="613309" cy="328295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9FC7C8E-EA4D-47D2-B868-496A27C9C003}"/>
            </a:ext>
          </a:extLst>
        </xdr:cNvPr>
        <xdr:cNvSpPr txBox="1"/>
      </xdr:nvSpPr>
      <xdr:spPr>
        <a:xfrm>
          <a:off x="10835220719" y="5132917"/>
          <a:ext cx="613309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النشاط</a:t>
          </a:r>
        </a:p>
      </xdr:txBody>
    </xdr:sp>
    <xdr:clientData/>
  </xdr:oneCellAnchor>
  <xdr:oneCellAnchor>
    <xdr:from>
      <xdr:col>6</xdr:col>
      <xdr:colOff>525115</xdr:colOff>
      <xdr:row>26</xdr:row>
      <xdr:rowOff>176389</xdr:rowOff>
    </xdr:from>
    <xdr:ext cx="1348061" cy="328295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602876A7-02E7-43FC-B079-04A8254F0AEA}"/>
            </a:ext>
          </a:extLst>
        </xdr:cNvPr>
        <xdr:cNvSpPr txBox="1"/>
      </xdr:nvSpPr>
      <xdr:spPr>
        <a:xfrm>
          <a:off x="10834507657" y="5829653"/>
          <a:ext cx="134806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السعرات الحرارية</a:t>
          </a:r>
        </a:p>
      </xdr:txBody>
    </xdr:sp>
    <xdr:clientData/>
  </xdr:oneCellAnchor>
  <xdr:twoCellAnchor>
    <xdr:from>
      <xdr:col>2</xdr:col>
      <xdr:colOff>381000</xdr:colOff>
      <xdr:row>13</xdr:row>
      <xdr:rowOff>117928</xdr:rowOff>
    </xdr:from>
    <xdr:to>
      <xdr:col>5</xdr:col>
      <xdr:colOff>538540</xdr:colOff>
      <xdr:row>24</xdr:row>
      <xdr:rowOff>244929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3761077-29B1-4C00-9612-2D531BF92649}"/>
            </a:ext>
          </a:extLst>
        </xdr:cNvPr>
        <xdr:cNvSpPr/>
      </xdr:nvSpPr>
      <xdr:spPr>
        <a:xfrm>
          <a:off x="10849261960" y="2803071"/>
          <a:ext cx="2144183" cy="2676072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ar-S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610323</xdr:colOff>
          <xdr:row>15</xdr:row>
          <xdr:rowOff>42201</xdr:rowOff>
        </xdr:from>
        <xdr:to>
          <xdr:col>5</xdr:col>
          <xdr:colOff>347251</xdr:colOff>
          <xdr:row>23</xdr:row>
          <xdr:rowOff>151873</xdr:rowOff>
        </xdr:to>
        <xdr:pic>
          <xdr:nvPicPr>
            <xdr:cNvPr id="42" name="Picture 41">
              <a:extLst>
                <a:ext uri="{FF2B5EF4-FFF2-40B4-BE49-F238E27FC236}">
                  <a16:creationId xmlns:a16="http://schemas.microsoft.com/office/drawing/2014/main" id="{E0964EC1-A1BE-4E4F-AA9A-A69CAEBC9EF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S" spid="_x0000_s54341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2127" t="2272" r="3192" b="2796"/>
            <a:stretch>
              <a:fillRect/>
            </a:stretch>
          </xdr:blipFill>
          <xdr:spPr bwMode="auto">
            <a:xfrm>
              <a:off x="10851024362" y="3114782"/>
              <a:ext cx="1723863" cy="2001016"/>
            </a:xfrm>
            <a:prstGeom prst="rect">
              <a:avLst/>
            </a:prstGeom>
            <a:solidFill>
              <a:srgbClr val="ECF9F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</xdr:colOff>
      <xdr:row>4</xdr:row>
      <xdr:rowOff>34272</xdr:rowOff>
    </xdr:from>
    <xdr:to>
      <xdr:col>12</xdr:col>
      <xdr:colOff>755952</xdr:colOff>
      <xdr:row>13</xdr:row>
      <xdr:rowOff>56445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817F1B75-6311-421D-5734-96CB624C194D}"/>
            </a:ext>
          </a:extLst>
        </xdr:cNvPr>
        <xdr:cNvSpPr/>
      </xdr:nvSpPr>
      <xdr:spPr>
        <a:xfrm>
          <a:off x="10857821659" y="2884716"/>
          <a:ext cx="2329342" cy="18848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ar-S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203605</xdr:colOff>
          <xdr:row>5</xdr:row>
          <xdr:rowOff>77914</xdr:rowOff>
        </xdr:from>
        <xdr:to>
          <xdr:col>12</xdr:col>
          <xdr:colOff>345722</xdr:colOff>
          <xdr:row>11</xdr:row>
          <xdr:rowOff>149176</xdr:rowOff>
        </xdr:to>
        <xdr:pic>
          <xdr:nvPicPr>
            <xdr:cNvPr id="44" name="Picture 43">
              <a:extLst>
                <a:ext uri="{FF2B5EF4-FFF2-40B4-BE49-F238E27FC236}">
                  <a16:creationId xmlns:a16="http://schemas.microsoft.com/office/drawing/2014/main" id="{D97A1B9B-524A-0B16-E2BE-C8D4DEB8104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S" spid="_x0000_s533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858231889" y="3104747"/>
              <a:ext cx="1736673" cy="1404762"/>
            </a:xfrm>
            <a:prstGeom prst="rect">
              <a:avLst/>
            </a:prstGeom>
            <a:solidFill>
              <a:srgbClr val="ECF9F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0</xdr:col>
      <xdr:colOff>310444</xdr:colOff>
      <xdr:row>1</xdr:row>
      <xdr:rowOff>116580</xdr:rowOff>
    </xdr:from>
    <xdr:to>
      <xdr:col>0</xdr:col>
      <xdr:colOff>783166</xdr:colOff>
      <xdr:row>1</xdr:row>
      <xdr:rowOff>814797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0324C38A-F1E8-4574-A554-DCF7DD676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6797334" y="786858"/>
          <a:ext cx="472722" cy="698217"/>
        </a:xfrm>
        <a:prstGeom prst="rect">
          <a:avLst/>
        </a:prstGeom>
      </xdr:spPr>
    </xdr:pic>
    <xdr:clientData/>
  </xdr:twoCellAnchor>
  <xdr:twoCellAnchor editAs="oneCell">
    <xdr:from>
      <xdr:col>0</xdr:col>
      <xdr:colOff>70556</xdr:colOff>
      <xdr:row>2</xdr:row>
      <xdr:rowOff>42335</xdr:rowOff>
    </xdr:from>
    <xdr:to>
      <xdr:col>0</xdr:col>
      <xdr:colOff>984466</xdr:colOff>
      <xdr:row>2</xdr:row>
      <xdr:rowOff>954476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6D80C3BF-9BCE-4F85-8542-57FC9D09D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6596034" y="1672168"/>
          <a:ext cx="913910" cy="91214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539750</xdr:colOff>
      <xdr:row>10</xdr:row>
      <xdr:rowOff>165100</xdr:rowOff>
    </xdr:from>
    <xdr:to>
      <xdr:col>6</xdr:col>
      <xdr:colOff>38100</xdr:colOff>
      <xdr:row>18</xdr:row>
      <xdr:rowOff>82550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DBD61AB-48CD-8887-773C-958F441831EC}"/>
            </a:ext>
          </a:extLst>
        </xdr:cNvPr>
        <xdr:cNvSpPr/>
      </xdr:nvSpPr>
      <xdr:spPr>
        <a:xfrm>
          <a:off x="10817313900" y="1054100"/>
          <a:ext cx="2139950" cy="1339850"/>
        </a:xfrm>
        <a:prstGeom prst="roundRect">
          <a:avLst/>
        </a:prstGeom>
        <a:solidFill>
          <a:schemeClr val="bg1"/>
        </a:solidFill>
        <a:ln w="127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ar-SA" sz="1100"/>
        </a:p>
      </xdr:txBody>
    </xdr:sp>
    <xdr:clientData/>
  </xdr:twoCellAnchor>
  <xdr:twoCellAnchor editAs="absolute">
    <xdr:from>
      <xdr:col>2</xdr:col>
      <xdr:colOff>17162</xdr:colOff>
      <xdr:row>11</xdr:row>
      <xdr:rowOff>146051</xdr:rowOff>
    </xdr:from>
    <xdr:to>
      <xdr:col>6</xdr:col>
      <xdr:colOff>271162</xdr:colOff>
      <xdr:row>21</xdr:row>
      <xdr:rowOff>63501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267F2D-5482-4D54-8CBA-108E30FDA9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649700</xdr:colOff>
      <xdr:row>18</xdr:row>
      <xdr:rowOff>14699</xdr:rowOff>
    </xdr:from>
    <xdr:to>
      <xdr:col>12</xdr:col>
      <xdr:colOff>390996</xdr:colOff>
      <xdr:row>20</xdr:row>
      <xdr:rowOff>5880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2FD80EC-AF8F-4E98-90F0-F5523987A326}"/>
            </a:ext>
          </a:extLst>
        </xdr:cNvPr>
        <xdr:cNvSpPr/>
      </xdr:nvSpPr>
      <xdr:spPr>
        <a:xfrm>
          <a:off x="10781938403" y="2307755"/>
          <a:ext cx="2375370" cy="343958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6</xdr:col>
      <xdr:colOff>1053400</xdr:colOff>
      <xdr:row>13</xdr:row>
      <xdr:rowOff>34793</xdr:rowOff>
    </xdr:from>
    <xdr:ext cx="876715" cy="32829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4F4F136-71BC-3FBC-B766-4A8104622730}"/>
            </a:ext>
          </a:extLst>
        </xdr:cNvPr>
        <xdr:cNvSpPr txBox="1"/>
      </xdr:nvSpPr>
      <xdr:spPr>
        <a:xfrm>
          <a:off x="10820297655" y="2360266"/>
          <a:ext cx="876715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الوزن كجم</a:t>
          </a:r>
        </a:p>
      </xdr:txBody>
    </xdr:sp>
    <xdr:clientData/>
  </xdr:oneCellAnchor>
  <xdr:twoCellAnchor editAs="oneCell">
    <xdr:from>
      <xdr:col>5</xdr:col>
      <xdr:colOff>545189</xdr:colOff>
      <xdr:row>25</xdr:row>
      <xdr:rowOff>15487</xdr:rowOff>
    </xdr:from>
    <xdr:to>
      <xdr:col>9</xdr:col>
      <xdr:colOff>301728</xdr:colOff>
      <xdr:row>34</xdr:row>
      <xdr:rowOff>161026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D229C25-DFD9-5FE9-B51D-FD9382104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278" l="4935" r="95646">
                      <a14:foregroundMark x1="35123" y1="30556" x2="33527" y2="14722"/>
                      <a14:foregroundMark x1="33527" y1="14722" x2="34253" y2="14444"/>
                      <a14:foregroundMark x1="87228" y1="41667" x2="91147" y2="31667"/>
                      <a14:foregroundMark x1="58055" y1="19722" x2="53556" y2="30556"/>
                      <a14:foregroundMark x1="53556" y1="30556" x2="28592" y2="36944"/>
                      <a14:foregroundMark x1="28592" y1="36944" x2="33817" y2="47222"/>
                      <a14:foregroundMark x1="33817" y1="47222" x2="14369" y2="57500"/>
                      <a14:foregroundMark x1="14369" y1="57500" x2="20319" y2="66944"/>
                      <a14:foregroundMark x1="20319" y1="66944" x2="30914" y2="65556"/>
                      <a14:foregroundMark x1="30914" y1="65556" x2="30914" y2="70000"/>
                      <a14:foregroundMark x1="7547" y1="53611" x2="6676" y2="49444"/>
                      <a14:foregroundMark x1="91727" y1="54167" x2="91147" y2="56111"/>
                      <a14:foregroundMark x1="92017" y1="70556" x2="92453" y2="68611"/>
                      <a14:foregroundMark x1="95646" y1="50556" x2="95936" y2="50000"/>
                      <a14:foregroundMark x1="75327" y1="45000" x2="73730" y2="42222"/>
                      <a14:foregroundMark x1="24673" y1="39722" x2="24528" y2="44167"/>
                      <a14:foregroundMark x1="36430" y1="88056" x2="55443" y2="91111"/>
                      <a14:foregroundMark x1="55443" y1="91111" x2="62700" y2="90278"/>
                      <a14:foregroundMark x1="62700" y1="90278" x2="51234" y2="86667"/>
                      <a14:foregroundMark x1="51234" y1="86667" x2="60958" y2="88889"/>
                      <a14:foregroundMark x1="60958" y1="88889" x2="61974" y2="88611"/>
                      <a14:foregroundMark x1="5225" y1="50000" x2="4935" y2="5027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5498028" y="4568902"/>
          <a:ext cx="2962515" cy="1709807"/>
        </a:xfrm>
        <a:prstGeom prst="rect">
          <a:avLst/>
        </a:prstGeom>
      </xdr:spPr>
    </xdr:pic>
    <xdr:clientData/>
  </xdr:twoCellAnchor>
  <xdr:oneCellAnchor>
    <xdr:from>
      <xdr:col>6</xdr:col>
      <xdr:colOff>1039373</xdr:colOff>
      <xdr:row>18</xdr:row>
      <xdr:rowOff>12994</xdr:rowOff>
    </xdr:from>
    <xdr:ext cx="1238930" cy="32829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74A948DF-5884-434F-8D50-FFD2FD7133C6}"/>
            </a:ext>
          </a:extLst>
        </xdr:cNvPr>
        <xdr:cNvSpPr txBox="1"/>
      </xdr:nvSpPr>
      <xdr:spPr>
        <a:xfrm>
          <a:off x="10770096043" y="3414780"/>
          <a:ext cx="1238930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الطول بالسنتمتر</a:t>
          </a:r>
        </a:p>
      </xdr:txBody>
    </xdr:sp>
    <xdr:clientData/>
  </xdr:oneCellAnchor>
  <xdr:oneCellAnchor>
    <xdr:from>
      <xdr:col>6</xdr:col>
      <xdr:colOff>1073700</xdr:colOff>
      <xdr:row>22</xdr:row>
      <xdr:rowOff>51935</xdr:rowOff>
    </xdr:from>
    <xdr:ext cx="533737" cy="342786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DF4F88AB-79ED-4FE5-9EBE-B7CF45257A05}"/>
            </a:ext>
          </a:extLst>
        </xdr:cNvPr>
        <xdr:cNvSpPr txBox="1"/>
      </xdr:nvSpPr>
      <xdr:spPr>
        <a:xfrm>
          <a:off x="10820620333" y="4042138"/>
          <a:ext cx="53373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en-US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BMI</a:t>
          </a:r>
          <a:endParaRPr lang="ar-SA" sz="1600" b="1" i="0" u="none" strike="noStrike" kern="1200" baseline="0">
            <a:ln w="6350">
              <a:noFill/>
            </a:ln>
            <a:solidFill>
              <a:schemeClr val="tx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Calibri" panose="020F0502020204030204" pitchFamily="34" charset="0"/>
            <a:ea typeface="+mn-ea"/>
            <a:cs typeface="+mj-cs"/>
          </a:endParaRPr>
        </a:p>
      </xdr:txBody>
    </xdr:sp>
    <xdr:clientData/>
  </xdr:oneCellAnchor>
  <xdr:twoCellAnchor>
    <xdr:from>
      <xdr:col>9</xdr:col>
      <xdr:colOff>0</xdr:colOff>
      <xdr:row>13</xdr:row>
      <xdr:rowOff>0</xdr:rowOff>
    </xdr:from>
    <xdr:to>
      <xdr:col>12</xdr:col>
      <xdr:colOff>402755</xdr:colOff>
      <xdr:row>14</xdr:row>
      <xdr:rowOff>167569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86383726-CD72-4E58-B5E5-E79D15706DC3}"/>
            </a:ext>
          </a:extLst>
        </xdr:cNvPr>
        <xdr:cNvSpPr/>
      </xdr:nvSpPr>
      <xdr:spPr>
        <a:xfrm>
          <a:off x="10781926644" y="1411111"/>
          <a:ext cx="2378310" cy="343958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8819</xdr:colOff>
      <xdr:row>21</xdr:row>
      <xdr:rowOff>220486</xdr:rowOff>
    </xdr:from>
    <xdr:to>
      <xdr:col>13</xdr:col>
      <xdr:colOff>2939</xdr:colOff>
      <xdr:row>23</xdr:row>
      <xdr:rowOff>187614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004FE83-C2EC-460F-A712-DDFA782F3BBB}"/>
            </a:ext>
          </a:extLst>
        </xdr:cNvPr>
        <xdr:cNvSpPr/>
      </xdr:nvSpPr>
      <xdr:spPr>
        <a:xfrm>
          <a:off x="10822177947" y="3083759"/>
          <a:ext cx="2384029" cy="385650"/>
        </a:xfrm>
        <a:prstGeom prst="roundRect">
          <a:avLst>
            <a:gd name="adj" fmla="val 0"/>
          </a:avLst>
        </a:prstGeom>
        <a:noFill/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marL="0" indent="0" algn="r" rtl="1"/>
          <a:endParaRPr lang="ar-S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4</xdr:col>
      <xdr:colOff>9237</xdr:colOff>
      <xdr:row>16</xdr:row>
      <xdr:rowOff>109041</xdr:rowOff>
    </xdr:from>
    <xdr:ext cx="537776" cy="254557"/>
    <xdr:sp macro="" textlink="$J$23">
      <xdr:nvSpPr>
        <xdr:cNvPr id="22" name="TextBox 21">
          <a:extLst>
            <a:ext uri="{FF2B5EF4-FFF2-40B4-BE49-F238E27FC236}">
              <a16:creationId xmlns:a16="http://schemas.microsoft.com/office/drawing/2014/main" id="{8758F801-425E-782D-4510-4E28EE6A74EE}"/>
            </a:ext>
          </a:extLst>
        </xdr:cNvPr>
        <xdr:cNvSpPr txBox="1"/>
      </xdr:nvSpPr>
      <xdr:spPr>
        <a:xfrm>
          <a:off x="10822564608" y="2975122"/>
          <a:ext cx="537776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1450724D-D358-4FDF-B490-1F23B8DFF7CC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18.08</a:t>
          </a:fld>
          <a:endParaRPr lang="ar-SA" sz="1100" b="1"/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16</xdr:col>
      <xdr:colOff>6414</xdr:colOff>
      <xdr:row>6</xdr:row>
      <xdr:rowOff>166767</xdr:rowOff>
    </xdr:to>
    <xdr:grpSp>
      <xdr:nvGrpSpPr>
        <xdr:cNvPr id="15" name="组合 46">
          <a:extLst>
            <a:ext uri="{FF2B5EF4-FFF2-40B4-BE49-F238E27FC236}">
              <a16:creationId xmlns:a16="http://schemas.microsoft.com/office/drawing/2014/main" id="{A87DEA50-64EA-44BD-8A3A-477850C584A6}"/>
            </a:ext>
          </a:extLst>
        </xdr:cNvPr>
        <xdr:cNvGrpSpPr/>
      </xdr:nvGrpSpPr>
      <xdr:grpSpPr>
        <a:xfrm>
          <a:off x="10765201503" y="0"/>
          <a:ext cx="11103795" cy="1255338"/>
          <a:chOff x="5355" y="106"/>
          <a:chExt cx="17520" cy="1766"/>
        </a:xfrm>
      </xdr:grpSpPr>
      <xdr:sp macro="" textlink="">
        <xdr:nvSpPr>
          <xdr:cNvPr id="16" name="直角三角形 40">
            <a:extLst>
              <a:ext uri="{FF2B5EF4-FFF2-40B4-BE49-F238E27FC236}">
                <a16:creationId xmlns:a16="http://schemas.microsoft.com/office/drawing/2014/main" id="{7BA0BFEA-C4EB-550F-C422-5E9D0DA7BF07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7" name="直角三角形 42">
            <a:extLst>
              <a:ext uri="{FF2B5EF4-FFF2-40B4-BE49-F238E27FC236}">
                <a16:creationId xmlns:a16="http://schemas.microsoft.com/office/drawing/2014/main" id="{78845665-B43E-4A3C-C7E8-5AFB187692B1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3</xdr:col>
      <xdr:colOff>386807</xdr:colOff>
      <xdr:row>12</xdr:row>
      <xdr:rowOff>3663</xdr:rowOff>
    </xdr:from>
    <xdr:ext cx="534505" cy="25911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1EE96358-E471-8DCD-4DA7-2BFDFE12AD62}"/>
            </a:ext>
          </a:extLst>
        </xdr:cNvPr>
        <xdr:cNvSpPr txBox="1"/>
      </xdr:nvSpPr>
      <xdr:spPr>
        <a:xfrm>
          <a:off x="10801231596" y="2110153"/>
          <a:ext cx="534505" cy="2591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marR="0" lvl="0" indent="0" algn="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SA" sz="10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glow rad="63500">
                  <a:schemeClr val="tx1">
                    <a:alpha val="40000"/>
                  </a:schemeClr>
                </a:glow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وزن</a:t>
          </a:r>
          <a:r>
            <a:rPr lang="ar-SA" sz="1100" b="0" i="0" baseline="0">
              <a:solidFill>
                <a:schemeClr val="tx1"/>
              </a:solidFill>
              <a:effectLst>
                <a:glow rad="63500">
                  <a:srgbClr val="000000">
                    <a:alpha val="40000"/>
                  </a:srgbClr>
                </a:glow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+mn-lt"/>
              <a:ea typeface="+mn-ea"/>
              <a:cs typeface="+mn-cs"/>
            </a:rPr>
            <a:t> </a:t>
          </a:r>
          <a:r>
            <a:rPr lang="ar-SA" sz="10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glow rad="63500">
                  <a:schemeClr val="tx1">
                    <a:alpha val="40000"/>
                  </a:schemeClr>
                </a:glow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زائد</a:t>
          </a:r>
        </a:p>
      </xdr:txBody>
    </xdr:sp>
    <xdr:clientData/>
  </xdr:oneCellAnchor>
  <xdr:oneCellAnchor>
    <xdr:from>
      <xdr:col>8</xdr:col>
      <xdr:colOff>334661</xdr:colOff>
      <xdr:row>0</xdr:row>
      <xdr:rowOff>111554</xdr:rowOff>
    </xdr:from>
    <xdr:ext cx="3707875" cy="623184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24F0011E-1F25-4F61-9001-3924BC090BD9}"/>
            </a:ext>
          </a:extLst>
        </xdr:cNvPr>
        <xdr:cNvSpPr txBox="1"/>
      </xdr:nvSpPr>
      <xdr:spPr>
        <a:xfrm>
          <a:off x="10816417531" y="111554"/>
          <a:ext cx="3707875" cy="623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حساب مؤشر كتلة الجسم</a:t>
          </a:r>
        </a:p>
      </xdr:txBody>
    </xdr:sp>
    <xdr:clientData/>
  </xdr:oneCellAnchor>
  <xdr:twoCellAnchor>
    <xdr:from>
      <xdr:col>0</xdr:col>
      <xdr:colOff>420473</xdr:colOff>
      <xdr:row>1</xdr:row>
      <xdr:rowOff>94392</xdr:rowOff>
    </xdr:from>
    <xdr:to>
      <xdr:col>3</xdr:col>
      <xdr:colOff>203487</xdr:colOff>
      <xdr:row>5</xdr:row>
      <xdr:rowOff>45188</xdr:rowOff>
    </xdr:to>
    <xdr:sp macro="" textlink="">
      <xdr:nvSpPr>
        <xdr:cNvPr id="20" name="圆角矩形 25">
          <a:extLst>
            <a:ext uri="{FF2B5EF4-FFF2-40B4-BE49-F238E27FC236}">
              <a16:creationId xmlns:a16="http://schemas.microsoft.com/office/drawing/2014/main" id="{EE951E5F-3420-4373-93B2-490804F48831}"/>
            </a:ext>
          </a:extLst>
        </xdr:cNvPr>
        <xdr:cNvSpPr/>
      </xdr:nvSpPr>
      <xdr:spPr>
        <a:xfrm>
          <a:off x="10824015094" y="274595"/>
          <a:ext cx="1722338" cy="67160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227572</xdr:colOff>
      <xdr:row>1</xdr:row>
      <xdr:rowOff>151552</xdr:rowOff>
    </xdr:from>
    <xdr:ext cx="526876" cy="280205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91EBEF69-560B-485D-B062-B77CE6C4AC10}"/>
            </a:ext>
          </a:extLst>
        </xdr:cNvPr>
        <xdr:cNvSpPr txBox="1"/>
      </xdr:nvSpPr>
      <xdr:spPr>
        <a:xfrm>
          <a:off x="10824124876" y="331755"/>
          <a:ext cx="52687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en-US" sz="1200" b="1"/>
            <a:t>Date:</a:t>
          </a:r>
          <a:endParaRPr lang="ar-SA" sz="1200" b="1"/>
        </a:p>
      </xdr:txBody>
    </xdr:sp>
    <xdr:clientData/>
  </xdr:oneCellAnchor>
  <xdr:oneCellAnchor>
    <xdr:from>
      <xdr:col>2</xdr:col>
      <xdr:colOff>225280</xdr:colOff>
      <xdr:row>3</xdr:row>
      <xdr:rowOff>45544</xdr:rowOff>
    </xdr:from>
    <xdr:ext cx="535531" cy="280205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D87B2D83-92AD-46F8-BD62-63E965F90A27}"/>
            </a:ext>
          </a:extLst>
        </xdr:cNvPr>
        <xdr:cNvSpPr txBox="1"/>
      </xdr:nvSpPr>
      <xdr:spPr>
        <a:xfrm>
          <a:off x="10824118513" y="586152"/>
          <a:ext cx="5355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r>
            <a:rPr lang="en-US" sz="1200" b="1"/>
            <a:t>Time:</a:t>
          </a:r>
          <a:endParaRPr lang="ar-SA" sz="1200" b="1"/>
        </a:p>
      </xdr:txBody>
    </xdr:sp>
    <xdr:clientData/>
  </xdr:oneCellAnchor>
  <xdr:twoCellAnchor>
    <xdr:from>
      <xdr:col>3</xdr:col>
      <xdr:colOff>339033</xdr:colOff>
      <xdr:row>1</xdr:row>
      <xdr:rowOff>98273</xdr:rowOff>
    </xdr:from>
    <xdr:to>
      <xdr:col>6</xdr:col>
      <xdr:colOff>79443</xdr:colOff>
      <xdr:row>5</xdr:row>
      <xdr:rowOff>44166</xdr:rowOff>
    </xdr:to>
    <xdr:sp macro="" textlink="">
      <xdr:nvSpPr>
        <xdr:cNvPr id="27" name="圆角矩形 25">
          <a:extLst>
            <a:ext uri="{FF2B5EF4-FFF2-40B4-BE49-F238E27FC236}">
              <a16:creationId xmlns:a16="http://schemas.microsoft.com/office/drawing/2014/main" id="{8A0AABDF-CCF5-4C23-A287-0B649467E0B7}"/>
            </a:ext>
          </a:extLst>
        </xdr:cNvPr>
        <xdr:cNvSpPr/>
      </xdr:nvSpPr>
      <xdr:spPr>
        <a:xfrm>
          <a:off x="10772294903" y="279702"/>
          <a:ext cx="1728564" cy="67160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3</xdr:col>
      <xdr:colOff>577904</xdr:colOff>
      <xdr:row>2</xdr:row>
      <xdr:rowOff>94272</xdr:rowOff>
    </xdr:from>
    <xdr:ext cx="1304461" cy="328295"/>
    <xdr:sp macro="" textlink="">
      <xdr:nvSpPr>
        <xdr:cNvPr id="28" name="TextBox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0131208-AD41-4EC3-8B0A-F9F1C1BBD21C}"/>
            </a:ext>
          </a:extLst>
        </xdr:cNvPr>
        <xdr:cNvSpPr txBox="1"/>
      </xdr:nvSpPr>
      <xdr:spPr>
        <a:xfrm>
          <a:off x="10772480135" y="457129"/>
          <a:ext cx="130446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الصفحة الرئيسية</a:t>
          </a:r>
        </a:p>
      </xdr:txBody>
    </xdr:sp>
    <xdr:clientData/>
  </xdr:oneCellAnchor>
  <xdr:oneCellAnchor>
    <xdr:from>
      <xdr:col>1</xdr:col>
      <xdr:colOff>287262</xdr:colOff>
      <xdr:row>2</xdr:row>
      <xdr:rowOff>22679</xdr:rowOff>
    </xdr:from>
    <xdr:ext cx="733920" cy="254557"/>
    <xdr:sp macro="" textlink="'القائمة المنسدلة للبدائل'!E1">
      <xdr:nvSpPr>
        <xdr:cNvPr id="7" name="TextBox 6">
          <a:extLst>
            <a:ext uri="{FF2B5EF4-FFF2-40B4-BE49-F238E27FC236}">
              <a16:creationId xmlns:a16="http://schemas.microsoft.com/office/drawing/2014/main" id="{9EA6313B-612D-495B-A344-BB23A0559C78}"/>
            </a:ext>
          </a:extLst>
        </xdr:cNvPr>
        <xdr:cNvSpPr txBox="1"/>
      </xdr:nvSpPr>
      <xdr:spPr>
        <a:xfrm>
          <a:off x="10774754949" y="385536"/>
          <a:ext cx="7339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5B8F37DF-D544-473B-B386-3CE8813432C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30/03/25</a:t>
          </a:fld>
          <a:endParaRPr lang="ar-SA" sz="1200" b="1"/>
        </a:p>
      </xdr:txBody>
    </xdr:sp>
    <xdr:clientData/>
  </xdr:oneCellAnchor>
  <xdr:oneCellAnchor>
    <xdr:from>
      <xdr:col>1</xdr:col>
      <xdr:colOff>451555</xdr:colOff>
      <xdr:row>3</xdr:row>
      <xdr:rowOff>101105</xdr:rowOff>
    </xdr:from>
    <xdr:ext cx="545599" cy="254557"/>
    <xdr:sp macro="" textlink="'القائمة المنسدلة للبدائل'!E2">
      <xdr:nvSpPr>
        <xdr:cNvPr id="13" name="TextBox 12">
          <a:extLst>
            <a:ext uri="{FF2B5EF4-FFF2-40B4-BE49-F238E27FC236}">
              <a16:creationId xmlns:a16="http://schemas.microsoft.com/office/drawing/2014/main" id="{504DB77B-0477-495A-8F69-F21F0CFFF736}"/>
            </a:ext>
          </a:extLst>
        </xdr:cNvPr>
        <xdr:cNvSpPr txBox="1"/>
      </xdr:nvSpPr>
      <xdr:spPr>
        <a:xfrm>
          <a:off x="10774778977" y="645391"/>
          <a:ext cx="545599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F507CDC5-F2C8-478F-9650-A7D84EE63DBD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06:43</a:t>
          </a:fld>
          <a:endParaRPr lang="ar-SA" sz="1100" b="1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567267</xdr:colOff>
      <xdr:row>5</xdr:row>
      <xdr:rowOff>171313</xdr:rowOff>
    </xdr:to>
    <xdr:grpSp>
      <xdr:nvGrpSpPr>
        <xdr:cNvPr id="2" name="组合 46">
          <a:extLst>
            <a:ext uri="{FF2B5EF4-FFF2-40B4-BE49-F238E27FC236}">
              <a16:creationId xmlns:a16="http://schemas.microsoft.com/office/drawing/2014/main" id="{2D799921-66B1-4DBF-AC05-01CD2A35C8C2}"/>
            </a:ext>
          </a:extLst>
        </xdr:cNvPr>
        <xdr:cNvGrpSpPr/>
      </xdr:nvGrpSpPr>
      <xdr:grpSpPr>
        <a:xfrm>
          <a:off x="10750219513" y="0"/>
          <a:ext cx="14408114" cy="1269110"/>
          <a:chOff x="5355" y="106"/>
          <a:chExt cx="17520" cy="1766"/>
        </a:xfrm>
      </xdr:grpSpPr>
      <xdr:sp macro="" textlink="">
        <xdr:nvSpPr>
          <xdr:cNvPr id="3" name="直角三角形 40">
            <a:extLst>
              <a:ext uri="{FF2B5EF4-FFF2-40B4-BE49-F238E27FC236}">
                <a16:creationId xmlns:a16="http://schemas.microsoft.com/office/drawing/2014/main" id="{E76A487F-1E2C-2C36-C5BA-8C19FAEEF2F6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" name="直角三角形 42">
            <a:extLst>
              <a:ext uri="{FF2B5EF4-FFF2-40B4-BE49-F238E27FC236}">
                <a16:creationId xmlns:a16="http://schemas.microsoft.com/office/drawing/2014/main" id="{4ADBBCDC-BE1F-32AD-C3EB-6DEB6C255B19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7</xdr:col>
      <xdr:colOff>0</xdr:colOff>
      <xdr:row>1</xdr:row>
      <xdr:rowOff>0</xdr:rowOff>
    </xdr:from>
    <xdr:ext cx="3048463" cy="623184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4BFFB06-356E-41AC-A515-ECCECAC49429}"/>
            </a:ext>
          </a:extLst>
        </xdr:cNvPr>
        <xdr:cNvSpPr txBox="1"/>
      </xdr:nvSpPr>
      <xdr:spPr>
        <a:xfrm>
          <a:off x="10813804004" y="177800"/>
          <a:ext cx="3048463" cy="623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بدائل الكربوهيدرات</a:t>
          </a:r>
        </a:p>
      </xdr:txBody>
    </xdr:sp>
    <xdr:clientData/>
  </xdr:oneCellAnchor>
  <xdr:twoCellAnchor>
    <xdr:from>
      <xdr:col>0</xdr:col>
      <xdr:colOff>660400</xdr:colOff>
      <xdr:row>1</xdr:row>
      <xdr:rowOff>50800</xdr:rowOff>
    </xdr:from>
    <xdr:to>
      <xdr:col>2</xdr:col>
      <xdr:colOff>472745</xdr:colOff>
      <xdr:row>5</xdr:row>
      <xdr:rowOff>16110</xdr:rowOff>
    </xdr:to>
    <xdr:sp macro="" textlink="">
      <xdr:nvSpPr>
        <xdr:cNvPr id="6" name="圆角矩形 25">
          <a:extLst>
            <a:ext uri="{FF2B5EF4-FFF2-40B4-BE49-F238E27FC236}">
              <a16:creationId xmlns:a16="http://schemas.microsoft.com/office/drawing/2014/main" id="{44FB1640-9837-4CA3-932B-F499F8818840}"/>
            </a:ext>
          </a:extLst>
        </xdr:cNvPr>
        <xdr:cNvSpPr/>
      </xdr:nvSpPr>
      <xdr:spPr>
        <a:xfrm>
          <a:off x="10824473855" y="228600"/>
          <a:ext cx="1725812" cy="67651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</xdr:col>
      <xdr:colOff>24097</xdr:colOff>
      <xdr:row>1</xdr:row>
      <xdr:rowOff>128647</xdr:rowOff>
    </xdr:from>
    <xdr:ext cx="223843" cy="254557"/>
    <xdr:sp macro="" textlink="$M$1">
      <xdr:nvSpPr>
        <xdr:cNvPr id="7" name="TextBox 6">
          <a:extLst>
            <a:ext uri="{FF2B5EF4-FFF2-40B4-BE49-F238E27FC236}">
              <a16:creationId xmlns:a16="http://schemas.microsoft.com/office/drawing/2014/main" id="{95C9452B-58B1-405F-9256-E771E228BBE5}"/>
            </a:ext>
          </a:extLst>
        </xdr:cNvPr>
        <xdr:cNvSpPr txBox="1"/>
      </xdr:nvSpPr>
      <xdr:spPr>
        <a:xfrm>
          <a:off x="10826857660" y="424980"/>
          <a:ext cx="223843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BEA1511C-F694-4937-8E75-DC7A4030C555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 </a:t>
          </a:fld>
          <a:endParaRPr lang="ar-SA" sz="1200" b="1"/>
        </a:p>
      </xdr:txBody>
    </xdr:sp>
    <xdr:clientData/>
  </xdr:oneCellAnchor>
  <xdr:oneCellAnchor>
    <xdr:from>
      <xdr:col>1</xdr:col>
      <xdr:colOff>541936</xdr:colOff>
      <xdr:row>3</xdr:row>
      <xdr:rowOff>19871</xdr:rowOff>
    </xdr:from>
    <xdr:ext cx="223844" cy="254557"/>
    <xdr:sp macro="" textlink="$M$2">
      <xdr:nvSpPr>
        <xdr:cNvPr id="8" name="TextBox 7">
          <a:extLst>
            <a:ext uri="{FF2B5EF4-FFF2-40B4-BE49-F238E27FC236}">
              <a16:creationId xmlns:a16="http://schemas.microsoft.com/office/drawing/2014/main" id="{1589414D-BE29-4AB1-8434-000405A1572C}"/>
            </a:ext>
          </a:extLst>
        </xdr:cNvPr>
        <xdr:cNvSpPr txBox="1"/>
      </xdr:nvSpPr>
      <xdr:spPr>
        <a:xfrm>
          <a:off x="10826339820" y="748004"/>
          <a:ext cx="22384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fld id="{B0C3C230-797E-4AB8-94E3-406ECF368A84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l" rtl="1"/>
            <a:t> </a:t>
          </a:fld>
          <a:endParaRPr lang="ar-SA" sz="1100" b="1"/>
        </a:p>
      </xdr:txBody>
    </xdr:sp>
    <xdr:clientData/>
  </xdr:oneCellAnchor>
  <xdr:oneCellAnchor>
    <xdr:from>
      <xdr:col>1</xdr:col>
      <xdr:colOff>795885</xdr:colOff>
      <xdr:row>1</xdr:row>
      <xdr:rowOff>107960</xdr:rowOff>
    </xdr:from>
    <xdr:ext cx="526876" cy="28020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A700B96-6691-4937-A9B6-9020A7D80B77}"/>
            </a:ext>
          </a:extLst>
        </xdr:cNvPr>
        <xdr:cNvSpPr txBox="1"/>
      </xdr:nvSpPr>
      <xdr:spPr>
        <a:xfrm>
          <a:off x="10824580573" y="285760"/>
          <a:ext cx="52687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en-US" sz="1200" b="1"/>
            <a:t>Date:</a:t>
          </a:r>
          <a:endParaRPr lang="ar-SA" sz="1200" b="1"/>
        </a:p>
      </xdr:txBody>
    </xdr:sp>
    <xdr:clientData/>
  </xdr:oneCellAnchor>
  <xdr:oneCellAnchor>
    <xdr:from>
      <xdr:col>1</xdr:col>
      <xdr:colOff>793593</xdr:colOff>
      <xdr:row>3</xdr:row>
      <xdr:rowOff>9209</xdr:rowOff>
    </xdr:from>
    <xdr:ext cx="535531" cy="28020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950F040F-8943-45A0-A18C-6DBC43B3EDB0}"/>
            </a:ext>
          </a:extLst>
        </xdr:cNvPr>
        <xdr:cNvSpPr txBox="1"/>
      </xdr:nvSpPr>
      <xdr:spPr>
        <a:xfrm>
          <a:off x="10824574210" y="542609"/>
          <a:ext cx="5355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r>
            <a:rPr lang="en-US" sz="1200" b="1"/>
            <a:t>Time:</a:t>
          </a:r>
          <a:endParaRPr lang="ar-SA" sz="1200" b="1"/>
        </a:p>
      </xdr:txBody>
    </xdr:sp>
    <xdr:clientData/>
  </xdr:oneCellAnchor>
  <xdr:twoCellAnchor>
    <xdr:from>
      <xdr:col>2</xdr:col>
      <xdr:colOff>643122</xdr:colOff>
      <xdr:row>1</xdr:row>
      <xdr:rowOff>93133</xdr:rowOff>
    </xdr:from>
    <xdr:to>
      <xdr:col>4</xdr:col>
      <xdr:colOff>457404</xdr:colOff>
      <xdr:row>3</xdr:row>
      <xdr:rowOff>12134</xdr:rowOff>
    </xdr:to>
    <xdr:sp macro="" textlink="">
      <xdr:nvSpPr>
        <xdr:cNvPr id="13" name="圆角矩形 25">
          <a:extLst>
            <a:ext uri="{FF2B5EF4-FFF2-40B4-BE49-F238E27FC236}">
              <a16:creationId xmlns:a16="http://schemas.microsoft.com/office/drawing/2014/main" id="{E2719955-0ED4-430C-A851-00FD66A3FD28}"/>
            </a:ext>
          </a:extLst>
        </xdr:cNvPr>
        <xdr:cNvSpPr/>
      </xdr:nvSpPr>
      <xdr:spPr>
        <a:xfrm>
          <a:off x="10823777996" y="389466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881993</xdr:colOff>
      <xdr:row>1</xdr:row>
      <xdr:rowOff>100411</xdr:rowOff>
    </xdr:from>
    <xdr:ext cx="1304461" cy="328295"/>
    <xdr:sp macro="" textlink="">
      <xdr:nvSpPr>
        <xdr:cNvPr id="14" name="TextBox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A12D6E-D667-42A4-B19B-233CA586F1D4}"/>
            </a:ext>
          </a:extLst>
        </xdr:cNvPr>
        <xdr:cNvSpPr txBox="1"/>
      </xdr:nvSpPr>
      <xdr:spPr>
        <a:xfrm>
          <a:off x="10823962412" y="396744"/>
          <a:ext cx="130446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الصفحة الرئيسية</a:t>
          </a:r>
        </a:p>
      </xdr:txBody>
    </xdr:sp>
    <xdr:clientData/>
  </xdr:oneCellAnchor>
  <xdr:twoCellAnchor>
    <xdr:from>
      <xdr:col>2</xdr:col>
      <xdr:colOff>626533</xdr:colOff>
      <xdr:row>3</xdr:row>
      <xdr:rowOff>82116</xdr:rowOff>
    </xdr:from>
    <xdr:to>
      <xdr:col>4</xdr:col>
      <xdr:colOff>440815</xdr:colOff>
      <xdr:row>5</xdr:row>
      <xdr:rowOff>77317</xdr:rowOff>
    </xdr:to>
    <xdr:sp macro="" textlink="">
      <xdr:nvSpPr>
        <xdr:cNvPr id="15" name="圆角矩形 25">
          <a:extLst>
            <a:ext uri="{FF2B5EF4-FFF2-40B4-BE49-F238E27FC236}">
              <a16:creationId xmlns:a16="http://schemas.microsoft.com/office/drawing/2014/main" id="{EFFD9D70-9767-4335-A6C2-04D547DF97B3}"/>
            </a:ext>
          </a:extLst>
        </xdr:cNvPr>
        <xdr:cNvSpPr/>
      </xdr:nvSpPr>
      <xdr:spPr>
        <a:xfrm>
          <a:off x="10823794585" y="810249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910671</xdr:colOff>
      <xdr:row>3</xdr:row>
      <xdr:rowOff>88640</xdr:rowOff>
    </xdr:from>
    <xdr:ext cx="1113254" cy="328295"/>
    <xdr:sp macro="" textlink="">
      <xdr:nvSpPr>
        <xdr:cNvPr id="16" name="TextBox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5D17C0-FCE8-4DB0-8718-00334A73DBE8}"/>
            </a:ext>
          </a:extLst>
        </xdr:cNvPr>
        <xdr:cNvSpPr txBox="1"/>
      </xdr:nvSpPr>
      <xdr:spPr>
        <a:xfrm>
          <a:off x="10824124941" y="816773"/>
          <a:ext cx="1113254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البدائل</a:t>
          </a:r>
          <a:r>
            <a:rPr lang="ar-SA" sz="1100"/>
            <a:t> </a:t>
          </a:r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الغذائية</a:t>
          </a:r>
        </a:p>
      </xdr:txBody>
    </xdr:sp>
    <xdr:clientData/>
  </xdr:oneCellAnchor>
  <xdr:oneCellAnchor>
    <xdr:from>
      <xdr:col>1</xdr:col>
      <xdr:colOff>143934</xdr:colOff>
      <xdr:row>1</xdr:row>
      <xdr:rowOff>152401</xdr:rowOff>
    </xdr:from>
    <xdr:ext cx="733920" cy="254557"/>
    <xdr:sp macro="" textlink="'القائمة المنسدلة للبدائل'!E1">
      <xdr:nvSpPr>
        <xdr:cNvPr id="11" name="TextBox 10">
          <a:extLst>
            <a:ext uri="{FF2B5EF4-FFF2-40B4-BE49-F238E27FC236}">
              <a16:creationId xmlns:a16="http://schemas.microsoft.com/office/drawing/2014/main" id="{3169A7BB-7D08-493D-9E48-143D6105F5F2}"/>
            </a:ext>
          </a:extLst>
        </xdr:cNvPr>
        <xdr:cNvSpPr txBox="1"/>
      </xdr:nvSpPr>
      <xdr:spPr>
        <a:xfrm>
          <a:off x="10826227746" y="448734"/>
          <a:ext cx="7339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5B8F37DF-D544-473B-B386-3CE8813432C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30/03/25</a:t>
          </a:fld>
          <a:endParaRPr lang="ar-SA" sz="1200" b="1"/>
        </a:p>
      </xdr:txBody>
    </xdr:sp>
    <xdr:clientData/>
  </xdr:oneCellAnchor>
  <xdr:oneCellAnchor>
    <xdr:from>
      <xdr:col>1</xdr:col>
      <xdr:colOff>308227</xdr:colOff>
      <xdr:row>3</xdr:row>
      <xdr:rowOff>48189</xdr:rowOff>
    </xdr:from>
    <xdr:ext cx="545599" cy="254557"/>
    <xdr:sp macro="" textlink="'القائمة المنسدلة للبدائل'!E2">
      <xdr:nvSpPr>
        <xdr:cNvPr id="12" name="TextBox 11">
          <a:extLst>
            <a:ext uri="{FF2B5EF4-FFF2-40B4-BE49-F238E27FC236}">
              <a16:creationId xmlns:a16="http://schemas.microsoft.com/office/drawing/2014/main" id="{4FFE3C39-BCB9-4876-9212-B4D072678AEF}"/>
            </a:ext>
          </a:extLst>
        </xdr:cNvPr>
        <xdr:cNvSpPr txBox="1"/>
      </xdr:nvSpPr>
      <xdr:spPr>
        <a:xfrm>
          <a:off x="10826251774" y="776322"/>
          <a:ext cx="545599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F507CDC5-F2C8-478F-9650-A7D84EE63DBD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06:43</a:t>
          </a:fld>
          <a:endParaRPr lang="ar-SA" sz="1100" b="1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567267</xdr:colOff>
      <xdr:row>5</xdr:row>
      <xdr:rowOff>171313</xdr:rowOff>
    </xdr:to>
    <xdr:grpSp>
      <xdr:nvGrpSpPr>
        <xdr:cNvPr id="2" name="组合 46">
          <a:extLst>
            <a:ext uri="{FF2B5EF4-FFF2-40B4-BE49-F238E27FC236}">
              <a16:creationId xmlns:a16="http://schemas.microsoft.com/office/drawing/2014/main" id="{6E38963A-F8F0-4C03-92FB-34B48B8B5D0A}"/>
            </a:ext>
          </a:extLst>
        </xdr:cNvPr>
        <xdr:cNvGrpSpPr/>
      </xdr:nvGrpSpPr>
      <xdr:grpSpPr>
        <a:xfrm>
          <a:off x="10781897363" y="0"/>
          <a:ext cx="14466711" cy="1253165"/>
          <a:chOff x="5355" y="106"/>
          <a:chExt cx="17520" cy="1766"/>
        </a:xfrm>
      </xdr:grpSpPr>
      <xdr:sp macro="" textlink="">
        <xdr:nvSpPr>
          <xdr:cNvPr id="3" name="直角三角形 40">
            <a:extLst>
              <a:ext uri="{FF2B5EF4-FFF2-40B4-BE49-F238E27FC236}">
                <a16:creationId xmlns:a16="http://schemas.microsoft.com/office/drawing/2014/main" id="{5745B49F-C7C5-C7B4-157E-454C7FB2B1D3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" name="直角三角形 42">
            <a:extLst>
              <a:ext uri="{FF2B5EF4-FFF2-40B4-BE49-F238E27FC236}">
                <a16:creationId xmlns:a16="http://schemas.microsoft.com/office/drawing/2014/main" id="{6D4EB6F0-D8CF-55A1-21C0-891E4EB83C38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8</xdr:col>
      <xdr:colOff>389467</xdr:colOff>
      <xdr:row>0</xdr:row>
      <xdr:rowOff>127000</xdr:rowOff>
    </xdr:from>
    <xdr:ext cx="1965987" cy="623184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B813E7B-043B-42F5-B30E-269512D135DC}"/>
            </a:ext>
          </a:extLst>
        </xdr:cNvPr>
        <xdr:cNvSpPr txBox="1"/>
      </xdr:nvSpPr>
      <xdr:spPr>
        <a:xfrm>
          <a:off x="10813895880" y="127000"/>
          <a:ext cx="1965987" cy="623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بدائل الفاكهة</a:t>
          </a:r>
        </a:p>
      </xdr:txBody>
    </xdr:sp>
    <xdr:clientData/>
  </xdr:oneCellAnchor>
  <xdr:twoCellAnchor>
    <xdr:from>
      <xdr:col>0</xdr:col>
      <xdr:colOff>660400</xdr:colOff>
      <xdr:row>1</xdr:row>
      <xdr:rowOff>50800</xdr:rowOff>
    </xdr:from>
    <xdr:to>
      <xdr:col>2</xdr:col>
      <xdr:colOff>472745</xdr:colOff>
      <xdr:row>5</xdr:row>
      <xdr:rowOff>16110</xdr:rowOff>
    </xdr:to>
    <xdr:sp macro="" textlink="">
      <xdr:nvSpPr>
        <xdr:cNvPr id="6" name="圆角矩形 25">
          <a:extLst>
            <a:ext uri="{FF2B5EF4-FFF2-40B4-BE49-F238E27FC236}">
              <a16:creationId xmlns:a16="http://schemas.microsoft.com/office/drawing/2014/main" id="{8E5056E1-9D79-40F6-8F71-CC1B3565791D}"/>
            </a:ext>
          </a:extLst>
        </xdr:cNvPr>
        <xdr:cNvSpPr/>
      </xdr:nvSpPr>
      <xdr:spPr>
        <a:xfrm>
          <a:off x="10824842155" y="228600"/>
          <a:ext cx="1730045" cy="67651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</xdr:col>
      <xdr:colOff>795885</xdr:colOff>
      <xdr:row>1</xdr:row>
      <xdr:rowOff>107960</xdr:rowOff>
    </xdr:from>
    <xdr:ext cx="526876" cy="28020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56F23454-04AE-4FE6-AF2E-4A7F5FFD7D32}"/>
            </a:ext>
          </a:extLst>
        </xdr:cNvPr>
        <xdr:cNvSpPr txBox="1"/>
      </xdr:nvSpPr>
      <xdr:spPr>
        <a:xfrm>
          <a:off x="10824950989" y="285760"/>
          <a:ext cx="52687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en-US" sz="1200" b="1"/>
            <a:t>Date:</a:t>
          </a:r>
          <a:endParaRPr lang="ar-SA" sz="1200" b="1"/>
        </a:p>
      </xdr:txBody>
    </xdr:sp>
    <xdr:clientData/>
  </xdr:oneCellAnchor>
  <xdr:oneCellAnchor>
    <xdr:from>
      <xdr:col>1</xdr:col>
      <xdr:colOff>793593</xdr:colOff>
      <xdr:row>3</xdr:row>
      <xdr:rowOff>9209</xdr:rowOff>
    </xdr:from>
    <xdr:ext cx="535531" cy="28020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5C056537-ADBF-414B-90C4-675C18A957A8}"/>
            </a:ext>
          </a:extLst>
        </xdr:cNvPr>
        <xdr:cNvSpPr txBox="1"/>
      </xdr:nvSpPr>
      <xdr:spPr>
        <a:xfrm>
          <a:off x="10824944626" y="542609"/>
          <a:ext cx="5355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r>
            <a:rPr lang="en-US" sz="1200" b="1"/>
            <a:t>Time:</a:t>
          </a:r>
          <a:endParaRPr lang="ar-SA" sz="1200" b="1"/>
        </a:p>
      </xdr:txBody>
    </xdr:sp>
    <xdr:clientData/>
  </xdr:oneCellAnchor>
  <xdr:twoCellAnchor>
    <xdr:from>
      <xdr:col>2</xdr:col>
      <xdr:colOff>703075</xdr:colOff>
      <xdr:row>1</xdr:row>
      <xdr:rowOff>111554</xdr:rowOff>
    </xdr:from>
    <xdr:to>
      <xdr:col>4</xdr:col>
      <xdr:colOff>508661</xdr:colOff>
      <xdr:row>3</xdr:row>
      <xdr:rowOff>24720</xdr:rowOff>
    </xdr:to>
    <xdr:sp macro="" textlink="">
      <xdr:nvSpPr>
        <xdr:cNvPr id="13" name="圆角矩形 25">
          <a:extLst>
            <a:ext uri="{FF2B5EF4-FFF2-40B4-BE49-F238E27FC236}">
              <a16:creationId xmlns:a16="http://schemas.microsoft.com/office/drawing/2014/main" id="{1019E974-65F0-45A1-9061-672817016C80}"/>
            </a:ext>
          </a:extLst>
        </xdr:cNvPr>
        <xdr:cNvSpPr/>
      </xdr:nvSpPr>
      <xdr:spPr>
        <a:xfrm>
          <a:off x="10828412353" y="403311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941946</xdr:colOff>
      <xdr:row>1</xdr:row>
      <xdr:rowOff>118832</xdr:rowOff>
    </xdr:from>
    <xdr:ext cx="1304461" cy="328295"/>
    <xdr:sp macro="" textlink="">
      <xdr:nvSpPr>
        <xdr:cNvPr id="14" name="TextBox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F5DAC9-5352-4BF9-95B6-87D7D745F44B}"/>
            </a:ext>
          </a:extLst>
        </xdr:cNvPr>
        <xdr:cNvSpPr txBox="1"/>
      </xdr:nvSpPr>
      <xdr:spPr>
        <a:xfrm>
          <a:off x="10828596769" y="410589"/>
          <a:ext cx="130446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الصفحة الرئيسية</a:t>
          </a:r>
        </a:p>
      </xdr:txBody>
    </xdr:sp>
    <xdr:clientData/>
  </xdr:oneCellAnchor>
  <xdr:twoCellAnchor>
    <xdr:from>
      <xdr:col>2</xdr:col>
      <xdr:colOff>686486</xdr:colOff>
      <xdr:row>3</xdr:row>
      <xdr:rowOff>94702</xdr:rowOff>
    </xdr:from>
    <xdr:to>
      <xdr:col>4</xdr:col>
      <xdr:colOff>492072</xdr:colOff>
      <xdr:row>5</xdr:row>
      <xdr:rowOff>85098</xdr:rowOff>
    </xdr:to>
    <xdr:sp macro="" textlink="">
      <xdr:nvSpPr>
        <xdr:cNvPr id="15" name="圆角矩形 25">
          <a:extLst>
            <a:ext uri="{FF2B5EF4-FFF2-40B4-BE49-F238E27FC236}">
              <a16:creationId xmlns:a16="http://schemas.microsoft.com/office/drawing/2014/main" id="{87F9A351-891B-417B-8AAA-280FCEE391EE}"/>
            </a:ext>
          </a:extLst>
        </xdr:cNvPr>
        <xdr:cNvSpPr/>
      </xdr:nvSpPr>
      <xdr:spPr>
        <a:xfrm>
          <a:off x="10828428942" y="824094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3</xdr:col>
      <xdr:colOff>9543</xdr:colOff>
      <xdr:row>3</xdr:row>
      <xdr:rowOff>101226</xdr:rowOff>
    </xdr:from>
    <xdr:ext cx="1113254" cy="328295"/>
    <xdr:sp macro="" textlink="">
      <xdr:nvSpPr>
        <xdr:cNvPr id="16" name="TextBox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083172-328F-4503-8D3D-9AC15C73CDA3}"/>
            </a:ext>
          </a:extLst>
        </xdr:cNvPr>
        <xdr:cNvSpPr txBox="1"/>
      </xdr:nvSpPr>
      <xdr:spPr>
        <a:xfrm>
          <a:off x="10828759298" y="830618"/>
          <a:ext cx="1113254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البدائل</a:t>
          </a:r>
          <a:r>
            <a:rPr lang="ar-SA" sz="1100"/>
            <a:t> </a:t>
          </a:r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الغذائية</a:t>
          </a:r>
        </a:p>
      </xdr:txBody>
    </xdr:sp>
    <xdr:clientData/>
  </xdr:oneCellAnchor>
  <xdr:oneCellAnchor>
    <xdr:from>
      <xdr:col>1</xdr:col>
      <xdr:colOff>145877</xdr:colOff>
      <xdr:row>1</xdr:row>
      <xdr:rowOff>137298</xdr:rowOff>
    </xdr:from>
    <xdr:ext cx="733920" cy="254557"/>
    <xdr:sp macro="" textlink="'القائمة المنسدلة للبدائل'!E1">
      <xdr:nvSpPr>
        <xdr:cNvPr id="17" name="TextBox 16">
          <a:extLst>
            <a:ext uri="{FF2B5EF4-FFF2-40B4-BE49-F238E27FC236}">
              <a16:creationId xmlns:a16="http://schemas.microsoft.com/office/drawing/2014/main" id="{517A46ED-4173-475B-A73D-0FCEBEB1007D}"/>
            </a:ext>
          </a:extLst>
        </xdr:cNvPr>
        <xdr:cNvSpPr txBox="1"/>
      </xdr:nvSpPr>
      <xdr:spPr>
        <a:xfrm>
          <a:off x="10830924460" y="429055"/>
          <a:ext cx="7339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5B8F37DF-D544-473B-B386-3CE8813432C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30/03/25</a:t>
          </a:fld>
          <a:endParaRPr lang="ar-SA" sz="1200" b="1"/>
        </a:p>
      </xdr:txBody>
    </xdr:sp>
    <xdr:clientData/>
  </xdr:oneCellAnchor>
  <xdr:oneCellAnchor>
    <xdr:from>
      <xdr:col>1</xdr:col>
      <xdr:colOff>310170</xdr:colOff>
      <xdr:row>3</xdr:row>
      <xdr:rowOff>28167</xdr:rowOff>
    </xdr:from>
    <xdr:ext cx="545599" cy="254557"/>
    <xdr:sp macro="" textlink="'القائمة المنسدلة للبدائل'!E2">
      <xdr:nvSpPr>
        <xdr:cNvPr id="18" name="TextBox 17">
          <a:extLst>
            <a:ext uri="{FF2B5EF4-FFF2-40B4-BE49-F238E27FC236}">
              <a16:creationId xmlns:a16="http://schemas.microsoft.com/office/drawing/2014/main" id="{6627EF4D-26C8-4882-8B75-84EEBA2CB1E7}"/>
            </a:ext>
          </a:extLst>
        </xdr:cNvPr>
        <xdr:cNvSpPr txBox="1"/>
      </xdr:nvSpPr>
      <xdr:spPr>
        <a:xfrm>
          <a:off x="10830948488" y="757559"/>
          <a:ext cx="545599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F507CDC5-F2C8-478F-9650-A7D84EE63DBD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06:43</a:t>
          </a:fld>
          <a:endParaRPr lang="ar-SA" sz="1100" b="1"/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567267</xdr:colOff>
      <xdr:row>5</xdr:row>
      <xdr:rowOff>171313</xdr:rowOff>
    </xdr:to>
    <xdr:grpSp>
      <xdr:nvGrpSpPr>
        <xdr:cNvPr id="2" name="组合 46">
          <a:extLst>
            <a:ext uri="{FF2B5EF4-FFF2-40B4-BE49-F238E27FC236}">
              <a16:creationId xmlns:a16="http://schemas.microsoft.com/office/drawing/2014/main" id="{C2CE8BEA-00CB-4309-AB42-42C35FD6123A}"/>
            </a:ext>
          </a:extLst>
        </xdr:cNvPr>
        <xdr:cNvGrpSpPr/>
      </xdr:nvGrpSpPr>
      <xdr:grpSpPr>
        <a:xfrm>
          <a:off x="10884285233" y="0"/>
          <a:ext cx="14447970" cy="1252797"/>
          <a:chOff x="5355" y="106"/>
          <a:chExt cx="17520" cy="1766"/>
        </a:xfrm>
      </xdr:grpSpPr>
      <xdr:sp macro="" textlink="">
        <xdr:nvSpPr>
          <xdr:cNvPr id="3" name="直角三角形 40">
            <a:extLst>
              <a:ext uri="{FF2B5EF4-FFF2-40B4-BE49-F238E27FC236}">
                <a16:creationId xmlns:a16="http://schemas.microsoft.com/office/drawing/2014/main" id="{3EC36030-81DF-CE73-F856-B34E79BF505E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" name="直角三角形 42">
            <a:extLst>
              <a:ext uri="{FF2B5EF4-FFF2-40B4-BE49-F238E27FC236}">
                <a16:creationId xmlns:a16="http://schemas.microsoft.com/office/drawing/2014/main" id="{049A73EE-85C2-C029-8D5D-50FBF9C9D7F1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8</xdr:col>
      <xdr:colOff>211667</xdr:colOff>
      <xdr:row>0</xdr:row>
      <xdr:rowOff>101600</xdr:rowOff>
    </xdr:from>
    <xdr:ext cx="2168671" cy="623184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4571AA5-7ECC-4C77-80A2-BC570BA032E4}"/>
            </a:ext>
          </a:extLst>
        </xdr:cNvPr>
        <xdr:cNvSpPr txBox="1"/>
      </xdr:nvSpPr>
      <xdr:spPr>
        <a:xfrm>
          <a:off x="10813870996" y="101600"/>
          <a:ext cx="2168671" cy="623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بدائل الخضار</a:t>
          </a:r>
        </a:p>
      </xdr:txBody>
    </xdr:sp>
    <xdr:clientData/>
  </xdr:oneCellAnchor>
  <xdr:twoCellAnchor>
    <xdr:from>
      <xdr:col>0</xdr:col>
      <xdr:colOff>660400</xdr:colOff>
      <xdr:row>1</xdr:row>
      <xdr:rowOff>50800</xdr:rowOff>
    </xdr:from>
    <xdr:to>
      <xdr:col>2</xdr:col>
      <xdr:colOff>472745</xdr:colOff>
      <xdr:row>5</xdr:row>
      <xdr:rowOff>16110</xdr:rowOff>
    </xdr:to>
    <xdr:sp macro="" textlink="">
      <xdr:nvSpPr>
        <xdr:cNvPr id="6" name="圆角矩形 25">
          <a:extLst>
            <a:ext uri="{FF2B5EF4-FFF2-40B4-BE49-F238E27FC236}">
              <a16:creationId xmlns:a16="http://schemas.microsoft.com/office/drawing/2014/main" id="{60591622-E990-4445-A2FD-112958F9B7D1}"/>
            </a:ext>
          </a:extLst>
        </xdr:cNvPr>
        <xdr:cNvSpPr/>
      </xdr:nvSpPr>
      <xdr:spPr>
        <a:xfrm>
          <a:off x="10824842155" y="228600"/>
          <a:ext cx="1730045" cy="67651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</xdr:col>
      <xdr:colOff>24097</xdr:colOff>
      <xdr:row>1</xdr:row>
      <xdr:rowOff>128647</xdr:rowOff>
    </xdr:from>
    <xdr:ext cx="223843" cy="254557"/>
    <xdr:sp macro="" textlink="$M$1">
      <xdr:nvSpPr>
        <xdr:cNvPr id="7" name="TextBox 6">
          <a:extLst>
            <a:ext uri="{FF2B5EF4-FFF2-40B4-BE49-F238E27FC236}">
              <a16:creationId xmlns:a16="http://schemas.microsoft.com/office/drawing/2014/main" id="{6073F452-A473-40C2-8E96-4A7E99DA244C}"/>
            </a:ext>
          </a:extLst>
        </xdr:cNvPr>
        <xdr:cNvSpPr txBox="1"/>
      </xdr:nvSpPr>
      <xdr:spPr>
        <a:xfrm>
          <a:off x="10897522841" y="416381"/>
          <a:ext cx="223843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BEA1511C-F694-4937-8E75-DC7A4030C555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 </a:t>
          </a:fld>
          <a:endParaRPr lang="ar-SA" sz="1200" b="1"/>
        </a:p>
      </xdr:txBody>
    </xdr:sp>
    <xdr:clientData/>
  </xdr:oneCellAnchor>
  <xdr:oneCellAnchor>
    <xdr:from>
      <xdr:col>1</xdr:col>
      <xdr:colOff>541936</xdr:colOff>
      <xdr:row>3</xdr:row>
      <xdr:rowOff>19871</xdr:rowOff>
    </xdr:from>
    <xdr:ext cx="223844" cy="254557"/>
    <xdr:sp macro="" textlink="$M$2">
      <xdr:nvSpPr>
        <xdr:cNvPr id="8" name="TextBox 7">
          <a:extLst>
            <a:ext uri="{FF2B5EF4-FFF2-40B4-BE49-F238E27FC236}">
              <a16:creationId xmlns:a16="http://schemas.microsoft.com/office/drawing/2014/main" id="{1FFB8D59-DAAF-43C6-A77F-194C84FFEC48}"/>
            </a:ext>
          </a:extLst>
        </xdr:cNvPr>
        <xdr:cNvSpPr txBox="1"/>
      </xdr:nvSpPr>
      <xdr:spPr>
        <a:xfrm>
          <a:off x="10897005001" y="744168"/>
          <a:ext cx="22384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fld id="{B0C3C230-797E-4AB8-94E3-406ECF368A84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l" rtl="1"/>
            <a:t> </a:t>
          </a:fld>
          <a:endParaRPr lang="ar-SA" sz="1100" b="1"/>
        </a:p>
      </xdr:txBody>
    </xdr:sp>
    <xdr:clientData/>
  </xdr:oneCellAnchor>
  <xdr:oneCellAnchor>
    <xdr:from>
      <xdr:col>1</xdr:col>
      <xdr:colOff>795885</xdr:colOff>
      <xdr:row>1</xdr:row>
      <xdr:rowOff>107960</xdr:rowOff>
    </xdr:from>
    <xdr:ext cx="526876" cy="28020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37AC5A16-AE94-48C9-BD9A-F775A7B50A94}"/>
            </a:ext>
          </a:extLst>
        </xdr:cNvPr>
        <xdr:cNvSpPr txBox="1"/>
      </xdr:nvSpPr>
      <xdr:spPr>
        <a:xfrm>
          <a:off x="10824950989" y="285760"/>
          <a:ext cx="52687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en-US" sz="1200" b="1"/>
            <a:t>Date:</a:t>
          </a:r>
          <a:endParaRPr lang="ar-SA" sz="1200" b="1"/>
        </a:p>
      </xdr:txBody>
    </xdr:sp>
    <xdr:clientData/>
  </xdr:oneCellAnchor>
  <xdr:oneCellAnchor>
    <xdr:from>
      <xdr:col>1</xdr:col>
      <xdr:colOff>793593</xdr:colOff>
      <xdr:row>3</xdr:row>
      <xdr:rowOff>9209</xdr:rowOff>
    </xdr:from>
    <xdr:ext cx="535531" cy="28020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82F825A-B3E6-466A-938A-4DECCBB026C5}"/>
            </a:ext>
          </a:extLst>
        </xdr:cNvPr>
        <xdr:cNvSpPr txBox="1"/>
      </xdr:nvSpPr>
      <xdr:spPr>
        <a:xfrm>
          <a:off x="10824944626" y="542609"/>
          <a:ext cx="5355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r>
            <a:rPr lang="en-US" sz="1200" b="1"/>
            <a:t>Time:</a:t>
          </a:r>
          <a:endParaRPr lang="ar-SA" sz="1200" b="1"/>
        </a:p>
      </xdr:txBody>
    </xdr:sp>
    <xdr:clientData/>
  </xdr:oneCellAnchor>
  <xdr:twoCellAnchor>
    <xdr:from>
      <xdr:col>2</xdr:col>
      <xdr:colOff>683987</xdr:colOff>
      <xdr:row>1</xdr:row>
      <xdr:rowOff>71276</xdr:rowOff>
    </xdr:from>
    <xdr:to>
      <xdr:col>4</xdr:col>
      <xdr:colOff>493776</xdr:colOff>
      <xdr:row>2</xdr:row>
      <xdr:rowOff>169373</xdr:rowOff>
    </xdr:to>
    <xdr:sp macro="" textlink="">
      <xdr:nvSpPr>
        <xdr:cNvPr id="13" name="圆角矩形 25">
          <a:extLst>
            <a:ext uri="{FF2B5EF4-FFF2-40B4-BE49-F238E27FC236}">
              <a16:creationId xmlns:a16="http://schemas.microsoft.com/office/drawing/2014/main" id="{1D2995BB-8D33-4857-BC05-7B21ED18E186}"/>
            </a:ext>
          </a:extLst>
        </xdr:cNvPr>
        <xdr:cNvSpPr/>
      </xdr:nvSpPr>
      <xdr:spPr>
        <a:xfrm>
          <a:off x="10831388061" y="362858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922858</xdr:colOff>
      <xdr:row>1</xdr:row>
      <xdr:rowOff>78554</xdr:rowOff>
    </xdr:from>
    <xdr:ext cx="1304461" cy="328295"/>
    <xdr:sp macro="" textlink="">
      <xdr:nvSpPr>
        <xdr:cNvPr id="14" name="TextBox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DDD7060-4CC7-45F7-8F49-061C10701E37}"/>
            </a:ext>
          </a:extLst>
        </xdr:cNvPr>
        <xdr:cNvSpPr txBox="1"/>
      </xdr:nvSpPr>
      <xdr:spPr>
        <a:xfrm>
          <a:off x="10831572477" y="370136"/>
          <a:ext cx="130446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الصفحة الرئيسية</a:t>
          </a:r>
        </a:p>
      </xdr:txBody>
    </xdr:sp>
    <xdr:clientData/>
  </xdr:oneCellAnchor>
  <xdr:twoCellAnchor>
    <xdr:from>
      <xdr:col>2</xdr:col>
      <xdr:colOff>667398</xdr:colOff>
      <xdr:row>3</xdr:row>
      <xdr:rowOff>64406</xdr:rowOff>
    </xdr:from>
    <xdr:to>
      <xdr:col>4</xdr:col>
      <xdr:colOff>477187</xdr:colOff>
      <xdr:row>5</xdr:row>
      <xdr:rowOff>65309</xdr:rowOff>
    </xdr:to>
    <xdr:sp macro="" textlink="">
      <xdr:nvSpPr>
        <xdr:cNvPr id="15" name="圆角矩形 25">
          <a:extLst>
            <a:ext uri="{FF2B5EF4-FFF2-40B4-BE49-F238E27FC236}">
              <a16:creationId xmlns:a16="http://schemas.microsoft.com/office/drawing/2014/main" id="{F485DB8A-1C69-4DAD-9924-5BF03C5B8191}"/>
            </a:ext>
          </a:extLst>
        </xdr:cNvPr>
        <xdr:cNvSpPr/>
      </xdr:nvSpPr>
      <xdr:spPr>
        <a:xfrm>
          <a:off x="10831404650" y="783641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951536</xdr:colOff>
      <xdr:row>3</xdr:row>
      <xdr:rowOff>70930</xdr:rowOff>
    </xdr:from>
    <xdr:ext cx="1113254" cy="328295"/>
    <xdr:sp macro="" textlink="">
      <xdr:nvSpPr>
        <xdr:cNvPr id="16" name="TextBox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BE256F-C0F4-4B1F-BFD4-D2848CD06D25}"/>
            </a:ext>
          </a:extLst>
        </xdr:cNvPr>
        <xdr:cNvSpPr txBox="1"/>
      </xdr:nvSpPr>
      <xdr:spPr>
        <a:xfrm>
          <a:off x="10831735006" y="790165"/>
          <a:ext cx="1113254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البدائل</a:t>
          </a:r>
          <a:r>
            <a:rPr lang="ar-SA" sz="1100"/>
            <a:t> </a:t>
          </a:r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الغذائية</a:t>
          </a:r>
        </a:p>
      </xdr:txBody>
    </xdr:sp>
    <xdr:clientData/>
  </xdr:oneCellAnchor>
  <xdr:oneCellAnchor>
    <xdr:from>
      <xdr:col>1</xdr:col>
      <xdr:colOff>51330</xdr:colOff>
      <xdr:row>1</xdr:row>
      <xdr:rowOff>138907</xdr:rowOff>
    </xdr:from>
    <xdr:ext cx="733920" cy="254557"/>
    <xdr:sp macro="" textlink="'القائمة المنسدلة للبدائل'!E1">
      <xdr:nvSpPr>
        <xdr:cNvPr id="11" name="TextBox 10">
          <a:extLst>
            <a:ext uri="{FF2B5EF4-FFF2-40B4-BE49-F238E27FC236}">
              <a16:creationId xmlns:a16="http://schemas.microsoft.com/office/drawing/2014/main" id="{CD61C333-1119-48DA-86EE-D2386D35C9B8}"/>
            </a:ext>
          </a:extLst>
        </xdr:cNvPr>
        <xdr:cNvSpPr txBox="1"/>
      </xdr:nvSpPr>
      <xdr:spPr>
        <a:xfrm>
          <a:off x="10896985531" y="426641"/>
          <a:ext cx="7339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5B8F37DF-D544-473B-B386-3CE8813432C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30/03/25</a:t>
          </a:fld>
          <a:endParaRPr lang="ar-SA" sz="1200" b="1"/>
        </a:p>
      </xdr:txBody>
    </xdr:sp>
    <xdr:clientData/>
  </xdr:oneCellAnchor>
  <xdr:oneCellAnchor>
    <xdr:from>
      <xdr:col>1</xdr:col>
      <xdr:colOff>225545</xdr:colOff>
      <xdr:row>3</xdr:row>
      <xdr:rowOff>31652</xdr:rowOff>
    </xdr:from>
    <xdr:ext cx="545599" cy="254557"/>
    <xdr:sp macro="" textlink="'القائمة المنسدلة للبدائل'!E2">
      <xdr:nvSpPr>
        <xdr:cNvPr id="12" name="TextBox 11">
          <a:extLst>
            <a:ext uri="{FF2B5EF4-FFF2-40B4-BE49-F238E27FC236}">
              <a16:creationId xmlns:a16="http://schemas.microsoft.com/office/drawing/2014/main" id="{0F62A621-9140-484E-AEF4-C30063FCE7D4}"/>
            </a:ext>
          </a:extLst>
        </xdr:cNvPr>
        <xdr:cNvSpPr txBox="1"/>
      </xdr:nvSpPr>
      <xdr:spPr>
        <a:xfrm>
          <a:off x="10896999637" y="755949"/>
          <a:ext cx="545599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F507CDC5-F2C8-478F-9650-A7D84EE63DBD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06:43</a:t>
          </a:fld>
          <a:endParaRPr lang="ar-SA" sz="1100" b="1"/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567267</xdr:colOff>
      <xdr:row>5</xdr:row>
      <xdr:rowOff>171313</xdr:rowOff>
    </xdr:to>
    <xdr:grpSp>
      <xdr:nvGrpSpPr>
        <xdr:cNvPr id="2" name="组合 46">
          <a:extLst>
            <a:ext uri="{FF2B5EF4-FFF2-40B4-BE49-F238E27FC236}">
              <a16:creationId xmlns:a16="http://schemas.microsoft.com/office/drawing/2014/main" id="{D5B393BE-91DE-48C4-B0E4-CA688220145F}"/>
            </a:ext>
          </a:extLst>
        </xdr:cNvPr>
        <xdr:cNvGrpSpPr/>
      </xdr:nvGrpSpPr>
      <xdr:grpSpPr>
        <a:xfrm>
          <a:off x="10756059026" y="0"/>
          <a:ext cx="14460629" cy="1244244"/>
          <a:chOff x="5355" y="106"/>
          <a:chExt cx="17520" cy="1766"/>
        </a:xfrm>
      </xdr:grpSpPr>
      <xdr:sp macro="" textlink="">
        <xdr:nvSpPr>
          <xdr:cNvPr id="3" name="直角三角形 40">
            <a:extLst>
              <a:ext uri="{FF2B5EF4-FFF2-40B4-BE49-F238E27FC236}">
                <a16:creationId xmlns:a16="http://schemas.microsoft.com/office/drawing/2014/main" id="{E29C9552-4ED6-78FC-ED6C-20EDCE26B974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" name="直角三角形 42">
            <a:extLst>
              <a:ext uri="{FF2B5EF4-FFF2-40B4-BE49-F238E27FC236}">
                <a16:creationId xmlns:a16="http://schemas.microsoft.com/office/drawing/2014/main" id="{792EEA47-92FE-57B3-154F-3F8180728427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8</xdr:col>
      <xdr:colOff>330200</xdr:colOff>
      <xdr:row>0</xdr:row>
      <xdr:rowOff>143934</xdr:rowOff>
    </xdr:from>
    <xdr:ext cx="1984069" cy="623184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007E1C4-1C6A-4A5A-94ED-D0FBB43FFD79}"/>
            </a:ext>
          </a:extLst>
        </xdr:cNvPr>
        <xdr:cNvSpPr txBox="1"/>
      </xdr:nvSpPr>
      <xdr:spPr>
        <a:xfrm>
          <a:off x="10813937065" y="143934"/>
          <a:ext cx="1984069" cy="623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بدائل الحليب</a:t>
          </a:r>
        </a:p>
      </xdr:txBody>
    </xdr:sp>
    <xdr:clientData/>
  </xdr:oneCellAnchor>
  <xdr:twoCellAnchor>
    <xdr:from>
      <xdr:col>0</xdr:col>
      <xdr:colOff>660400</xdr:colOff>
      <xdr:row>1</xdr:row>
      <xdr:rowOff>50800</xdr:rowOff>
    </xdr:from>
    <xdr:to>
      <xdr:col>2</xdr:col>
      <xdr:colOff>472745</xdr:colOff>
      <xdr:row>5</xdr:row>
      <xdr:rowOff>16110</xdr:rowOff>
    </xdr:to>
    <xdr:sp macro="" textlink="">
      <xdr:nvSpPr>
        <xdr:cNvPr id="6" name="圆角矩形 25">
          <a:extLst>
            <a:ext uri="{FF2B5EF4-FFF2-40B4-BE49-F238E27FC236}">
              <a16:creationId xmlns:a16="http://schemas.microsoft.com/office/drawing/2014/main" id="{27D3B026-F88C-43AA-98E9-946242E36984}"/>
            </a:ext>
          </a:extLst>
        </xdr:cNvPr>
        <xdr:cNvSpPr/>
      </xdr:nvSpPr>
      <xdr:spPr>
        <a:xfrm>
          <a:off x="10824842155" y="228600"/>
          <a:ext cx="1730045" cy="67651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</xdr:col>
      <xdr:colOff>24097</xdr:colOff>
      <xdr:row>1</xdr:row>
      <xdr:rowOff>128647</xdr:rowOff>
    </xdr:from>
    <xdr:ext cx="223843" cy="254557"/>
    <xdr:sp macro="" textlink="$M$1">
      <xdr:nvSpPr>
        <xdr:cNvPr id="7" name="TextBox 6">
          <a:extLst>
            <a:ext uri="{FF2B5EF4-FFF2-40B4-BE49-F238E27FC236}">
              <a16:creationId xmlns:a16="http://schemas.microsoft.com/office/drawing/2014/main" id="{A6205963-D1BB-4A0F-8A12-6F6FD12F07E0}"/>
            </a:ext>
          </a:extLst>
        </xdr:cNvPr>
        <xdr:cNvSpPr txBox="1"/>
      </xdr:nvSpPr>
      <xdr:spPr>
        <a:xfrm>
          <a:off x="10769308267" y="424250"/>
          <a:ext cx="223843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BEA1511C-F694-4937-8E75-DC7A4030C555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 </a:t>
          </a:fld>
          <a:endParaRPr lang="ar-SA" sz="1200" b="1"/>
        </a:p>
      </xdr:txBody>
    </xdr:sp>
    <xdr:clientData/>
  </xdr:oneCellAnchor>
  <xdr:oneCellAnchor>
    <xdr:from>
      <xdr:col>1</xdr:col>
      <xdr:colOff>541936</xdr:colOff>
      <xdr:row>3</xdr:row>
      <xdr:rowOff>19871</xdr:rowOff>
    </xdr:from>
    <xdr:ext cx="223844" cy="254557"/>
    <xdr:sp macro="" textlink="$M$2">
      <xdr:nvSpPr>
        <xdr:cNvPr id="8" name="TextBox 7">
          <a:extLst>
            <a:ext uri="{FF2B5EF4-FFF2-40B4-BE49-F238E27FC236}">
              <a16:creationId xmlns:a16="http://schemas.microsoft.com/office/drawing/2014/main" id="{47EAB462-2348-46FB-B59C-34E04706E2AC}"/>
            </a:ext>
          </a:extLst>
        </xdr:cNvPr>
        <xdr:cNvSpPr txBox="1"/>
      </xdr:nvSpPr>
      <xdr:spPr>
        <a:xfrm>
          <a:off x="10768790427" y="742457"/>
          <a:ext cx="22384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fld id="{B0C3C230-797E-4AB8-94E3-406ECF368A84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l" rtl="1"/>
            <a:t> </a:t>
          </a:fld>
          <a:endParaRPr lang="ar-SA" sz="1100" b="1"/>
        </a:p>
      </xdr:txBody>
    </xdr:sp>
    <xdr:clientData/>
  </xdr:oneCellAnchor>
  <xdr:oneCellAnchor>
    <xdr:from>
      <xdr:col>1</xdr:col>
      <xdr:colOff>795885</xdr:colOff>
      <xdr:row>1</xdr:row>
      <xdr:rowOff>107960</xdr:rowOff>
    </xdr:from>
    <xdr:ext cx="526876" cy="28020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36002659-9933-44EE-8232-CA8B2A3C807A}"/>
            </a:ext>
          </a:extLst>
        </xdr:cNvPr>
        <xdr:cNvSpPr txBox="1"/>
      </xdr:nvSpPr>
      <xdr:spPr>
        <a:xfrm>
          <a:off x="10824950989" y="285760"/>
          <a:ext cx="52687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en-US" sz="1200" b="1"/>
            <a:t>Date:</a:t>
          </a:r>
          <a:endParaRPr lang="ar-SA" sz="1200" b="1"/>
        </a:p>
      </xdr:txBody>
    </xdr:sp>
    <xdr:clientData/>
  </xdr:oneCellAnchor>
  <xdr:oneCellAnchor>
    <xdr:from>
      <xdr:col>1</xdr:col>
      <xdr:colOff>793593</xdr:colOff>
      <xdr:row>3</xdr:row>
      <xdr:rowOff>9209</xdr:rowOff>
    </xdr:from>
    <xdr:ext cx="535531" cy="28020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828D664-2F61-47B1-AE93-1E6869EC27DD}"/>
            </a:ext>
          </a:extLst>
        </xdr:cNvPr>
        <xdr:cNvSpPr txBox="1"/>
      </xdr:nvSpPr>
      <xdr:spPr>
        <a:xfrm>
          <a:off x="10824944626" y="542609"/>
          <a:ext cx="5355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r>
            <a:rPr lang="en-US" sz="1200" b="1"/>
            <a:t>Time:</a:t>
          </a:r>
          <a:endParaRPr lang="ar-SA" sz="1200" b="1"/>
        </a:p>
      </xdr:txBody>
    </xdr:sp>
    <xdr:clientData/>
  </xdr:oneCellAnchor>
  <xdr:twoCellAnchor>
    <xdr:from>
      <xdr:col>2</xdr:col>
      <xdr:colOff>608291</xdr:colOff>
      <xdr:row>1</xdr:row>
      <xdr:rowOff>54681</xdr:rowOff>
    </xdr:from>
    <xdr:to>
      <xdr:col>4</xdr:col>
      <xdr:colOff>423389</xdr:colOff>
      <xdr:row>2</xdr:row>
      <xdr:rowOff>153012</xdr:rowOff>
    </xdr:to>
    <xdr:sp macro="" textlink="">
      <xdr:nvSpPr>
        <xdr:cNvPr id="11" name="圆角矩形 25">
          <a:extLst>
            <a:ext uri="{FF2B5EF4-FFF2-40B4-BE49-F238E27FC236}">
              <a16:creationId xmlns:a16="http://schemas.microsoft.com/office/drawing/2014/main" id="{6A5E5356-03F0-4E16-B2F6-6B274697C904}"/>
            </a:ext>
          </a:extLst>
        </xdr:cNvPr>
        <xdr:cNvSpPr/>
      </xdr:nvSpPr>
      <xdr:spPr>
        <a:xfrm>
          <a:off x="10783475587" y="345404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847162</xdr:colOff>
      <xdr:row>1</xdr:row>
      <xdr:rowOff>61959</xdr:rowOff>
    </xdr:from>
    <xdr:ext cx="1304461" cy="328295"/>
    <xdr:sp macro="" textlink="">
      <xdr:nvSpPr>
        <xdr:cNvPr id="12" name="TextBox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E06E42-144C-458E-98FD-E874BCF6C05C}"/>
            </a:ext>
          </a:extLst>
        </xdr:cNvPr>
        <xdr:cNvSpPr txBox="1"/>
      </xdr:nvSpPr>
      <xdr:spPr>
        <a:xfrm>
          <a:off x="10783660003" y="352682"/>
          <a:ext cx="130446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الصفحة الرئيسية</a:t>
          </a:r>
        </a:p>
      </xdr:txBody>
    </xdr:sp>
    <xdr:clientData/>
  </xdr:oneCellAnchor>
  <xdr:twoCellAnchor>
    <xdr:from>
      <xdr:col>2</xdr:col>
      <xdr:colOff>591702</xdr:colOff>
      <xdr:row>3</xdr:row>
      <xdr:rowOff>47030</xdr:rowOff>
    </xdr:from>
    <xdr:to>
      <xdr:col>4</xdr:col>
      <xdr:colOff>406800</xdr:colOff>
      <xdr:row>5</xdr:row>
      <xdr:rowOff>45904</xdr:rowOff>
    </xdr:to>
    <xdr:sp macro="" textlink="">
      <xdr:nvSpPr>
        <xdr:cNvPr id="14" name="圆角矩形 25">
          <a:extLst>
            <a:ext uri="{FF2B5EF4-FFF2-40B4-BE49-F238E27FC236}">
              <a16:creationId xmlns:a16="http://schemas.microsoft.com/office/drawing/2014/main" id="{8EA4397B-6F5B-4C9D-A21A-041EBC06E28D}"/>
            </a:ext>
          </a:extLst>
        </xdr:cNvPr>
        <xdr:cNvSpPr/>
      </xdr:nvSpPr>
      <xdr:spPr>
        <a:xfrm>
          <a:off x="10783492176" y="766187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875840</xdr:colOff>
      <xdr:row>3</xdr:row>
      <xdr:rowOff>53554</xdr:rowOff>
    </xdr:from>
    <xdr:ext cx="1113254" cy="328295"/>
    <xdr:sp macro="" textlink="">
      <xdr:nvSpPr>
        <xdr:cNvPr id="18" name="TextBox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C4DE3BB-A0BC-602A-2EF8-38F0E1FC70C9}"/>
            </a:ext>
          </a:extLst>
        </xdr:cNvPr>
        <xdr:cNvSpPr txBox="1"/>
      </xdr:nvSpPr>
      <xdr:spPr>
        <a:xfrm>
          <a:off x="10783822532" y="772711"/>
          <a:ext cx="1113254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البدائل</a:t>
          </a:r>
          <a:r>
            <a:rPr lang="ar-SA" sz="1100"/>
            <a:t> </a:t>
          </a:r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الغذائية</a:t>
          </a:r>
        </a:p>
      </xdr:txBody>
    </xdr:sp>
    <xdr:clientData/>
  </xdr:oneCellAnchor>
  <xdr:oneCellAnchor>
    <xdr:from>
      <xdr:col>1</xdr:col>
      <xdr:colOff>164223</xdr:colOff>
      <xdr:row>1</xdr:row>
      <xdr:rowOff>153276</xdr:rowOff>
    </xdr:from>
    <xdr:ext cx="733920" cy="254557"/>
    <xdr:sp macro="" textlink="'القائمة المنسدلة للبدائل'!E1">
      <xdr:nvSpPr>
        <xdr:cNvPr id="13" name="TextBox 12">
          <a:extLst>
            <a:ext uri="{FF2B5EF4-FFF2-40B4-BE49-F238E27FC236}">
              <a16:creationId xmlns:a16="http://schemas.microsoft.com/office/drawing/2014/main" id="{CE0A0947-4F94-440D-9A7B-AA14FBC70208}"/>
            </a:ext>
          </a:extLst>
        </xdr:cNvPr>
        <xdr:cNvSpPr txBox="1"/>
      </xdr:nvSpPr>
      <xdr:spPr>
        <a:xfrm>
          <a:off x="10768658064" y="448879"/>
          <a:ext cx="7339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5B8F37DF-D544-473B-B386-3CE8813432C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30/03/25</a:t>
          </a:fld>
          <a:endParaRPr lang="ar-SA" sz="1200" b="1"/>
        </a:p>
      </xdr:txBody>
    </xdr:sp>
    <xdr:clientData/>
  </xdr:oneCellAnchor>
  <xdr:oneCellAnchor>
    <xdr:from>
      <xdr:col>1</xdr:col>
      <xdr:colOff>317568</xdr:colOff>
      <xdr:row>3</xdr:row>
      <xdr:rowOff>40889</xdr:rowOff>
    </xdr:from>
    <xdr:ext cx="545599" cy="254557"/>
    <xdr:sp macro="" textlink="'القائمة المنسدلة للبدائل'!E2">
      <xdr:nvSpPr>
        <xdr:cNvPr id="15" name="TextBox 14">
          <a:extLst>
            <a:ext uri="{FF2B5EF4-FFF2-40B4-BE49-F238E27FC236}">
              <a16:creationId xmlns:a16="http://schemas.microsoft.com/office/drawing/2014/main" id="{E2D5161C-B397-406E-A83F-9D3CB445591E}"/>
            </a:ext>
          </a:extLst>
        </xdr:cNvPr>
        <xdr:cNvSpPr txBox="1"/>
      </xdr:nvSpPr>
      <xdr:spPr>
        <a:xfrm>
          <a:off x="10768693040" y="763475"/>
          <a:ext cx="545599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F507CDC5-F2C8-478F-9650-A7D84EE63DBD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06:43</a:t>
          </a:fld>
          <a:endParaRPr lang="ar-SA" sz="1100" b="1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567267</xdr:colOff>
      <xdr:row>5</xdr:row>
      <xdr:rowOff>171313</xdr:rowOff>
    </xdr:to>
    <xdr:grpSp>
      <xdr:nvGrpSpPr>
        <xdr:cNvPr id="2" name="组合 46">
          <a:extLst>
            <a:ext uri="{FF2B5EF4-FFF2-40B4-BE49-F238E27FC236}">
              <a16:creationId xmlns:a16="http://schemas.microsoft.com/office/drawing/2014/main" id="{1330CFBF-F10A-4BE8-BBA6-6C327E1BD4E0}"/>
            </a:ext>
          </a:extLst>
        </xdr:cNvPr>
        <xdr:cNvGrpSpPr/>
      </xdr:nvGrpSpPr>
      <xdr:grpSpPr>
        <a:xfrm>
          <a:off x="10869526293" y="0"/>
          <a:ext cx="14441055" cy="1229646"/>
          <a:chOff x="5355" y="106"/>
          <a:chExt cx="17520" cy="1766"/>
        </a:xfrm>
      </xdr:grpSpPr>
      <xdr:sp macro="" textlink="">
        <xdr:nvSpPr>
          <xdr:cNvPr id="3" name="直角三角形 40">
            <a:extLst>
              <a:ext uri="{FF2B5EF4-FFF2-40B4-BE49-F238E27FC236}">
                <a16:creationId xmlns:a16="http://schemas.microsoft.com/office/drawing/2014/main" id="{94DE84EC-E304-8674-3413-895129B0295D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" name="直角三角形 42">
            <a:extLst>
              <a:ext uri="{FF2B5EF4-FFF2-40B4-BE49-F238E27FC236}">
                <a16:creationId xmlns:a16="http://schemas.microsoft.com/office/drawing/2014/main" id="{81376065-D631-2ACD-E310-DA2EDAC68EB3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8</xdr:col>
      <xdr:colOff>33867</xdr:colOff>
      <xdr:row>0</xdr:row>
      <xdr:rowOff>127000</xdr:rowOff>
    </xdr:from>
    <xdr:ext cx="1897507" cy="623184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9A81BC6-50FD-4B6B-83DF-2443D3E7125A}"/>
            </a:ext>
          </a:extLst>
        </xdr:cNvPr>
        <xdr:cNvSpPr txBox="1"/>
      </xdr:nvSpPr>
      <xdr:spPr>
        <a:xfrm>
          <a:off x="10814319960" y="127000"/>
          <a:ext cx="1897507" cy="623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بدائل اللحوم</a:t>
          </a:r>
        </a:p>
      </xdr:txBody>
    </xdr:sp>
    <xdr:clientData/>
  </xdr:oneCellAnchor>
  <xdr:twoCellAnchor>
    <xdr:from>
      <xdr:col>0</xdr:col>
      <xdr:colOff>660400</xdr:colOff>
      <xdr:row>1</xdr:row>
      <xdr:rowOff>50800</xdr:rowOff>
    </xdr:from>
    <xdr:to>
      <xdr:col>2</xdr:col>
      <xdr:colOff>472745</xdr:colOff>
      <xdr:row>5</xdr:row>
      <xdr:rowOff>16110</xdr:rowOff>
    </xdr:to>
    <xdr:sp macro="" textlink="">
      <xdr:nvSpPr>
        <xdr:cNvPr id="6" name="圆角矩形 25">
          <a:extLst>
            <a:ext uri="{FF2B5EF4-FFF2-40B4-BE49-F238E27FC236}">
              <a16:creationId xmlns:a16="http://schemas.microsoft.com/office/drawing/2014/main" id="{3B8006C0-DECD-4959-82FB-7D0A579BF42E}"/>
            </a:ext>
          </a:extLst>
        </xdr:cNvPr>
        <xdr:cNvSpPr/>
      </xdr:nvSpPr>
      <xdr:spPr>
        <a:xfrm>
          <a:off x="10824842155" y="228600"/>
          <a:ext cx="1730045" cy="67651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</xdr:col>
      <xdr:colOff>795885</xdr:colOff>
      <xdr:row>1</xdr:row>
      <xdr:rowOff>107960</xdr:rowOff>
    </xdr:from>
    <xdr:ext cx="526876" cy="28020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5ED482CE-B62A-4371-8372-E19587FBD74B}"/>
            </a:ext>
          </a:extLst>
        </xdr:cNvPr>
        <xdr:cNvSpPr txBox="1"/>
      </xdr:nvSpPr>
      <xdr:spPr>
        <a:xfrm>
          <a:off x="10824950989" y="285760"/>
          <a:ext cx="52687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en-US" sz="1200" b="1"/>
            <a:t>Date:</a:t>
          </a:r>
          <a:endParaRPr lang="ar-SA" sz="1200" b="1"/>
        </a:p>
      </xdr:txBody>
    </xdr:sp>
    <xdr:clientData/>
  </xdr:oneCellAnchor>
  <xdr:oneCellAnchor>
    <xdr:from>
      <xdr:col>1</xdr:col>
      <xdr:colOff>793593</xdr:colOff>
      <xdr:row>3</xdr:row>
      <xdr:rowOff>9209</xdr:rowOff>
    </xdr:from>
    <xdr:ext cx="535531" cy="28020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E29BEAF-A1E6-4F8F-8698-3DBD0657669C}"/>
            </a:ext>
          </a:extLst>
        </xdr:cNvPr>
        <xdr:cNvSpPr txBox="1"/>
      </xdr:nvSpPr>
      <xdr:spPr>
        <a:xfrm>
          <a:off x="10824944626" y="542609"/>
          <a:ext cx="5355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r>
            <a:rPr lang="en-US" sz="1200" b="1"/>
            <a:t>Time:</a:t>
          </a:r>
          <a:endParaRPr lang="ar-SA" sz="1200" b="1"/>
        </a:p>
      </xdr:txBody>
    </xdr:sp>
    <xdr:clientData/>
  </xdr:oneCellAnchor>
  <xdr:twoCellAnchor>
    <xdr:from>
      <xdr:col>2</xdr:col>
      <xdr:colOff>603483</xdr:colOff>
      <xdr:row>1</xdr:row>
      <xdr:rowOff>67350</xdr:rowOff>
    </xdr:from>
    <xdr:to>
      <xdr:col>4</xdr:col>
      <xdr:colOff>406988</xdr:colOff>
      <xdr:row>2</xdr:row>
      <xdr:rowOff>167999</xdr:rowOff>
    </xdr:to>
    <xdr:sp macro="" textlink="">
      <xdr:nvSpPr>
        <xdr:cNvPr id="13" name="圆角矩形 25">
          <a:extLst>
            <a:ext uri="{FF2B5EF4-FFF2-40B4-BE49-F238E27FC236}">
              <a16:creationId xmlns:a16="http://schemas.microsoft.com/office/drawing/2014/main" id="{ADB28811-F97A-464C-9F75-187950C3AAEE}"/>
            </a:ext>
          </a:extLst>
        </xdr:cNvPr>
        <xdr:cNvSpPr/>
      </xdr:nvSpPr>
      <xdr:spPr>
        <a:xfrm>
          <a:off x="10879711875" y="355986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842354</xdr:colOff>
      <xdr:row>1</xdr:row>
      <xdr:rowOff>74628</xdr:rowOff>
    </xdr:from>
    <xdr:ext cx="1304461" cy="328295"/>
    <xdr:sp macro="" textlink="">
      <xdr:nvSpPr>
        <xdr:cNvPr id="14" name="TextBox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96C2EB-AC1E-4B28-AF48-2AC3039E7F30}"/>
            </a:ext>
          </a:extLst>
        </xdr:cNvPr>
        <xdr:cNvSpPr txBox="1"/>
      </xdr:nvSpPr>
      <xdr:spPr>
        <a:xfrm>
          <a:off x="10879896291" y="363264"/>
          <a:ext cx="130446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الصفحة الرئيسية</a:t>
          </a:r>
        </a:p>
      </xdr:txBody>
    </xdr:sp>
    <xdr:clientData/>
  </xdr:oneCellAnchor>
  <xdr:twoCellAnchor>
    <xdr:from>
      <xdr:col>2</xdr:col>
      <xdr:colOff>586894</xdr:colOff>
      <xdr:row>3</xdr:row>
      <xdr:rowOff>64799</xdr:rowOff>
    </xdr:from>
    <xdr:to>
      <xdr:col>4</xdr:col>
      <xdr:colOff>390399</xdr:colOff>
      <xdr:row>5</xdr:row>
      <xdr:rowOff>69237</xdr:rowOff>
    </xdr:to>
    <xdr:sp macro="" textlink="">
      <xdr:nvSpPr>
        <xdr:cNvPr id="15" name="圆角矩形 25">
          <a:extLst>
            <a:ext uri="{FF2B5EF4-FFF2-40B4-BE49-F238E27FC236}">
              <a16:creationId xmlns:a16="http://schemas.microsoft.com/office/drawing/2014/main" id="{36A5D020-CD61-474C-A922-5206AC9692EA}"/>
            </a:ext>
          </a:extLst>
        </xdr:cNvPr>
        <xdr:cNvSpPr/>
      </xdr:nvSpPr>
      <xdr:spPr>
        <a:xfrm>
          <a:off x="10879728464" y="776769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871032</xdr:colOff>
      <xdr:row>3</xdr:row>
      <xdr:rowOff>71323</xdr:rowOff>
    </xdr:from>
    <xdr:ext cx="1113254" cy="328295"/>
    <xdr:sp macro="" textlink="">
      <xdr:nvSpPr>
        <xdr:cNvPr id="16" name="TextBox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D32AAC8-42E9-4030-8079-7BE485FF78AB}"/>
            </a:ext>
          </a:extLst>
        </xdr:cNvPr>
        <xdr:cNvSpPr txBox="1"/>
      </xdr:nvSpPr>
      <xdr:spPr>
        <a:xfrm>
          <a:off x="10880058820" y="783293"/>
          <a:ext cx="1113254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البدائل</a:t>
          </a:r>
          <a:r>
            <a:rPr lang="ar-SA" sz="1100"/>
            <a:t> </a:t>
          </a:r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الغذائية</a:t>
          </a:r>
        </a:p>
      </xdr:txBody>
    </xdr:sp>
    <xdr:clientData/>
  </xdr:oneCellAnchor>
  <xdr:oneCellAnchor>
    <xdr:from>
      <xdr:col>1</xdr:col>
      <xdr:colOff>134697</xdr:colOff>
      <xdr:row>1</xdr:row>
      <xdr:rowOff>134698</xdr:rowOff>
    </xdr:from>
    <xdr:ext cx="733920" cy="254557"/>
    <xdr:sp macro="" textlink="'القائمة المنسدلة للبدائل'!E1">
      <xdr:nvSpPr>
        <xdr:cNvPr id="11" name="TextBox 10">
          <a:extLst>
            <a:ext uri="{FF2B5EF4-FFF2-40B4-BE49-F238E27FC236}">
              <a16:creationId xmlns:a16="http://schemas.microsoft.com/office/drawing/2014/main" id="{3B3E3EE3-9C0F-4CCC-8454-736AD0962F63}"/>
            </a:ext>
          </a:extLst>
        </xdr:cNvPr>
        <xdr:cNvSpPr txBox="1"/>
      </xdr:nvSpPr>
      <xdr:spPr>
        <a:xfrm>
          <a:off x="10882136610" y="423334"/>
          <a:ext cx="7339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5B8F37DF-D544-473B-B386-3CE8813432C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30/03/25</a:t>
          </a:fld>
          <a:endParaRPr lang="ar-SA" sz="1200" b="1"/>
        </a:p>
      </xdr:txBody>
    </xdr:sp>
    <xdr:clientData/>
  </xdr:oneCellAnchor>
  <xdr:oneCellAnchor>
    <xdr:from>
      <xdr:col>1</xdr:col>
      <xdr:colOff>270127</xdr:colOff>
      <xdr:row>3</xdr:row>
      <xdr:rowOff>48188</xdr:rowOff>
    </xdr:from>
    <xdr:ext cx="545599" cy="254557"/>
    <xdr:sp macro="" textlink="'القائمة المنسدلة للبدائل'!E2">
      <xdr:nvSpPr>
        <xdr:cNvPr id="12" name="TextBox 11">
          <a:extLst>
            <a:ext uri="{FF2B5EF4-FFF2-40B4-BE49-F238E27FC236}">
              <a16:creationId xmlns:a16="http://schemas.microsoft.com/office/drawing/2014/main" id="{E755704C-E5B1-481E-A8EB-C27278B86933}"/>
            </a:ext>
          </a:extLst>
        </xdr:cNvPr>
        <xdr:cNvSpPr txBox="1"/>
      </xdr:nvSpPr>
      <xdr:spPr>
        <a:xfrm>
          <a:off x="10882189501" y="760158"/>
          <a:ext cx="545599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F507CDC5-F2C8-478F-9650-A7D84EE63DBD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06:43</a:t>
          </a:fld>
          <a:endParaRPr lang="ar-SA" sz="1100" b="1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567267</xdr:colOff>
      <xdr:row>5</xdr:row>
      <xdr:rowOff>171313</xdr:rowOff>
    </xdr:to>
    <xdr:grpSp>
      <xdr:nvGrpSpPr>
        <xdr:cNvPr id="2" name="组合 46">
          <a:extLst>
            <a:ext uri="{FF2B5EF4-FFF2-40B4-BE49-F238E27FC236}">
              <a16:creationId xmlns:a16="http://schemas.microsoft.com/office/drawing/2014/main" id="{A6378190-F091-47A0-82CD-48739DB4D309}"/>
            </a:ext>
          </a:extLst>
        </xdr:cNvPr>
        <xdr:cNvGrpSpPr/>
      </xdr:nvGrpSpPr>
      <xdr:grpSpPr>
        <a:xfrm>
          <a:off x="10892021146" y="0"/>
          <a:ext cx="14406235" cy="1259884"/>
          <a:chOff x="5355" y="106"/>
          <a:chExt cx="17520" cy="1766"/>
        </a:xfrm>
      </xdr:grpSpPr>
      <xdr:sp macro="" textlink="">
        <xdr:nvSpPr>
          <xdr:cNvPr id="3" name="直角三角形 40">
            <a:extLst>
              <a:ext uri="{FF2B5EF4-FFF2-40B4-BE49-F238E27FC236}">
                <a16:creationId xmlns:a16="http://schemas.microsoft.com/office/drawing/2014/main" id="{70948FAB-14F0-6ED0-59BC-638C2FE9339D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" name="直角三角形 42">
            <a:extLst>
              <a:ext uri="{FF2B5EF4-FFF2-40B4-BE49-F238E27FC236}">
                <a16:creationId xmlns:a16="http://schemas.microsoft.com/office/drawing/2014/main" id="{49D32B65-8F5D-A517-263C-E0A9BCC0524D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7</xdr:col>
      <xdr:colOff>465667</xdr:colOff>
      <xdr:row>1</xdr:row>
      <xdr:rowOff>0</xdr:rowOff>
    </xdr:from>
    <xdr:ext cx="2518703" cy="623184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80B8C04-B62F-42B4-845F-35B325BF504A}"/>
            </a:ext>
          </a:extLst>
        </xdr:cNvPr>
        <xdr:cNvSpPr txBox="1"/>
      </xdr:nvSpPr>
      <xdr:spPr>
        <a:xfrm>
          <a:off x="10814223697" y="177800"/>
          <a:ext cx="2518703" cy="623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الاطعمة المركبة</a:t>
          </a:r>
        </a:p>
      </xdr:txBody>
    </xdr:sp>
    <xdr:clientData/>
  </xdr:oneCellAnchor>
  <xdr:twoCellAnchor>
    <xdr:from>
      <xdr:col>0</xdr:col>
      <xdr:colOff>660400</xdr:colOff>
      <xdr:row>1</xdr:row>
      <xdr:rowOff>50800</xdr:rowOff>
    </xdr:from>
    <xdr:to>
      <xdr:col>2</xdr:col>
      <xdr:colOff>472745</xdr:colOff>
      <xdr:row>5</xdr:row>
      <xdr:rowOff>16110</xdr:rowOff>
    </xdr:to>
    <xdr:sp macro="" textlink="">
      <xdr:nvSpPr>
        <xdr:cNvPr id="6" name="圆角矩形 25">
          <a:extLst>
            <a:ext uri="{FF2B5EF4-FFF2-40B4-BE49-F238E27FC236}">
              <a16:creationId xmlns:a16="http://schemas.microsoft.com/office/drawing/2014/main" id="{D820DC0B-1E3E-440F-9111-D5EA741B42EE}"/>
            </a:ext>
          </a:extLst>
        </xdr:cNvPr>
        <xdr:cNvSpPr/>
      </xdr:nvSpPr>
      <xdr:spPr>
        <a:xfrm>
          <a:off x="10824842155" y="228600"/>
          <a:ext cx="1730045" cy="67651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</xdr:col>
      <xdr:colOff>795885</xdr:colOff>
      <xdr:row>1</xdr:row>
      <xdr:rowOff>107960</xdr:rowOff>
    </xdr:from>
    <xdr:ext cx="526876" cy="28020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19D7367-8CE8-460F-872D-4775A1F1521A}"/>
            </a:ext>
          </a:extLst>
        </xdr:cNvPr>
        <xdr:cNvSpPr txBox="1"/>
      </xdr:nvSpPr>
      <xdr:spPr>
        <a:xfrm>
          <a:off x="10824950989" y="285760"/>
          <a:ext cx="52687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en-US" sz="1200" b="1"/>
            <a:t>Date:</a:t>
          </a:r>
          <a:endParaRPr lang="ar-SA" sz="1200" b="1"/>
        </a:p>
      </xdr:txBody>
    </xdr:sp>
    <xdr:clientData/>
  </xdr:oneCellAnchor>
  <xdr:oneCellAnchor>
    <xdr:from>
      <xdr:col>1</xdr:col>
      <xdr:colOff>793593</xdr:colOff>
      <xdr:row>3</xdr:row>
      <xdr:rowOff>9209</xdr:rowOff>
    </xdr:from>
    <xdr:ext cx="535531" cy="28020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5D64C22-ECFC-49E0-93DA-CFE01A130C62}"/>
            </a:ext>
          </a:extLst>
        </xdr:cNvPr>
        <xdr:cNvSpPr txBox="1"/>
      </xdr:nvSpPr>
      <xdr:spPr>
        <a:xfrm>
          <a:off x="10824944626" y="542609"/>
          <a:ext cx="5355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r>
            <a:rPr lang="en-US" sz="1200" b="1"/>
            <a:t>Time:</a:t>
          </a:r>
          <a:endParaRPr lang="ar-SA" sz="1200" b="1"/>
        </a:p>
      </xdr:txBody>
    </xdr:sp>
    <xdr:clientData/>
  </xdr:oneCellAnchor>
  <xdr:twoCellAnchor>
    <xdr:from>
      <xdr:col>2</xdr:col>
      <xdr:colOff>601192</xdr:colOff>
      <xdr:row>1</xdr:row>
      <xdr:rowOff>80634</xdr:rowOff>
    </xdr:from>
    <xdr:to>
      <xdr:col>4</xdr:col>
      <xdr:colOff>413860</xdr:colOff>
      <xdr:row>2</xdr:row>
      <xdr:rowOff>179451</xdr:rowOff>
    </xdr:to>
    <xdr:sp macro="" textlink="">
      <xdr:nvSpPr>
        <xdr:cNvPr id="13" name="圆角矩形 25">
          <a:extLst>
            <a:ext uri="{FF2B5EF4-FFF2-40B4-BE49-F238E27FC236}">
              <a16:creationId xmlns:a16="http://schemas.microsoft.com/office/drawing/2014/main" id="{D3E271C2-8695-4E81-8979-5AFC5FDC9060}"/>
            </a:ext>
          </a:extLst>
        </xdr:cNvPr>
        <xdr:cNvSpPr/>
      </xdr:nvSpPr>
      <xdr:spPr>
        <a:xfrm>
          <a:off x="10902183362" y="372936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840063</xdr:colOff>
      <xdr:row>1</xdr:row>
      <xdr:rowOff>87912</xdr:rowOff>
    </xdr:from>
    <xdr:ext cx="1304461" cy="328295"/>
    <xdr:sp macro="" textlink="">
      <xdr:nvSpPr>
        <xdr:cNvPr id="14" name="TextBox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6E62F2-6D07-4202-94DA-0D9159AFD4A5}"/>
            </a:ext>
          </a:extLst>
        </xdr:cNvPr>
        <xdr:cNvSpPr txBox="1"/>
      </xdr:nvSpPr>
      <xdr:spPr>
        <a:xfrm>
          <a:off x="10902367778" y="380214"/>
          <a:ext cx="130446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الصفحة الرئيسية</a:t>
          </a:r>
        </a:p>
      </xdr:txBody>
    </xdr:sp>
    <xdr:clientData/>
  </xdr:oneCellAnchor>
  <xdr:twoCellAnchor>
    <xdr:from>
      <xdr:col>2</xdr:col>
      <xdr:colOff>584603</xdr:colOff>
      <xdr:row>3</xdr:row>
      <xdr:rowOff>68005</xdr:rowOff>
    </xdr:from>
    <xdr:to>
      <xdr:col>4</xdr:col>
      <xdr:colOff>397271</xdr:colOff>
      <xdr:row>5</xdr:row>
      <xdr:rowOff>55949</xdr:rowOff>
    </xdr:to>
    <xdr:sp macro="" textlink="">
      <xdr:nvSpPr>
        <xdr:cNvPr id="15" name="圆角矩形 25">
          <a:extLst>
            <a:ext uri="{FF2B5EF4-FFF2-40B4-BE49-F238E27FC236}">
              <a16:creationId xmlns:a16="http://schemas.microsoft.com/office/drawing/2014/main" id="{42C39C4D-1794-4741-B67F-954DC63599B9}"/>
            </a:ext>
          </a:extLst>
        </xdr:cNvPr>
        <xdr:cNvSpPr/>
      </xdr:nvSpPr>
      <xdr:spPr>
        <a:xfrm>
          <a:off x="10902199951" y="793719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868741</xdr:colOff>
      <xdr:row>3</xdr:row>
      <xdr:rowOff>74529</xdr:rowOff>
    </xdr:from>
    <xdr:ext cx="1113254" cy="328295"/>
    <xdr:sp macro="" textlink="">
      <xdr:nvSpPr>
        <xdr:cNvPr id="16" name="TextBox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C290F4-D49C-4CAA-BEB8-5D909423093A}"/>
            </a:ext>
          </a:extLst>
        </xdr:cNvPr>
        <xdr:cNvSpPr txBox="1"/>
      </xdr:nvSpPr>
      <xdr:spPr>
        <a:xfrm>
          <a:off x="10902530307" y="800243"/>
          <a:ext cx="1113254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البدائل</a:t>
          </a:r>
          <a:r>
            <a:rPr lang="ar-SA" sz="1100"/>
            <a:t> </a:t>
          </a:r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الغذائية</a:t>
          </a:r>
        </a:p>
      </xdr:txBody>
    </xdr:sp>
    <xdr:clientData/>
  </xdr:oneCellAnchor>
  <xdr:oneCellAnchor>
    <xdr:from>
      <xdr:col>1</xdr:col>
      <xdr:colOff>80634</xdr:colOff>
      <xdr:row>1</xdr:row>
      <xdr:rowOff>151191</xdr:rowOff>
    </xdr:from>
    <xdr:ext cx="733920" cy="254557"/>
    <xdr:sp macro="" textlink="'القائمة المنسدلة للبدائل'!E1">
      <xdr:nvSpPr>
        <xdr:cNvPr id="19" name="TextBox 18">
          <a:extLst>
            <a:ext uri="{FF2B5EF4-FFF2-40B4-BE49-F238E27FC236}">
              <a16:creationId xmlns:a16="http://schemas.microsoft.com/office/drawing/2014/main" id="{77A23417-ABF1-41D3-A65D-11B5249634BD}"/>
            </a:ext>
          </a:extLst>
        </xdr:cNvPr>
        <xdr:cNvSpPr txBox="1"/>
      </xdr:nvSpPr>
      <xdr:spPr>
        <a:xfrm>
          <a:off x="10904655287" y="443493"/>
          <a:ext cx="7339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5B8F37DF-D544-473B-B386-3CE8813432C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30/03/25</a:t>
          </a:fld>
          <a:endParaRPr lang="ar-SA" sz="1200" b="1"/>
        </a:p>
      </xdr:txBody>
    </xdr:sp>
    <xdr:clientData/>
  </xdr:oneCellAnchor>
  <xdr:oneCellAnchor>
    <xdr:from>
      <xdr:col>1</xdr:col>
      <xdr:colOff>255007</xdr:colOff>
      <xdr:row>3</xdr:row>
      <xdr:rowOff>38110</xdr:rowOff>
    </xdr:from>
    <xdr:ext cx="545599" cy="254557"/>
    <xdr:sp macro="" textlink="'القائمة المنسدلة للبدائل'!E2">
      <xdr:nvSpPr>
        <xdr:cNvPr id="20" name="TextBox 19">
          <a:extLst>
            <a:ext uri="{FF2B5EF4-FFF2-40B4-BE49-F238E27FC236}">
              <a16:creationId xmlns:a16="http://schemas.microsoft.com/office/drawing/2014/main" id="{A8483C37-2869-46F8-B6B1-8296B3572953}"/>
            </a:ext>
          </a:extLst>
        </xdr:cNvPr>
        <xdr:cNvSpPr txBox="1"/>
      </xdr:nvSpPr>
      <xdr:spPr>
        <a:xfrm>
          <a:off x="10904669235" y="763824"/>
          <a:ext cx="545599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F507CDC5-F2C8-478F-9650-A7D84EE63DBD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06:43</a:t>
          </a:fld>
          <a:endParaRPr lang="ar-SA" sz="1100" b="1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567267</xdr:colOff>
      <xdr:row>5</xdr:row>
      <xdr:rowOff>171313</xdr:rowOff>
    </xdr:to>
    <xdr:grpSp>
      <xdr:nvGrpSpPr>
        <xdr:cNvPr id="2" name="组合 46">
          <a:extLst>
            <a:ext uri="{FF2B5EF4-FFF2-40B4-BE49-F238E27FC236}">
              <a16:creationId xmlns:a16="http://schemas.microsoft.com/office/drawing/2014/main" id="{DFC02C2F-D17C-454A-B97C-75D16B7AD060}"/>
            </a:ext>
          </a:extLst>
        </xdr:cNvPr>
        <xdr:cNvGrpSpPr/>
      </xdr:nvGrpSpPr>
      <xdr:grpSpPr>
        <a:xfrm>
          <a:off x="10749380022" y="0"/>
          <a:ext cx="14408114" cy="1269110"/>
          <a:chOff x="5355" y="106"/>
          <a:chExt cx="17520" cy="1766"/>
        </a:xfrm>
      </xdr:grpSpPr>
      <xdr:sp macro="" textlink="">
        <xdr:nvSpPr>
          <xdr:cNvPr id="3" name="直角三角形 40">
            <a:extLst>
              <a:ext uri="{FF2B5EF4-FFF2-40B4-BE49-F238E27FC236}">
                <a16:creationId xmlns:a16="http://schemas.microsoft.com/office/drawing/2014/main" id="{68DC1F4F-3C8E-3214-A74F-0A9C035F7101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" name="直角三角形 42">
            <a:extLst>
              <a:ext uri="{FF2B5EF4-FFF2-40B4-BE49-F238E27FC236}">
                <a16:creationId xmlns:a16="http://schemas.microsoft.com/office/drawing/2014/main" id="{25B2EFCD-6DDA-E494-4263-C64926BFDC88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7</xdr:col>
      <xdr:colOff>313266</xdr:colOff>
      <xdr:row>0</xdr:row>
      <xdr:rowOff>160866</xdr:rowOff>
    </xdr:from>
    <xdr:ext cx="2612895" cy="623184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044494-7D60-4530-9B16-B0DF88177776}"/>
            </a:ext>
          </a:extLst>
        </xdr:cNvPr>
        <xdr:cNvSpPr txBox="1"/>
      </xdr:nvSpPr>
      <xdr:spPr>
        <a:xfrm>
          <a:off x="10814281906" y="160866"/>
          <a:ext cx="2612895" cy="623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الوجبات السريعة</a:t>
          </a:r>
        </a:p>
      </xdr:txBody>
    </xdr:sp>
    <xdr:clientData/>
  </xdr:oneCellAnchor>
  <xdr:twoCellAnchor>
    <xdr:from>
      <xdr:col>0</xdr:col>
      <xdr:colOff>660400</xdr:colOff>
      <xdr:row>1</xdr:row>
      <xdr:rowOff>50800</xdr:rowOff>
    </xdr:from>
    <xdr:to>
      <xdr:col>2</xdr:col>
      <xdr:colOff>472745</xdr:colOff>
      <xdr:row>5</xdr:row>
      <xdr:rowOff>16110</xdr:rowOff>
    </xdr:to>
    <xdr:sp macro="" textlink="">
      <xdr:nvSpPr>
        <xdr:cNvPr id="6" name="圆角矩形 25">
          <a:extLst>
            <a:ext uri="{FF2B5EF4-FFF2-40B4-BE49-F238E27FC236}">
              <a16:creationId xmlns:a16="http://schemas.microsoft.com/office/drawing/2014/main" id="{5C7925AD-A5F9-40C8-B933-0C8473BC6CF6}"/>
            </a:ext>
          </a:extLst>
        </xdr:cNvPr>
        <xdr:cNvSpPr/>
      </xdr:nvSpPr>
      <xdr:spPr>
        <a:xfrm>
          <a:off x="10824842155" y="228600"/>
          <a:ext cx="1730045" cy="67651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</xdr:col>
      <xdr:colOff>24097</xdr:colOff>
      <xdr:row>1</xdr:row>
      <xdr:rowOff>128647</xdr:rowOff>
    </xdr:from>
    <xdr:ext cx="223843" cy="254557"/>
    <xdr:sp macro="" textlink="$M$1">
      <xdr:nvSpPr>
        <xdr:cNvPr id="7" name="TextBox 6">
          <a:extLst>
            <a:ext uri="{FF2B5EF4-FFF2-40B4-BE49-F238E27FC236}">
              <a16:creationId xmlns:a16="http://schemas.microsoft.com/office/drawing/2014/main" id="{9791AA0B-832E-4EB8-9086-2827A35F4AD8}"/>
            </a:ext>
          </a:extLst>
        </xdr:cNvPr>
        <xdr:cNvSpPr txBox="1"/>
      </xdr:nvSpPr>
      <xdr:spPr>
        <a:xfrm>
          <a:off x="10762582315" y="419240"/>
          <a:ext cx="223843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BEA1511C-F694-4937-8E75-DC7A4030C555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 </a:t>
          </a:fld>
          <a:endParaRPr lang="ar-SA" sz="1200" b="1"/>
        </a:p>
      </xdr:txBody>
    </xdr:sp>
    <xdr:clientData/>
  </xdr:oneCellAnchor>
  <xdr:oneCellAnchor>
    <xdr:from>
      <xdr:col>1</xdr:col>
      <xdr:colOff>541936</xdr:colOff>
      <xdr:row>3</xdr:row>
      <xdr:rowOff>19871</xdr:rowOff>
    </xdr:from>
    <xdr:ext cx="223844" cy="254557"/>
    <xdr:sp macro="" textlink="$M$2">
      <xdr:nvSpPr>
        <xdr:cNvPr id="8" name="TextBox 7">
          <a:extLst>
            <a:ext uri="{FF2B5EF4-FFF2-40B4-BE49-F238E27FC236}">
              <a16:creationId xmlns:a16="http://schemas.microsoft.com/office/drawing/2014/main" id="{E3D3C6F2-973D-4909-9361-B15BDE82978D}"/>
            </a:ext>
          </a:extLst>
        </xdr:cNvPr>
        <xdr:cNvSpPr txBox="1"/>
      </xdr:nvSpPr>
      <xdr:spPr>
        <a:xfrm>
          <a:off x="10762064475" y="751735"/>
          <a:ext cx="22384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fld id="{B0C3C230-797E-4AB8-94E3-406ECF368A84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l" rtl="1"/>
            <a:t> </a:t>
          </a:fld>
          <a:endParaRPr lang="ar-SA" sz="1100" b="1"/>
        </a:p>
      </xdr:txBody>
    </xdr:sp>
    <xdr:clientData/>
  </xdr:oneCellAnchor>
  <xdr:oneCellAnchor>
    <xdr:from>
      <xdr:col>1</xdr:col>
      <xdr:colOff>795885</xdr:colOff>
      <xdr:row>1</xdr:row>
      <xdr:rowOff>107960</xdr:rowOff>
    </xdr:from>
    <xdr:ext cx="526876" cy="28020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A67A2D6-04D3-4091-A20A-7EB221BC9982}"/>
            </a:ext>
          </a:extLst>
        </xdr:cNvPr>
        <xdr:cNvSpPr txBox="1"/>
      </xdr:nvSpPr>
      <xdr:spPr>
        <a:xfrm>
          <a:off x="10824950989" y="285760"/>
          <a:ext cx="52687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en-US" sz="1200" b="1"/>
            <a:t>Date:</a:t>
          </a:r>
          <a:endParaRPr lang="ar-SA" sz="1200" b="1"/>
        </a:p>
      </xdr:txBody>
    </xdr:sp>
    <xdr:clientData/>
  </xdr:oneCellAnchor>
  <xdr:oneCellAnchor>
    <xdr:from>
      <xdr:col>1</xdr:col>
      <xdr:colOff>793593</xdr:colOff>
      <xdr:row>3</xdr:row>
      <xdr:rowOff>9209</xdr:rowOff>
    </xdr:from>
    <xdr:ext cx="535531" cy="28020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FC58AC04-1584-4E8B-AACE-AF7DD435DB56}"/>
            </a:ext>
          </a:extLst>
        </xdr:cNvPr>
        <xdr:cNvSpPr txBox="1"/>
      </xdr:nvSpPr>
      <xdr:spPr>
        <a:xfrm>
          <a:off x="10824944626" y="542609"/>
          <a:ext cx="5355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r>
            <a:rPr lang="en-US" sz="1200" b="1"/>
            <a:t>Time:</a:t>
          </a:r>
          <a:endParaRPr lang="ar-SA" sz="1200" b="1"/>
        </a:p>
      </xdr:txBody>
    </xdr:sp>
    <xdr:clientData/>
  </xdr:oneCellAnchor>
  <xdr:twoCellAnchor>
    <xdr:from>
      <xdr:col>2</xdr:col>
      <xdr:colOff>651590</xdr:colOff>
      <xdr:row>1</xdr:row>
      <xdr:rowOff>77983</xdr:rowOff>
    </xdr:from>
    <xdr:to>
      <xdr:col>4</xdr:col>
      <xdr:colOff>463197</xdr:colOff>
      <xdr:row>2</xdr:row>
      <xdr:rowOff>172556</xdr:rowOff>
    </xdr:to>
    <xdr:sp macro="" textlink="">
      <xdr:nvSpPr>
        <xdr:cNvPr id="13" name="圆角矩形 25">
          <a:extLst>
            <a:ext uri="{FF2B5EF4-FFF2-40B4-BE49-F238E27FC236}">
              <a16:creationId xmlns:a16="http://schemas.microsoft.com/office/drawing/2014/main" id="{D4E38E31-45E8-4184-BD3E-0C21EB63D98D}"/>
            </a:ext>
          </a:extLst>
        </xdr:cNvPr>
        <xdr:cNvSpPr/>
      </xdr:nvSpPr>
      <xdr:spPr>
        <a:xfrm>
          <a:off x="10771866189" y="367632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890461</xdr:colOff>
      <xdr:row>1</xdr:row>
      <xdr:rowOff>85261</xdr:rowOff>
    </xdr:from>
    <xdr:ext cx="1304461" cy="328295"/>
    <xdr:sp macro="" textlink="">
      <xdr:nvSpPr>
        <xdr:cNvPr id="14" name="TextBox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ED0408-C07D-4BA6-BC8D-776C17445E83}"/>
            </a:ext>
          </a:extLst>
        </xdr:cNvPr>
        <xdr:cNvSpPr txBox="1"/>
      </xdr:nvSpPr>
      <xdr:spPr>
        <a:xfrm>
          <a:off x="10772050605" y="374910"/>
          <a:ext cx="130446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الصفحة الرئيسية</a:t>
          </a:r>
        </a:p>
      </xdr:txBody>
    </xdr:sp>
    <xdr:clientData/>
  </xdr:oneCellAnchor>
  <xdr:twoCellAnchor>
    <xdr:from>
      <xdr:col>2</xdr:col>
      <xdr:colOff>635001</xdr:colOff>
      <xdr:row>3</xdr:row>
      <xdr:rowOff>64292</xdr:rowOff>
    </xdr:from>
    <xdr:to>
      <xdr:col>4</xdr:col>
      <xdr:colOff>446608</xdr:colOff>
      <xdr:row>5</xdr:row>
      <xdr:rowOff>58602</xdr:rowOff>
    </xdr:to>
    <xdr:sp macro="" textlink="">
      <xdr:nvSpPr>
        <xdr:cNvPr id="15" name="圆角矩形 25">
          <a:extLst>
            <a:ext uri="{FF2B5EF4-FFF2-40B4-BE49-F238E27FC236}">
              <a16:creationId xmlns:a16="http://schemas.microsoft.com/office/drawing/2014/main" id="{362A2444-1962-4723-B823-293A5BAA7FFD}"/>
            </a:ext>
          </a:extLst>
        </xdr:cNvPr>
        <xdr:cNvSpPr/>
      </xdr:nvSpPr>
      <xdr:spPr>
        <a:xfrm>
          <a:off x="10771882778" y="788415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919139</xdr:colOff>
      <xdr:row>3</xdr:row>
      <xdr:rowOff>70816</xdr:rowOff>
    </xdr:from>
    <xdr:ext cx="1113254" cy="328295"/>
    <xdr:sp macro="" textlink="">
      <xdr:nvSpPr>
        <xdr:cNvPr id="16" name="TextBox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ACE9913-9764-4823-8B20-4AB2078D7678}"/>
            </a:ext>
          </a:extLst>
        </xdr:cNvPr>
        <xdr:cNvSpPr txBox="1"/>
      </xdr:nvSpPr>
      <xdr:spPr>
        <a:xfrm>
          <a:off x="10772213134" y="794939"/>
          <a:ext cx="1113254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البدائل</a:t>
          </a:r>
          <a:r>
            <a:rPr lang="ar-SA" sz="1100"/>
            <a:t> </a:t>
          </a:r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الغذائية</a:t>
          </a:r>
        </a:p>
      </xdr:txBody>
    </xdr:sp>
    <xdr:clientData/>
  </xdr:oneCellAnchor>
  <xdr:oneCellAnchor>
    <xdr:from>
      <xdr:col>1</xdr:col>
      <xdr:colOff>89123</xdr:colOff>
      <xdr:row>1</xdr:row>
      <xdr:rowOff>140540</xdr:rowOff>
    </xdr:from>
    <xdr:ext cx="733920" cy="254557"/>
    <xdr:sp macro="" textlink="'القائمة المنسدلة للبدائل'!E1">
      <xdr:nvSpPr>
        <xdr:cNvPr id="17" name="TextBox 16">
          <a:extLst>
            <a:ext uri="{FF2B5EF4-FFF2-40B4-BE49-F238E27FC236}">
              <a16:creationId xmlns:a16="http://schemas.microsoft.com/office/drawing/2014/main" id="{9A5E6950-BB17-4205-A830-6D4413DF3E26}"/>
            </a:ext>
          </a:extLst>
        </xdr:cNvPr>
        <xdr:cNvSpPr txBox="1"/>
      </xdr:nvSpPr>
      <xdr:spPr>
        <a:xfrm>
          <a:off x="10809473944" y="433617"/>
          <a:ext cx="7339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5B8F37DF-D544-473B-B386-3CE8813432C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30/03/25</a:t>
          </a:fld>
          <a:endParaRPr lang="ar-SA" sz="1200" b="1"/>
        </a:p>
      </xdr:txBody>
    </xdr:sp>
    <xdr:clientData/>
  </xdr:oneCellAnchor>
  <xdr:oneCellAnchor>
    <xdr:from>
      <xdr:col>1</xdr:col>
      <xdr:colOff>253416</xdr:colOff>
      <xdr:row>3</xdr:row>
      <xdr:rowOff>54186</xdr:rowOff>
    </xdr:from>
    <xdr:ext cx="545599" cy="254557"/>
    <xdr:sp macro="" textlink="'القائمة المنسدلة للبدائل'!E2">
      <xdr:nvSpPr>
        <xdr:cNvPr id="18" name="TextBox 17">
          <a:extLst>
            <a:ext uri="{FF2B5EF4-FFF2-40B4-BE49-F238E27FC236}">
              <a16:creationId xmlns:a16="http://schemas.microsoft.com/office/drawing/2014/main" id="{694AAAEF-D2E2-4AB7-922C-5526C359E3DE}"/>
            </a:ext>
          </a:extLst>
        </xdr:cNvPr>
        <xdr:cNvSpPr txBox="1"/>
      </xdr:nvSpPr>
      <xdr:spPr>
        <a:xfrm>
          <a:off x="10809497972" y="778737"/>
          <a:ext cx="545599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F507CDC5-F2C8-478F-9650-A7D84EE63DBD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06:43</a:t>
          </a:fld>
          <a:endParaRPr lang="ar-SA" sz="1100" b="1"/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567267</xdr:colOff>
      <xdr:row>5</xdr:row>
      <xdr:rowOff>171313</xdr:rowOff>
    </xdr:to>
    <xdr:grpSp>
      <xdr:nvGrpSpPr>
        <xdr:cNvPr id="2" name="组合 46">
          <a:extLst>
            <a:ext uri="{FF2B5EF4-FFF2-40B4-BE49-F238E27FC236}">
              <a16:creationId xmlns:a16="http://schemas.microsoft.com/office/drawing/2014/main" id="{ADBAD316-3024-4AF3-8D49-8AB177ABC809}"/>
            </a:ext>
          </a:extLst>
        </xdr:cNvPr>
        <xdr:cNvGrpSpPr/>
      </xdr:nvGrpSpPr>
      <xdr:grpSpPr>
        <a:xfrm>
          <a:off x="10732335878" y="0"/>
          <a:ext cx="14445090" cy="1246716"/>
          <a:chOff x="5355" y="106"/>
          <a:chExt cx="17520" cy="1766"/>
        </a:xfrm>
      </xdr:grpSpPr>
      <xdr:sp macro="" textlink="">
        <xdr:nvSpPr>
          <xdr:cNvPr id="3" name="直角三角形 40">
            <a:extLst>
              <a:ext uri="{FF2B5EF4-FFF2-40B4-BE49-F238E27FC236}">
                <a16:creationId xmlns:a16="http://schemas.microsoft.com/office/drawing/2014/main" id="{557D3E9A-8CF4-7FA9-0872-8AF34BA5589D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" name="直角三角形 42">
            <a:extLst>
              <a:ext uri="{FF2B5EF4-FFF2-40B4-BE49-F238E27FC236}">
                <a16:creationId xmlns:a16="http://schemas.microsoft.com/office/drawing/2014/main" id="{AB215192-F3C0-101C-131D-BB3F1256F9FF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8</xdr:col>
      <xdr:colOff>177801</xdr:colOff>
      <xdr:row>0</xdr:row>
      <xdr:rowOff>110067</xdr:rowOff>
    </xdr:from>
    <xdr:ext cx="2007665" cy="623184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173A6E-E601-4615-AA74-801E758DC6D8}"/>
            </a:ext>
          </a:extLst>
        </xdr:cNvPr>
        <xdr:cNvSpPr txBox="1"/>
      </xdr:nvSpPr>
      <xdr:spPr>
        <a:xfrm>
          <a:off x="10814065868" y="110067"/>
          <a:ext cx="2007665" cy="623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بدائل الدهون</a:t>
          </a:r>
        </a:p>
      </xdr:txBody>
    </xdr:sp>
    <xdr:clientData/>
  </xdr:oneCellAnchor>
  <xdr:twoCellAnchor>
    <xdr:from>
      <xdr:col>0</xdr:col>
      <xdr:colOff>660400</xdr:colOff>
      <xdr:row>1</xdr:row>
      <xdr:rowOff>50800</xdr:rowOff>
    </xdr:from>
    <xdr:to>
      <xdr:col>2</xdr:col>
      <xdr:colOff>472745</xdr:colOff>
      <xdr:row>5</xdr:row>
      <xdr:rowOff>16110</xdr:rowOff>
    </xdr:to>
    <xdr:sp macro="" textlink="">
      <xdr:nvSpPr>
        <xdr:cNvPr id="6" name="圆角矩形 25">
          <a:extLst>
            <a:ext uri="{FF2B5EF4-FFF2-40B4-BE49-F238E27FC236}">
              <a16:creationId xmlns:a16="http://schemas.microsoft.com/office/drawing/2014/main" id="{1BA4AAD8-869A-4E9D-BD81-278325D1D254}"/>
            </a:ext>
          </a:extLst>
        </xdr:cNvPr>
        <xdr:cNvSpPr/>
      </xdr:nvSpPr>
      <xdr:spPr>
        <a:xfrm>
          <a:off x="10824842155" y="228600"/>
          <a:ext cx="1730045" cy="67651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</xdr:col>
      <xdr:colOff>24097</xdr:colOff>
      <xdr:row>1</xdr:row>
      <xdr:rowOff>128647</xdr:rowOff>
    </xdr:from>
    <xdr:ext cx="223843" cy="254557"/>
    <xdr:sp macro="" textlink="$M$1">
      <xdr:nvSpPr>
        <xdr:cNvPr id="7" name="TextBox 6">
          <a:extLst>
            <a:ext uri="{FF2B5EF4-FFF2-40B4-BE49-F238E27FC236}">
              <a16:creationId xmlns:a16="http://schemas.microsoft.com/office/drawing/2014/main" id="{7C6DDB7E-BA85-473F-B699-268EC51157BD}"/>
            </a:ext>
          </a:extLst>
        </xdr:cNvPr>
        <xdr:cNvSpPr txBox="1"/>
      </xdr:nvSpPr>
      <xdr:spPr>
        <a:xfrm>
          <a:off x="10745570286" y="425663"/>
          <a:ext cx="223843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BEA1511C-F694-4937-8E75-DC7A4030C555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 </a:t>
          </a:fld>
          <a:endParaRPr lang="ar-SA" sz="1200" b="1"/>
        </a:p>
      </xdr:txBody>
    </xdr:sp>
    <xdr:clientData/>
  </xdr:oneCellAnchor>
  <xdr:oneCellAnchor>
    <xdr:from>
      <xdr:col>1</xdr:col>
      <xdr:colOff>541936</xdr:colOff>
      <xdr:row>3</xdr:row>
      <xdr:rowOff>19871</xdr:rowOff>
    </xdr:from>
    <xdr:ext cx="223844" cy="254557"/>
    <xdr:sp macro="" textlink="$M$2">
      <xdr:nvSpPr>
        <xdr:cNvPr id="8" name="TextBox 7">
          <a:extLst>
            <a:ext uri="{FF2B5EF4-FFF2-40B4-BE49-F238E27FC236}">
              <a16:creationId xmlns:a16="http://schemas.microsoft.com/office/drawing/2014/main" id="{B2903F89-2090-4243-A24F-3CD30C4B9C02}"/>
            </a:ext>
          </a:extLst>
        </xdr:cNvPr>
        <xdr:cNvSpPr txBox="1"/>
      </xdr:nvSpPr>
      <xdr:spPr>
        <a:xfrm>
          <a:off x="10745052446" y="747048"/>
          <a:ext cx="22384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fld id="{B0C3C230-797E-4AB8-94E3-406ECF368A84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l" rtl="1"/>
            <a:t> </a:t>
          </a:fld>
          <a:endParaRPr lang="ar-SA" sz="1100" b="1"/>
        </a:p>
      </xdr:txBody>
    </xdr:sp>
    <xdr:clientData/>
  </xdr:oneCellAnchor>
  <xdr:oneCellAnchor>
    <xdr:from>
      <xdr:col>1</xdr:col>
      <xdr:colOff>795885</xdr:colOff>
      <xdr:row>1</xdr:row>
      <xdr:rowOff>107960</xdr:rowOff>
    </xdr:from>
    <xdr:ext cx="526876" cy="28020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0D4CF9A-2622-40EC-8CA4-1A6FE9054BCA}"/>
            </a:ext>
          </a:extLst>
        </xdr:cNvPr>
        <xdr:cNvSpPr txBox="1"/>
      </xdr:nvSpPr>
      <xdr:spPr>
        <a:xfrm>
          <a:off x="10824950989" y="285760"/>
          <a:ext cx="52687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en-US" sz="1200" b="1"/>
            <a:t>Date:</a:t>
          </a:r>
          <a:endParaRPr lang="ar-SA" sz="1200" b="1"/>
        </a:p>
      </xdr:txBody>
    </xdr:sp>
    <xdr:clientData/>
  </xdr:oneCellAnchor>
  <xdr:oneCellAnchor>
    <xdr:from>
      <xdr:col>1</xdr:col>
      <xdr:colOff>793593</xdr:colOff>
      <xdr:row>3</xdr:row>
      <xdr:rowOff>9209</xdr:rowOff>
    </xdr:from>
    <xdr:ext cx="535531" cy="28020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25A1C0C-EB00-4AC3-B970-30D6B43C8322}"/>
            </a:ext>
          </a:extLst>
        </xdr:cNvPr>
        <xdr:cNvSpPr txBox="1"/>
      </xdr:nvSpPr>
      <xdr:spPr>
        <a:xfrm>
          <a:off x="10824944626" y="542609"/>
          <a:ext cx="5355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r>
            <a:rPr lang="en-US" sz="1200" b="1"/>
            <a:t>Time:</a:t>
          </a:r>
          <a:endParaRPr lang="ar-SA" sz="1200" b="1"/>
        </a:p>
      </xdr:txBody>
    </xdr:sp>
    <xdr:clientData/>
  </xdr:oneCellAnchor>
  <xdr:twoCellAnchor>
    <xdr:from>
      <xdr:col>2</xdr:col>
      <xdr:colOff>686866</xdr:colOff>
      <xdr:row>1</xdr:row>
      <xdr:rowOff>70556</xdr:rowOff>
    </xdr:from>
    <xdr:to>
      <xdr:col>4</xdr:col>
      <xdr:colOff>486096</xdr:colOff>
      <xdr:row>2</xdr:row>
      <xdr:rowOff>162653</xdr:rowOff>
    </xdr:to>
    <xdr:sp macro="" textlink="">
      <xdr:nvSpPr>
        <xdr:cNvPr id="14" name="圆角矩形 25">
          <a:extLst>
            <a:ext uri="{FF2B5EF4-FFF2-40B4-BE49-F238E27FC236}">
              <a16:creationId xmlns:a16="http://schemas.microsoft.com/office/drawing/2014/main" id="{E5CE5CCE-7D8F-48CE-A729-F10D449D3BBE}"/>
            </a:ext>
          </a:extLst>
        </xdr:cNvPr>
        <xdr:cNvSpPr/>
      </xdr:nvSpPr>
      <xdr:spPr>
        <a:xfrm>
          <a:off x="10792138534" y="364537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925737</xdr:colOff>
      <xdr:row>1</xdr:row>
      <xdr:rowOff>77834</xdr:rowOff>
    </xdr:from>
    <xdr:ext cx="1304461" cy="328295"/>
    <xdr:sp macro="" textlink="">
      <xdr:nvSpPr>
        <xdr:cNvPr id="15" name="TextBox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E84AD5-8EF3-4DA0-8962-0308AFC6C0A1}"/>
            </a:ext>
          </a:extLst>
        </xdr:cNvPr>
        <xdr:cNvSpPr txBox="1"/>
      </xdr:nvSpPr>
      <xdr:spPr>
        <a:xfrm>
          <a:off x="10792322950" y="371815"/>
          <a:ext cx="130446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الصفحة الرئيسية</a:t>
          </a:r>
        </a:p>
      </xdr:txBody>
    </xdr:sp>
    <xdr:clientData/>
  </xdr:oneCellAnchor>
  <xdr:twoCellAnchor>
    <xdr:from>
      <xdr:col>2</xdr:col>
      <xdr:colOff>670277</xdr:colOff>
      <xdr:row>3</xdr:row>
      <xdr:rowOff>56246</xdr:rowOff>
    </xdr:from>
    <xdr:to>
      <xdr:col>4</xdr:col>
      <xdr:colOff>469507</xdr:colOff>
      <xdr:row>5</xdr:row>
      <xdr:rowOff>54269</xdr:rowOff>
    </xdr:to>
    <xdr:sp macro="" textlink="">
      <xdr:nvSpPr>
        <xdr:cNvPr id="16" name="圆角矩形 25">
          <a:extLst>
            <a:ext uri="{FF2B5EF4-FFF2-40B4-BE49-F238E27FC236}">
              <a16:creationId xmlns:a16="http://schemas.microsoft.com/office/drawing/2014/main" id="{77A72616-3DBE-492C-AB29-A16A2ABA3809}"/>
            </a:ext>
          </a:extLst>
        </xdr:cNvPr>
        <xdr:cNvSpPr/>
      </xdr:nvSpPr>
      <xdr:spPr>
        <a:xfrm>
          <a:off x="10792155123" y="785320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954415</xdr:colOff>
      <xdr:row>3</xdr:row>
      <xdr:rowOff>62770</xdr:rowOff>
    </xdr:from>
    <xdr:ext cx="1113254" cy="328295"/>
    <xdr:sp macro="" textlink="">
      <xdr:nvSpPr>
        <xdr:cNvPr id="17" name="TextBox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FBF8E2-27D7-4B6C-9D87-37D8A49A7BB5}"/>
            </a:ext>
          </a:extLst>
        </xdr:cNvPr>
        <xdr:cNvSpPr txBox="1"/>
      </xdr:nvSpPr>
      <xdr:spPr>
        <a:xfrm>
          <a:off x="10792485479" y="791844"/>
          <a:ext cx="1113254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البدائل</a:t>
          </a:r>
          <a:r>
            <a:rPr lang="ar-SA" sz="1100"/>
            <a:t> </a:t>
          </a:r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الغذائية</a:t>
          </a:r>
        </a:p>
      </xdr:txBody>
    </xdr:sp>
    <xdr:clientData/>
  </xdr:oneCellAnchor>
  <xdr:oneCellAnchor>
    <xdr:from>
      <xdr:col>1</xdr:col>
      <xdr:colOff>70556</xdr:colOff>
      <xdr:row>1</xdr:row>
      <xdr:rowOff>176390</xdr:rowOff>
    </xdr:from>
    <xdr:ext cx="733920" cy="254557"/>
    <xdr:sp macro="" textlink="'القائمة المنسدلة للبدائل'!E1">
      <xdr:nvSpPr>
        <xdr:cNvPr id="11" name="TextBox 10">
          <a:extLst>
            <a:ext uri="{FF2B5EF4-FFF2-40B4-BE49-F238E27FC236}">
              <a16:creationId xmlns:a16="http://schemas.microsoft.com/office/drawing/2014/main" id="{5A12C7A7-B7EA-4674-9E66-94581AC54E5C}"/>
            </a:ext>
          </a:extLst>
        </xdr:cNvPr>
        <xdr:cNvSpPr txBox="1"/>
      </xdr:nvSpPr>
      <xdr:spPr>
        <a:xfrm>
          <a:off x="10794712932" y="470371"/>
          <a:ext cx="7339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5B8F37DF-D544-473B-B386-3CE8813432C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30/03/25</a:t>
          </a:fld>
          <a:endParaRPr lang="ar-SA" sz="1200" b="1"/>
        </a:p>
      </xdr:txBody>
    </xdr:sp>
    <xdr:clientData/>
  </xdr:oneCellAnchor>
  <xdr:oneCellAnchor>
    <xdr:from>
      <xdr:col>1</xdr:col>
      <xdr:colOff>255333</xdr:colOff>
      <xdr:row>3</xdr:row>
      <xdr:rowOff>21636</xdr:rowOff>
    </xdr:from>
    <xdr:ext cx="545599" cy="254557"/>
    <xdr:sp macro="" textlink="'القائمة المنسدلة للبدائل'!E2">
      <xdr:nvSpPr>
        <xdr:cNvPr id="12" name="TextBox 11">
          <a:extLst>
            <a:ext uri="{FF2B5EF4-FFF2-40B4-BE49-F238E27FC236}">
              <a16:creationId xmlns:a16="http://schemas.microsoft.com/office/drawing/2014/main" id="{482A33EA-0228-49B7-A453-9F8E177CF61A}"/>
            </a:ext>
          </a:extLst>
        </xdr:cNvPr>
        <xdr:cNvSpPr txBox="1"/>
      </xdr:nvSpPr>
      <xdr:spPr>
        <a:xfrm>
          <a:off x="10745017294" y="748813"/>
          <a:ext cx="545599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F507CDC5-F2C8-478F-9650-A7D84EE63DBD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06:43</a:t>
          </a:fld>
          <a:endParaRPr lang="ar-SA" sz="1100" b="1"/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567267</xdr:colOff>
      <xdr:row>5</xdr:row>
      <xdr:rowOff>171313</xdr:rowOff>
    </xdr:to>
    <xdr:grpSp>
      <xdr:nvGrpSpPr>
        <xdr:cNvPr id="2" name="组合 46">
          <a:extLst>
            <a:ext uri="{FF2B5EF4-FFF2-40B4-BE49-F238E27FC236}">
              <a16:creationId xmlns:a16="http://schemas.microsoft.com/office/drawing/2014/main" id="{7783D049-6FFE-4499-85BB-2748D1B39C55}"/>
            </a:ext>
          </a:extLst>
        </xdr:cNvPr>
        <xdr:cNvGrpSpPr/>
      </xdr:nvGrpSpPr>
      <xdr:grpSpPr>
        <a:xfrm>
          <a:off x="10836244353" y="0"/>
          <a:ext cx="14403112" cy="1253496"/>
          <a:chOff x="5355" y="106"/>
          <a:chExt cx="17520" cy="1766"/>
        </a:xfrm>
      </xdr:grpSpPr>
      <xdr:sp macro="" textlink="">
        <xdr:nvSpPr>
          <xdr:cNvPr id="3" name="直角三角形 40">
            <a:extLst>
              <a:ext uri="{FF2B5EF4-FFF2-40B4-BE49-F238E27FC236}">
                <a16:creationId xmlns:a16="http://schemas.microsoft.com/office/drawing/2014/main" id="{43941E2B-BC57-F8C5-1528-F201E70A06D0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" name="直角三角形 42">
            <a:extLst>
              <a:ext uri="{FF2B5EF4-FFF2-40B4-BE49-F238E27FC236}">
                <a16:creationId xmlns:a16="http://schemas.microsoft.com/office/drawing/2014/main" id="{2D3AB3DE-92E5-5BAF-A7F8-98B210020AD5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7</xdr:col>
      <xdr:colOff>635000</xdr:colOff>
      <xdr:row>1</xdr:row>
      <xdr:rowOff>0</xdr:rowOff>
    </xdr:from>
    <xdr:ext cx="2562817" cy="623184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2216A6F-6082-44A1-A393-B63541EA148E}"/>
            </a:ext>
          </a:extLst>
        </xdr:cNvPr>
        <xdr:cNvSpPr txBox="1"/>
      </xdr:nvSpPr>
      <xdr:spPr>
        <a:xfrm>
          <a:off x="10814010250" y="177800"/>
          <a:ext cx="2562817" cy="623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الوجبات الخفيفة </a:t>
          </a:r>
        </a:p>
      </xdr:txBody>
    </xdr:sp>
    <xdr:clientData/>
  </xdr:oneCellAnchor>
  <xdr:twoCellAnchor>
    <xdr:from>
      <xdr:col>0</xdr:col>
      <xdr:colOff>660400</xdr:colOff>
      <xdr:row>1</xdr:row>
      <xdr:rowOff>50800</xdr:rowOff>
    </xdr:from>
    <xdr:to>
      <xdr:col>2</xdr:col>
      <xdr:colOff>472745</xdr:colOff>
      <xdr:row>5</xdr:row>
      <xdr:rowOff>16110</xdr:rowOff>
    </xdr:to>
    <xdr:sp macro="" textlink="">
      <xdr:nvSpPr>
        <xdr:cNvPr id="6" name="圆角矩形 25">
          <a:extLst>
            <a:ext uri="{FF2B5EF4-FFF2-40B4-BE49-F238E27FC236}">
              <a16:creationId xmlns:a16="http://schemas.microsoft.com/office/drawing/2014/main" id="{5DCF9D3B-5DB4-4529-B587-609E5FD511D5}"/>
            </a:ext>
          </a:extLst>
        </xdr:cNvPr>
        <xdr:cNvSpPr/>
      </xdr:nvSpPr>
      <xdr:spPr>
        <a:xfrm>
          <a:off x="10824842155" y="228600"/>
          <a:ext cx="1730045" cy="67651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</xdr:col>
      <xdr:colOff>24097</xdr:colOff>
      <xdr:row>1</xdr:row>
      <xdr:rowOff>128647</xdr:rowOff>
    </xdr:from>
    <xdr:ext cx="733920" cy="254557"/>
    <xdr:sp macro="" textlink="$M$1">
      <xdr:nvSpPr>
        <xdr:cNvPr id="7" name="TextBox 6">
          <a:extLst>
            <a:ext uri="{FF2B5EF4-FFF2-40B4-BE49-F238E27FC236}">
              <a16:creationId xmlns:a16="http://schemas.microsoft.com/office/drawing/2014/main" id="{B0B5DE2D-8355-4E0E-8332-B250A61EBDB2}"/>
            </a:ext>
          </a:extLst>
        </xdr:cNvPr>
        <xdr:cNvSpPr txBox="1"/>
      </xdr:nvSpPr>
      <xdr:spPr>
        <a:xfrm>
          <a:off x="10825515733" y="306447"/>
          <a:ext cx="7339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BEA1511C-F694-4937-8E75-DC7A4030C555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 </a:t>
          </a:fld>
          <a:endParaRPr lang="ar-SA" sz="1200" b="1"/>
        </a:p>
      </xdr:txBody>
    </xdr:sp>
    <xdr:clientData/>
  </xdr:oneCellAnchor>
  <xdr:oneCellAnchor>
    <xdr:from>
      <xdr:col>1</xdr:col>
      <xdr:colOff>228004</xdr:colOff>
      <xdr:row>3</xdr:row>
      <xdr:rowOff>19871</xdr:rowOff>
    </xdr:from>
    <xdr:ext cx="537776" cy="254557"/>
    <xdr:sp macro="" textlink="$M$2">
      <xdr:nvSpPr>
        <xdr:cNvPr id="8" name="TextBox 7">
          <a:extLst>
            <a:ext uri="{FF2B5EF4-FFF2-40B4-BE49-F238E27FC236}">
              <a16:creationId xmlns:a16="http://schemas.microsoft.com/office/drawing/2014/main" id="{F30238B0-F847-4D6F-8DE6-745FF447B84B}"/>
            </a:ext>
          </a:extLst>
        </xdr:cNvPr>
        <xdr:cNvSpPr txBox="1"/>
      </xdr:nvSpPr>
      <xdr:spPr>
        <a:xfrm>
          <a:off x="10825507970" y="553271"/>
          <a:ext cx="537776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fld id="{B0C3C230-797E-4AB8-94E3-406ECF368A84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l" rtl="1"/>
            <a:t> </a:t>
          </a:fld>
          <a:endParaRPr lang="ar-SA" sz="1100" b="1"/>
        </a:p>
      </xdr:txBody>
    </xdr:sp>
    <xdr:clientData/>
  </xdr:oneCellAnchor>
  <xdr:oneCellAnchor>
    <xdr:from>
      <xdr:col>1</xdr:col>
      <xdr:colOff>795885</xdr:colOff>
      <xdr:row>1</xdr:row>
      <xdr:rowOff>107960</xdr:rowOff>
    </xdr:from>
    <xdr:ext cx="526876" cy="28020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576C235-3253-4361-A29A-9F085B3E996F}"/>
            </a:ext>
          </a:extLst>
        </xdr:cNvPr>
        <xdr:cNvSpPr txBox="1"/>
      </xdr:nvSpPr>
      <xdr:spPr>
        <a:xfrm>
          <a:off x="10824950989" y="285760"/>
          <a:ext cx="52687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en-US" sz="1200" b="1"/>
            <a:t>Date:</a:t>
          </a:r>
          <a:endParaRPr lang="ar-SA" sz="1200" b="1"/>
        </a:p>
      </xdr:txBody>
    </xdr:sp>
    <xdr:clientData/>
  </xdr:oneCellAnchor>
  <xdr:oneCellAnchor>
    <xdr:from>
      <xdr:col>1</xdr:col>
      <xdr:colOff>793593</xdr:colOff>
      <xdr:row>3</xdr:row>
      <xdr:rowOff>9209</xdr:rowOff>
    </xdr:from>
    <xdr:ext cx="535531" cy="28020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1FEE4CE8-459C-492E-B575-AD4762CD8594}"/>
            </a:ext>
          </a:extLst>
        </xdr:cNvPr>
        <xdr:cNvSpPr txBox="1"/>
      </xdr:nvSpPr>
      <xdr:spPr>
        <a:xfrm>
          <a:off x="10824944626" y="542609"/>
          <a:ext cx="5355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r>
            <a:rPr lang="en-US" sz="1200" b="1"/>
            <a:t>Time:</a:t>
          </a:r>
          <a:endParaRPr lang="ar-SA" sz="1200" b="1"/>
        </a:p>
      </xdr:txBody>
    </xdr:sp>
    <xdr:clientData/>
  </xdr:oneCellAnchor>
  <xdr:twoCellAnchor>
    <xdr:from>
      <xdr:col>2</xdr:col>
      <xdr:colOff>614236</xdr:colOff>
      <xdr:row>1</xdr:row>
      <xdr:rowOff>49803</xdr:rowOff>
    </xdr:from>
    <xdr:to>
      <xdr:col>4</xdr:col>
      <xdr:colOff>424533</xdr:colOff>
      <xdr:row>2</xdr:row>
      <xdr:rowOff>151585</xdr:rowOff>
    </xdr:to>
    <xdr:sp macro="" textlink="">
      <xdr:nvSpPr>
        <xdr:cNvPr id="13" name="圆角矩形 25">
          <a:extLst>
            <a:ext uri="{FF2B5EF4-FFF2-40B4-BE49-F238E27FC236}">
              <a16:creationId xmlns:a16="http://schemas.microsoft.com/office/drawing/2014/main" id="{B6C981EE-A23E-444D-B7C8-47DEFC6B3617}"/>
            </a:ext>
          </a:extLst>
        </xdr:cNvPr>
        <xdr:cNvSpPr/>
      </xdr:nvSpPr>
      <xdr:spPr>
        <a:xfrm>
          <a:off x="10814820761" y="336176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853107</xdr:colOff>
      <xdr:row>1</xdr:row>
      <xdr:rowOff>57081</xdr:rowOff>
    </xdr:from>
    <xdr:ext cx="1304461" cy="328295"/>
    <xdr:sp macro="" textlink="">
      <xdr:nvSpPr>
        <xdr:cNvPr id="14" name="TextBox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37DE78-4450-41BE-ADBE-66671EFA32AE}"/>
            </a:ext>
          </a:extLst>
        </xdr:cNvPr>
        <xdr:cNvSpPr txBox="1"/>
      </xdr:nvSpPr>
      <xdr:spPr>
        <a:xfrm>
          <a:off x="10815005177" y="343454"/>
          <a:ext cx="130446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الصفحة الرئيسية</a:t>
          </a:r>
        </a:p>
      </xdr:txBody>
    </xdr:sp>
    <xdr:clientData/>
  </xdr:oneCellAnchor>
  <xdr:twoCellAnchor>
    <xdr:from>
      <xdr:col>2</xdr:col>
      <xdr:colOff>597647</xdr:colOff>
      <xdr:row>3</xdr:row>
      <xdr:rowOff>47253</xdr:rowOff>
    </xdr:from>
    <xdr:to>
      <xdr:col>4</xdr:col>
      <xdr:colOff>407944</xdr:colOff>
      <xdr:row>5</xdr:row>
      <xdr:rowOff>49427</xdr:rowOff>
    </xdr:to>
    <xdr:sp macro="" textlink="">
      <xdr:nvSpPr>
        <xdr:cNvPr id="15" name="圆角矩形 25">
          <a:extLst>
            <a:ext uri="{FF2B5EF4-FFF2-40B4-BE49-F238E27FC236}">
              <a16:creationId xmlns:a16="http://schemas.microsoft.com/office/drawing/2014/main" id="{E0B1A7CC-BC35-4E82-8F58-774392E9777A}"/>
            </a:ext>
          </a:extLst>
        </xdr:cNvPr>
        <xdr:cNvSpPr/>
      </xdr:nvSpPr>
      <xdr:spPr>
        <a:xfrm>
          <a:off x="10814837350" y="756959"/>
          <a:ext cx="1727748" cy="35080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881785</xdr:colOff>
      <xdr:row>3</xdr:row>
      <xdr:rowOff>53777</xdr:rowOff>
    </xdr:from>
    <xdr:ext cx="1113254" cy="328295"/>
    <xdr:sp macro="" textlink="">
      <xdr:nvSpPr>
        <xdr:cNvPr id="16" name="TextBox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10EE1EF-319E-4173-BE83-37D45C8D678C}"/>
            </a:ext>
          </a:extLst>
        </xdr:cNvPr>
        <xdr:cNvSpPr txBox="1"/>
      </xdr:nvSpPr>
      <xdr:spPr>
        <a:xfrm>
          <a:off x="10815167706" y="763483"/>
          <a:ext cx="1113254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البدائل</a:t>
          </a:r>
          <a:r>
            <a:rPr lang="ar-SA" sz="1100"/>
            <a:t> </a:t>
          </a:r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الغذائية</a:t>
          </a:r>
        </a:p>
      </xdr:txBody>
    </xdr:sp>
    <xdr:clientData/>
  </xdr:oneCellAnchor>
  <xdr:oneCellAnchor>
    <xdr:from>
      <xdr:col>1</xdr:col>
      <xdr:colOff>143099</xdr:colOff>
      <xdr:row>1</xdr:row>
      <xdr:rowOff>152042</xdr:rowOff>
    </xdr:from>
    <xdr:ext cx="733920" cy="254557"/>
    <xdr:sp macro="" textlink="'القائمة المنسدلة للبدائل'!E1">
      <xdr:nvSpPr>
        <xdr:cNvPr id="11" name="TextBox 10">
          <a:extLst>
            <a:ext uri="{FF2B5EF4-FFF2-40B4-BE49-F238E27FC236}">
              <a16:creationId xmlns:a16="http://schemas.microsoft.com/office/drawing/2014/main" id="{D4FBCEDB-F853-4759-BEF3-CC7976039108}"/>
            </a:ext>
          </a:extLst>
        </xdr:cNvPr>
        <xdr:cNvSpPr txBox="1"/>
      </xdr:nvSpPr>
      <xdr:spPr>
        <a:xfrm>
          <a:off x="10848813474" y="447183"/>
          <a:ext cx="7339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5B8F37DF-D544-473B-B386-3CE8813432C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30/03/25</a:t>
          </a:fld>
          <a:endParaRPr lang="ar-SA" sz="1200" b="1"/>
        </a:p>
      </xdr:txBody>
    </xdr:sp>
    <xdr:clientData/>
  </xdr:oneCellAnchor>
  <xdr:oneCellAnchor>
    <xdr:from>
      <xdr:col>1</xdr:col>
      <xdr:colOff>307392</xdr:colOff>
      <xdr:row>3</xdr:row>
      <xdr:rowOff>36263</xdr:rowOff>
    </xdr:from>
    <xdr:ext cx="545599" cy="254557"/>
    <xdr:sp macro="" textlink="'القائمة المنسدلة للبدائل'!E2">
      <xdr:nvSpPr>
        <xdr:cNvPr id="12" name="TextBox 11">
          <a:extLst>
            <a:ext uri="{FF2B5EF4-FFF2-40B4-BE49-F238E27FC236}">
              <a16:creationId xmlns:a16="http://schemas.microsoft.com/office/drawing/2014/main" id="{ACA1D2AF-7F55-45D2-A909-C3CC7C5BDFF9}"/>
            </a:ext>
          </a:extLst>
        </xdr:cNvPr>
        <xdr:cNvSpPr txBox="1"/>
      </xdr:nvSpPr>
      <xdr:spPr>
        <a:xfrm>
          <a:off x="10848837502" y="760700"/>
          <a:ext cx="545599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F507CDC5-F2C8-478F-9650-A7D84EE63DBD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06:43</a:t>
          </a:fld>
          <a:endParaRPr lang="ar-SA" sz="1100" b="1"/>
        </a:p>
      </xdr:txBody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567267</xdr:colOff>
      <xdr:row>5</xdr:row>
      <xdr:rowOff>171313</xdr:rowOff>
    </xdr:to>
    <xdr:grpSp>
      <xdr:nvGrpSpPr>
        <xdr:cNvPr id="2" name="组合 46">
          <a:extLst>
            <a:ext uri="{FF2B5EF4-FFF2-40B4-BE49-F238E27FC236}">
              <a16:creationId xmlns:a16="http://schemas.microsoft.com/office/drawing/2014/main" id="{35F00597-0E35-4C18-ACC6-E159DF8EB462}"/>
            </a:ext>
          </a:extLst>
        </xdr:cNvPr>
        <xdr:cNvGrpSpPr/>
      </xdr:nvGrpSpPr>
      <xdr:grpSpPr>
        <a:xfrm>
          <a:off x="10842520376" y="0"/>
          <a:ext cx="14446553" cy="1259884"/>
          <a:chOff x="5355" y="106"/>
          <a:chExt cx="17520" cy="1766"/>
        </a:xfrm>
      </xdr:grpSpPr>
      <xdr:sp macro="" textlink="">
        <xdr:nvSpPr>
          <xdr:cNvPr id="3" name="直角三角形 40">
            <a:extLst>
              <a:ext uri="{FF2B5EF4-FFF2-40B4-BE49-F238E27FC236}">
                <a16:creationId xmlns:a16="http://schemas.microsoft.com/office/drawing/2014/main" id="{7C651FFD-3DFC-A6F6-9B08-213C7196D818}"/>
              </a:ext>
            </a:extLst>
          </xdr:cNvPr>
          <xdr:cNvSpPr/>
        </xdr:nvSpPr>
        <xdr:spPr>
          <a:xfrm flipH="1">
            <a:off x="5355" y="795"/>
            <a:ext cx="14475" cy="1077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" name="直角三角形 42">
            <a:extLst>
              <a:ext uri="{FF2B5EF4-FFF2-40B4-BE49-F238E27FC236}">
                <a16:creationId xmlns:a16="http://schemas.microsoft.com/office/drawing/2014/main" id="{912CE6BD-7D5C-D793-5CD6-EDF5DE3B3D5C}"/>
              </a:ext>
            </a:extLst>
          </xdr:cNvPr>
          <xdr:cNvSpPr/>
        </xdr:nvSpPr>
        <xdr:spPr>
          <a:xfrm flipH="1">
            <a:off x="11249" y="106"/>
            <a:ext cx="11626" cy="1766"/>
          </a:xfrm>
          <a:prstGeom prst="rtTriangle">
            <a:avLst/>
          </a:prstGeom>
          <a:gradFill>
            <a:gsLst>
              <a:gs pos="100000">
                <a:srgbClr val="7ED1D0"/>
              </a:gs>
              <a:gs pos="0">
                <a:srgbClr val="7ED1D0">
                  <a:alpha val="0"/>
                </a:srgbClr>
              </a:gs>
            </a:gsLst>
            <a:lin ang="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8</xdr:col>
      <xdr:colOff>169334</xdr:colOff>
      <xdr:row>0</xdr:row>
      <xdr:rowOff>160867</xdr:rowOff>
    </xdr:from>
    <xdr:ext cx="2093330" cy="623184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36F3157-D52E-49E5-9514-09275C06C37E}"/>
            </a:ext>
          </a:extLst>
        </xdr:cNvPr>
        <xdr:cNvSpPr txBox="1"/>
      </xdr:nvSpPr>
      <xdr:spPr>
        <a:xfrm>
          <a:off x="10813988670" y="160867"/>
          <a:ext cx="2093330" cy="623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3600" b="0" i="0" u="none" strike="noStrike" kern="1200" baseline="0">
              <a:ln w="635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القائمة الحرة </a:t>
          </a:r>
        </a:p>
      </xdr:txBody>
    </xdr:sp>
    <xdr:clientData/>
  </xdr:oneCellAnchor>
  <xdr:twoCellAnchor>
    <xdr:from>
      <xdr:col>0</xdr:col>
      <xdr:colOff>660400</xdr:colOff>
      <xdr:row>1</xdr:row>
      <xdr:rowOff>50800</xdr:rowOff>
    </xdr:from>
    <xdr:to>
      <xdr:col>2</xdr:col>
      <xdr:colOff>472745</xdr:colOff>
      <xdr:row>5</xdr:row>
      <xdr:rowOff>16110</xdr:rowOff>
    </xdr:to>
    <xdr:sp macro="" textlink="">
      <xdr:nvSpPr>
        <xdr:cNvPr id="6" name="圆角矩形 25">
          <a:extLst>
            <a:ext uri="{FF2B5EF4-FFF2-40B4-BE49-F238E27FC236}">
              <a16:creationId xmlns:a16="http://schemas.microsoft.com/office/drawing/2014/main" id="{24A8311E-F5B9-47C4-A9F6-0770D752044D}"/>
            </a:ext>
          </a:extLst>
        </xdr:cNvPr>
        <xdr:cNvSpPr/>
      </xdr:nvSpPr>
      <xdr:spPr>
        <a:xfrm>
          <a:off x="10824842155" y="228600"/>
          <a:ext cx="1730045" cy="67651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</xdr:col>
      <xdr:colOff>24097</xdr:colOff>
      <xdr:row>1</xdr:row>
      <xdr:rowOff>128647</xdr:rowOff>
    </xdr:from>
    <xdr:ext cx="223843" cy="254557"/>
    <xdr:sp macro="" textlink="$M$1">
      <xdr:nvSpPr>
        <xdr:cNvPr id="7" name="TextBox 6">
          <a:extLst>
            <a:ext uri="{FF2B5EF4-FFF2-40B4-BE49-F238E27FC236}">
              <a16:creationId xmlns:a16="http://schemas.microsoft.com/office/drawing/2014/main" id="{ADDA88E8-1E5C-4BA0-A8BC-5A2922861CAA}"/>
            </a:ext>
          </a:extLst>
        </xdr:cNvPr>
        <xdr:cNvSpPr txBox="1"/>
      </xdr:nvSpPr>
      <xdr:spPr>
        <a:xfrm>
          <a:off x="10855757418" y="418933"/>
          <a:ext cx="223843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BEA1511C-F694-4937-8E75-DC7A4030C555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 </a:t>
          </a:fld>
          <a:endParaRPr lang="ar-SA" sz="1200" b="1"/>
        </a:p>
      </xdr:txBody>
    </xdr:sp>
    <xdr:clientData/>
  </xdr:oneCellAnchor>
  <xdr:oneCellAnchor>
    <xdr:from>
      <xdr:col>1</xdr:col>
      <xdr:colOff>541936</xdr:colOff>
      <xdr:row>3</xdr:row>
      <xdr:rowOff>19871</xdr:rowOff>
    </xdr:from>
    <xdr:ext cx="223844" cy="254557"/>
    <xdr:sp macro="" textlink="$M$2">
      <xdr:nvSpPr>
        <xdr:cNvPr id="8" name="TextBox 7">
          <a:extLst>
            <a:ext uri="{FF2B5EF4-FFF2-40B4-BE49-F238E27FC236}">
              <a16:creationId xmlns:a16="http://schemas.microsoft.com/office/drawing/2014/main" id="{D4759A2B-F121-4EBB-B7C3-12596389901F}"/>
            </a:ext>
          </a:extLst>
        </xdr:cNvPr>
        <xdr:cNvSpPr txBox="1"/>
      </xdr:nvSpPr>
      <xdr:spPr>
        <a:xfrm>
          <a:off x="10855239578" y="745585"/>
          <a:ext cx="22384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fld id="{B0C3C230-797E-4AB8-94E3-406ECF368A84}" type="TxLink">
            <a:rPr lang="en-US" sz="1100" b="0" i="0" u="none" strike="noStrike">
              <a:solidFill>
                <a:srgbClr val="000000"/>
              </a:solidFill>
              <a:latin typeface="Arial"/>
              <a:cs typeface="Arial"/>
            </a:rPr>
            <a:pPr algn="l" rtl="1"/>
            <a:t> </a:t>
          </a:fld>
          <a:endParaRPr lang="ar-SA" sz="1100" b="1"/>
        </a:p>
      </xdr:txBody>
    </xdr:sp>
    <xdr:clientData/>
  </xdr:oneCellAnchor>
  <xdr:oneCellAnchor>
    <xdr:from>
      <xdr:col>1</xdr:col>
      <xdr:colOff>795885</xdr:colOff>
      <xdr:row>1</xdr:row>
      <xdr:rowOff>107960</xdr:rowOff>
    </xdr:from>
    <xdr:ext cx="526876" cy="28020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3DD43539-B8AD-4615-B7DA-230AE3B0FC50}"/>
            </a:ext>
          </a:extLst>
        </xdr:cNvPr>
        <xdr:cNvSpPr txBox="1"/>
      </xdr:nvSpPr>
      <xdr:spPr>
        <a:xfrm>
          <a:off x="10824950989" y="285760"/>
          <a:ext cx="52687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en-US" sz="1200" b="1"/>
            <a:t>Date:</a:t>
          </a:r>
          <a:endParaRPr lang="ar-SA" sz="1200" b="1"/>
        </a:p>
      </xdr:txBody>
    </xdr:sp>
    <xdr:clientData/>
  </xdr:oneCellAnchor>
  <xdr:oneCellAnchor>
    <xdr:from>
      <xdr:col>1</xdr:col>
      <xdr:colOff>793593</xdr:colOff>
      <xdr:row>3</xdr:row>
      <xdr:rowOff>9209</xdr:rowOff>
    </xdr:from>
    <xdr:ext cx="535531" cy="28020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2AE9274-30C7-475E-815D-AA93FDAA54C7}"/>
            </a:ext>
          </a:extLst>
        </xdr:cNvPr>
        <xdr:cNvSpPr txBox="1"/>
      </xdr:nvSpPr>
      <xdr:spPr>
        <a:xfrm>
          <a:off x="10824944626" y="542609"/>
          <a:ext cx="5355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l" rtl="1"/>
          <a:r>
            <a:rPr lang="en-US" sz="1200" b="1"/>
            <a:t>Time:</a:t>
          </a:r>
          <a:endParaRPr lang="ar-SA" sz="1200" b="1"/>
        </a:p>
      </xdr:txBody>
    </xdr:sp>
    <xdr:clientData/>
  </xdr:oneCellAnchor>
  <xdr:twoCellAnchor>
    <xdr:from>
      <xdr:col>2</xdr:col>
      <xdr:colOff>631431</xdr:colOff>
      <xdr:row>1</xdr:row>
      <xdr:rowOff>70555</xdr:rowOff>
    </xdr:from>
    <xdr:to>
      <xdr:col>4</xdr:col>
      <xdr:colOff>440591</xdr:colOff>
      <xdr:row>2</xdr:row>
      <xdr:rowOff>170775</xdr:rowOff>
    </xdr:to>
    <xdr:sp macro="" textlink="">
      <xdr:nvSpPr>
        <xdr:cNvPr id="13" name="圆角矩形 25">
          <a:extLst>
            <a:ext uri="{FF2B5EF4-FFF2-40B4-BE49-F238E27FC236}">
              <a16:creationId xmlns:a16="http://schemas.microsoft.com/office/drawing/2014/main" id="{0975B08D-14FC-4CD0-AA7D-7178173DB071}"/>
            </a:ext>
          </a:extLst>
        </xdr:cNvPr>
        <xdr:cNvSpPr/>
      </xdr:nvSpPr>
      <xdr:spPr>
        <a:xfrm>
          <a:off x="10902156631" y="362857"/>
          <a:ext cx="1724240" cy="352204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870302</xdr:colOff>
      <xdr:row>1</xdr:row>
      <xdr:rowOff>77833</xdr:rowOff>
    </xdr:from>
    <xdr:ext cx="1304461" cy="328295"/>
    <xdr:sp macro="" textlink="">
      <xdr:nvSpPr>
        <xdr:cNvPr id="14" name="TextBox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F72C45-C483-4AF9-864F-285D4B416367}"/>
            </a:ext>
          </a:extLst>
        </xdr:cNvPr>
        <xdr:cNvSpPr txBox="1"/>
      </xdr:nvSpPr>
      <xdr:spPr>
        <a:xfrm>
          <a:off x="10902337539" y="370135"/>
          <a:ext cx="1304461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marL="0" indent="0"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الصفحة الرئيسية</a:t>
          </a:r>
        </a:p>
      </xdr:txBody>
    </xdr:sp>
    <xdr:clientData/>
  </xdr:oneCellAnchor>
  <xdr:twoCellAnchor>
    <xdr:from>
      <xdr:col>2</xdr:col>
      <xdr:colOff>614842</xdr:colOff>
      <xdr:row>3</xdr:row>
      <xdr:rowOff>63889</xdr:rowOff>
    </xdr:from>
    <xdr:to>
      <xdr:col>4</xdr:col>
      <xdr:colOff>424002</xdr:colOff>
      <xdr:row>5</xdr:row>
      <xdr:rowOff>60952</xdr:rowOff>
    </xdr:to>
    <xdr:sp macro="" textlink="">
      <xdr:nvSpPr>
        <xdr:cNvPr id="15" name="圆角矩形 25">
          <a:extLst>
            <a:ext uri="{FF2B5EF4-FFF2-40B4-BE49-F238E27FC236}">
              <a16:creationId xmlns:a16="http://schemas.microsoft.com/office/drawing/2014/main" id="{74454C4F-72D0-4060-94A1-AE7D13C54BEE}"/>
            </a:ext>
          </a:extLst>
        </xdr:cNvPr>
        <xdr:cNvSpPr/>
      </xdr:nvSpPr>
      <xdr:spPr>
        <a:xfrm>
          <a:off x="10902173220" y="789603"/>
          <a:ext cx="1724240" cy="35992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2</xdr:col>
      <xdr:colOff>898980</xdr:colOff>
      <xdr:row>3</xdr:row>
      <xdr:rowOff>70413</xdr:rowOff>
    </xdr:from>
    <xdr:ext cx="1113254" cy="328295"/>
    <xdr:sp macro="" textlink="">
      <xdr:nvSpPr>
        <xdr:cNvPr id="16" name="TextBox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4F57F49-3938-4FD3-8049-F321B5FA44C6}"/>
            </a:ext>
          </a:extLst>
        </xdr:cNvPr>
        <xdr:cNvSpPr txBox="1"/>
      </xdr:nvSpPr>
      <xdr:spPr>
        <a:xfrm>
          <a:off x="10902500068" y="796127"/>
          <a:ext cx="1113254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البدائل</a:t>
          </a:r>
          <a:r>
            <a:rPr lang="ar-SA" sz="1100"/>
            <a:t> </a:t>
          </a:r>
          <a:r>
            <a:rPr lang="ar-SA" sz="1600" b="1" i="0" u="none" strike="noStrike" kern="1200" baseline="0">
              <a:ln w="6350">
                <a:noFill/>
              </a:ln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+mn-ea"/>
              <a:cs typeface="+mj-cs"/>
            </a:rPr>
            <a:t>الغذائية</a:t>
          </a:r>
        </a:p>
      </xdr:txBody>
    </xdr:sp>
    <xdr:clientData/>
  </xdr:oneCellAnchor>
  <xdr:oneCellAnchor>
    <xdr:from>
      <xdr:col>1</xdr:col>
      <xdr:colOff>120952</xdr:colOff>
      <xdr:row>1</xdr:row>
      <xdr:rowOff>131032</xdr:rowOff>
    </xdr:from>
    <xdr:ext cx="733920" cy="254557"/>
    <xdr:sp macro="" textlink="'القائمة المنسدلة للبدائل'!E1">
      <xdr:nvSpPr>
        <xdr:cNvPr id="11" name="TextBox 10">
          <a:extLst>
            <a:ext uri="{FF2B5EF4-FFF2-40B4-BE49-F238E27FC236}">
              <a16:creationId xmlns:a16="http://schemas.microsoft.com/office/drawing/2014/main" id="{06F95021-0A01-4E95-B2D2-7BDA5A8F17CB}"/>
            </a:ext>
          </a:extLst>
        </xdr:cNvPr>
        <xdr:cNvSpPr txBox="1"/>
      </xdr:nvSpPr>
      <xdr:spPr>
        <a:xfrm>
          <a:off x="10904614969" y="423334"/>
          <a:ext cx="7339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5B8F37DF-D544-473B-B386-3CE8813432C2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30/03/25</a:t>
          </a:fld>
          <a:endParaRPr lang="ar-SA" sz="1200" b="1"/>
        </a:p>
      </xdr:txBody>
    </xdr:sp>
    <xdr:clientData/>
  </xdr:oneCellAnchor>
  <xdr:oneCellAnchor>
    <xdr:from>
      <xdr:col>1</xdr:col>
      <xdr:colOff>275166</xdr:colOff>
      <xdr:row>3</xdr:row>
      <xdr:rowOff>28030</xdr:rowOff>
    </xdr:from>
    <xdr:ext cx="545599" cy="254557"/>
    <xdr:sp macro="" textlink="'القائمة المنسدلة للبدائل'!E2">
      <xdr:nvSpPr>
        <xdr:cNvPr id="12" name="TextBox 11">
          <a:extLst>
            <a:ext uri="{FF2B5EF4-FFF2-40B4-BE49-F238E27FC236}">
              <a16:creationId xmlns:a16="http://schemas.microsoft.com/office/drawing/2014/main" id="{043E36A0-D3EA-4B32-8EDD-83B2D9ADAED7}"/>
            </a:ext>
          </a:extLst>
        </xdr:cNvPr>
        <xdr:cNvSpPr txBox="1"/>
      </xdr:nvSpPr>
      <xdr:spPr>
        <a:xfrm>
          <a:off x="10904649076" y="753744"/>
          <a:ext cx="545599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t">
          <a:spAutoFit/>
        </a:bodyPr>
        <a:lstStyle/>
        <a:p>
          <a:pPr algn="r" rtl="1"/>
          <a:fld id="{F507CDC5-F2C8-478F-9650-A7D84EE63DBD}" type="TxLink">
            <a:rPr lang="en-US" sz="1100" b="1" i="0" u="none" strike="noStrike">
              <a:solidFill>
                <a:srgbClr val="000000"/>
              </a:solidFill>
              <a:latin typeface="Arial"/>
              <a:cs typeface="Arial"/>
            </a:rPr>
            <a:pPr algn="r" rtl="1"/>
            <a:t>06:43</a:t>
          </a:fld>
          <a:endParaRPr lang="ar-SA" sz="1100" b="1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58884C39-7E24-4618-80C5-D550A2B0CE71}" name="Table26" displayName="Table26" ref="B1:C3" totalsRowShown="0">
  <autoFilter ref="B1:C3" xr:uid="{58884C39-7E24-4618-80C5-D550A2B0CE71}"/>
  <tableColumns count="2">
    <tableColumn id="2" xr3:uid="{96AEB3F1-7F7C-430B-B2C9-F9B00B87DC62}" name="Sex"/>
    <tableColumn id="3" xr3:uid="{5609DB7A-23AE-409F-9241-9DC5896DF2DA}" name="Number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FE50276-9201-4DF0-8D34-C748DB3C69EA}" name="Table5" displayName="Table5" ref="F12:G50" totalsRowShown="0" headerRowDxfId="72" dataDxfId="70" headerRowBorderDxfId="71" tableBorderDxfId="69" totalsRowBorderDxfId="68">
  <autoFilter ref="F12:G50" xr:uid="{1FE50276-9201-4DF0-8D34-C748DB3C69EA}"/>
  <tableColumns count="2">
    <tableColumn id="1" xr3:uid="{58EDF989-64B2-4C88-8B44-6D657A118E80}" name="الوجبة الغذائية " dataDxfId="67"/>
    <tableColumn id="2" xr3:uid="{76603AA8-B008-4683-86E1-405EF8AC0E32}" name="حجم الحصة " dataDxfId="6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DAC96A-6CB6-4DA5-89BD-A0938BDF0366}" name="Table1" displayName="Table1" ref="A1:B170" totalsRowShown="0" headerRowDxfId="65" tableBorderDxfId="64">
  <autoFilter ref="A1:B170" xr:uid="{6BDAC96A-6CB6-4DA5-89BD-A0938BDF0366}"/>
  <tableColumns count="2">
    <tableColumn id="1" xr3:uid="{80030C25-56F7-4618-B463-CDB67E141240}" name="الوجبة الغذائية "/>
    <tableColumn id="2" xr3:uid="{65DBE8F4-7D05-4FD9-87DD-EDBA52107A9A}" name="القسم" dataDxfId="6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2171CC-7EF0-4D92-8739-17A4CBED4BE8}" name="Table57" displayName="Table57" ref="F12:G55" totalsRowShown="0" headerRowDxfId="62" dataDxfId="60" headerRowBorderDxfId="61" tableBorderDxfId="59" totalsRowBorderDxfId="58">
  <autoFilter ref="F12:G55" xr:uid="{1FE50276-9201-4DF0-8D34-C748DB3C69EA}"/>
  <tableColumns count="2">
    <tableColumn id="1" xr3:uid="{30EA06BF-63F7-4854-B24D-BFA3122A265D}" name="الوجبة الغذائية " dataDxfId="57"/>
    <tableColumn id="2" xr3:uid="{9C3E405E-D4B7-48A4-81F7-A5B75C74E374}" name="حجم الحصة " dataDxfId="5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333CFC-A95E-4C87-907E-DD43321DE7C0}" name="Table578" displayName="Table578" ref="F12:G24" totalsRowShown="0" headerRowDxfId="55" dataDxfId="53" headerRowBorderDxfId="54" tableBorderDxfId="52" totalsRowBorderDxfId="51">
  <autoFilter ref="F12:G24" xr:uid="{1FE50276-9201-4DF0-8D34-C748DB3C69EA}"/>
  <tableColumns count="2">
    <tableColumn id="1" xr3:uid="{CBC7AE7C-C495-4201-9E5C-ED487F23280A}" name="الوجبة الغذائية " dataDxfId="50"/>
    <tableColumn id="2" xr3:uid="{4B181428-E31A-402F-AB69-CCE3C22B5046}" name="حجم الحصة " dataDxfId="4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11BC665-79DF-4786-8EEE-6237649B5302}" name="Table59" displayName="Table59" ref="F12:G25" totalsRowShown="0" headerRowDxfId="48" dataDxfId="46" headerRowBorderDxfId="47" tableBorderDxfId="45" totalsRowBorderDxfId="44">
  <autoFilter ref="F12:G25" xr:uid="{1FE50276-9201-4DF0-8D34-C748DB3C69EA}"/>
  <tableColumns count="2">
    <tableColumn id="1" xr3:uid="{C685B6F1-5038-472B-9A01-41FA9977CD34}" name="الوجبة الغذائية " dataDxfId="43"/>
    <tableColumn id="2" xr3:uid="{7079139A-98E1-4848-B58E-0B0DD059EE1E}" name="حجم الحصة " dataDxfId="4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66CF90D-53BE-462C-8273-EA38EB92066B}" name="Table510" displayName="Table510" ref="F12:G29" totalsRowShown="0" headerRowDxfId="41" dataDxfId="39" headerRowBorderDxfId="40" tableBorderDxfId="38" totalsRowBorderDxfId="37">
  <autoFilter ref="F12:G29" xr:uid="{1FE50276-9201-4DF0-8D34-C748DB3C69EA}"/>
  <tableColumns count="2">
    <tableColumn id="1" xr3:uid="{3EE15295-3859-4928-9838-3D1D7CDD3AE3}" name="الوجبة الغذائية " dataDxfId="36"/>
    <tableColumn id="2" xr3:uid="{1715576A-FF82-4B60-ADA5-5C20DF0B95FA}" name="حجم الحصة " dataDxfId="35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0C9429B-0D16-4D52-9423-63877DAC6E8E}" name="Table511" displayName="Table511" ref="F12:G13" totalsRowShown="0" headerRowDxfId="34" dataDxfId="32" headerRowBorderDxfId="33" tableBorderDxfId="31" totalsRowBorderDxfId="30">
  <autoFilter ref="F12:G13" xr:uid="{1FE50276-9201-4DF0-8D34-C748DB3C69EA}"/>
  <tableColumns count="2">
    <tableColumn id="1" xr3:uid="{DCD9CC47-991E-4A1C-9846-5E1267A59ED9}" name="الوجبة الغذائية " dataDxfId="29"/>
    <tableColumn id="2" xr3:uid="{224298A0-C1F9-4934-AC75-55A5E81FD9D2}" name="حجم الحصة " dataDxfId="2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77E805-DBCF-4F75-972C-138EF8F16C78}" name="Table51112" displayName="Table51112" ref="F12:G13" totalsRowShown="0" headerRowDxfId="27" dataDxfId="25" headerRowBorderDxfId="26" tableBorderDxfId="24" totalsRowBorderDxfId="23">
  <autoFilter ref="F12:G13" xr:uid="{1FE50276-9201-4DF0-8D34-C748DB3C69EA}"/>
  <tableColumns count="2">
    <tableColumn id="1" xr3:uid="{873D31CD-C347-4CB8-98B9-5C1B961A9E43}" name="الوجبة الغذائية " dataDxfId="22"/>
    <tableColumn id="2" xr3:uid="{65892C98-9A09-4193-A601-06985340133E}" name="حجم الحصة " dataDxfId="21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CDB0C95-350F-40DE-8CED-AD355154CD7A}" name="Table5111213" displayName="Table5111213" ref="F12:G51" totalsRowShown="0" headerRowDxfId="20" dataDxfId="18" headerRowBorderDxfId="19" tableBorderDxfId="17" totalsRowBorderDxfId="16">
  <autoFilter ref="F12:G51" xr:uid="{1FE50276-9201-4DF0-8D34-C748DB3C69EA}"/>
  <tableColumns count="2">
    <tableColumn id="1" xr3:uid="{6278AC22-4763-4252-BF0A-DC3AC6069DF2}" name="الوجبة الغذائية " dataDxfId="15"/>
    <tableColumn id="2" xr3:uid="{99BA10C2-2A3D-4D5C-823E-AEFDB25350B9}" name="حجم الحصة " dataDxfId="14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861534C-0848-430A-B127-25648220EBDB}" name="Table515" displayName="Table515" ref="F12:G13" totalsRowShown="0" headerRowDxfId="13" dataDxfId="11" headerRowBorderDxfId="12" tableBorderDxfId="10" totalsRowBorderDxfId="9">
  <autoFilter ref="F12:G13" xr:uid="{1FE50276-9201-4DF0-8D34-C748DB3C69EA}"/>
  <tableColumns count="2">
    <tableColumn id="1" xr3:uid="{C2C21D57-2B7F-4165-BF7A-B85879A10738}" name="الوجبة الغذائية " dataDxfId="8"/>
    <tableColumn id="2" xr3:uid="{C55B5B86-CF15-491A-AA7F-0E1A418A43DC}" name="حجم الحصة " dataDxfId="7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8797168-8653-47AF-B3D5-5C955FFC5A50}" name="Table514" displayName="Table514" ref="F12:G20" totalsRowShown="0" headerRowDxfId="6" dataDxfId="4" headerRowBorderDxfId="5" tableBorderDxfId="3" totalsRowBorderDxfId="2">
  <autoFilter ref="F12:G20" xr:uid="{1FE50276-9201-4DF0-8D34-C748DB3C69EA}"/>
  <tableColumns count="2">
    <tableColumn id="1" xr3:uid="{0D562A9C-A2C3-4847-9756-E2F5EB23FA60}" name="الوجبة الغذائية " dataDxfId="1"/>
    <tableColumn id="2" xr3:uid="{632B2A7A-5F1F-48C7-A41D-F1E9A0D88123}" name="حجم الحصة 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FA239-0A73-47E1-815B-E81196AE24FA}">
  <sheetPr codeName="Worksheet____4"/>
  <dimension ref="A48:R76"/>
  <sheetViews>
    <sheetView showGridLines="0" rightToLeft="1" topLeftCell="A55" zoomScale="33" zoomScaleNormal="33" workbookViewId="0">
      <selection activeCell="N26" sqref="N26"/>
    </sheetView>
  </sheetViews>
  <sheetFormatPr defaultRowHeight="14" x14ac:dyDescent="0.3"/>
  <cols>
    <col min="1" max="1" width="16.25" bestFit="1" customWidth="1"/>
    <col min="2" max="2" width="16.83203125" bestFit="1" customWidth="1"/>
    <col min="3" max="3" width="38.25" bestFit="1" customWidth="1"/>
    <col min="4" max="4" width="37.25" bestFit="1" customWidth="1"/>
    <col min="5" max="5" width="20.75" bestFit="1" customWidth="1"/>
    <col min="6" max="6" width="24.1640625" bestFit="1" customWidth="1"/>
    <col min="7" max="7" width="16.08203125" bestFit="1" customWidth="1"/>
    <col min="8" max="8" width="13.33203125" bestFit="1" customWidth="1"/>
    <col min="9" max="9" width="12.83203125" bestFit="1" customWidth="1"/>
    <col min="10" max="10" width="5.1640625" bestFit="1" customWidth="1"/>
    <col min="12" max="12" width="38.25" bestFit="1" customWidth="1"/>
    <col min="13" max="13" width="34.08203125" bestFit="1" customWidth="1"/>
    <col min="14" max="14" width="24.83203125" style="25" bestFit="1" customWidth="1"/>
    <col min="15" max="15" width="16.75" style="25" bestFit="1" customWidth="1"/>
    <col min="16" max="16" width="14.5" customWidth="1"/>
    <col min="17" max="17" width="13.5" bestFit="1" customWidth="1"/>
  </cols>
  <sheetData>
    <row r="48" ht="14.5" thickBot="1" x14ac:dyDescent="0.35"/>
    <row r="49" spans="1:18" ht="60.5" thickBot="1" x14ac:dyDescent="0.65">
      <c r="A49" s="101" t="s">
        <v>25</v>
      </c>
      <c r="B49" s="102"/>
      <c r="C49" s="102"/>
      <c r="D49" s="102"/>
      <c r="E49" s="103"/>
      <c r="F49" s="38"/>
      <c r="L49" s="13"/>
      <c r="M49" s="27" t="s">
        <v>24</v>
      </c>
      <c r="N49" s="14">
        <v>1400</v>
      </c>
      <c r="O49" s="16"/>
    </row>
    <row r="50" spans="1:18" ht="30" x14ac:dyDescent="0.6">
      <c r="D50" s="39" t="s">
        <v>29</v>
      </c>
      <c r="E50" s="39" t="s">
        <v>30</v>
      </c>
      <c r="L50" s="13" t="s">
        <v>21</v>
      </c>
      <c r="M50" s="28">
        <v>0.5</v>
      </c>
      <c r="N50" s="15">
        <f>N49*(M50)/4</f>
        <v>175</v>
      </c>
      <c r="O50" s="16"/>
    </row>
    <row r="51" spans="1:18" ht="30" x14ac:dyDescent="0.6">
      <c r="A51" s="30" t="s">
        <v>26</v>
      </c>
      <c r="B51" s="31">
        <v>46</v>
      </c>
      <c r="D51" s="31" t="s">
        <v>31</v>
      </c>
      <c r="E51" s="31" t="s">
        <v>35</v>
      </c>
      <c r="L51" s="13" t="s">
        <v>23</v>
      </c>
      <c r="M51" s="28">
        <v>0.2</v>
      </c>
      <c r="N51" s="15">
        <f>N49*(M51)/4</f>
        <v>70</v>
      </c>
      <c r="O51" s="16"/>
    </row>
    <row r="52" spans="1:18" ht="30" x14ac:dyDescent="0.6">
      <c r="A52" s="32" t="s">
        <v>27</v>
      </c>
      <c r="B52" s="31">
        <v>1.54</v>
      </c>
      <c r="D52" s="31" t="s">
        <v>32</v>
      </c>
      <c r="E52" s="31" t="s">
        <v>36</v>
      </c>
      <c r="L52" s="13" t="s">
        <v>22</v>
      </c>
      <c r="M52" s="28">
        <v>0.3</v>
      </c>
      <c r="N52" s="15">
        <f>N49*(M52)/9</f>
        <v>46.666666666666664</v>
      </c>
      <c r="O52" s="16"/>
    </row>
    <row r="53" spans="1:18" ht="30" x14ac:dyDescent="0.6">
      <c r="A53" s="33" t="s">
        <v>28</v>
      </c>
      <c r="B53" s="34">
        <f>B51/B52^2</f>
        <v>19.396188227357058</v>
      </c>
      <c r="D53" s="31" t="s">
        <v>34</v>
      </c>
      <c r="E53" s="31" t="s">
        <v>37</v>
      </c>
      <c r="L53" s="3"/>
      <c r="M53" s="3"/>
      <c r="N53" s="16"/>
      <c r="O53" s="16"/>
    </row>
    <row r="54" spans="1:18" ht="25" x14ac:dyDescent="0.3">
      <c r="D54" s="31" t="s">
        <v>33</v>
      </c>
      <c r="E54" s="31" t="s">
        <v>38</v>
      </c>
    </row>
    <row r="58" spans="1:18" ht="32.5" x14ac:dyDescent="0.6">
      <c r="A58" s="36" t="s">
        <v>39</v>
      </c>
      <c r="B58" s="37" t="str">
        <f>IF(B53&lt;18.5,"نحافة",IF(AND(B53&gt;=18.5,B53&lt;=24.9),"وزن طبيعي",IF(AND(B53&gt;=25,B53&lt;=29.9),"وزن زائد",IF(B53&gt;=30,"سمنة"))))</f>
        <v>وزن طبيعي</v>
      </c>
      <c r="E58" s="2" t="s">
        <v>0</v>
      </c>
      <c r="F58" s="17" t="s">
        <v>1</v>
      </c>
      <c r="G58" s="17" t="s">
        <v>2</v>
      </c>
      <c r="H58" s="2" t="s">
        <v>3</v>
      </c>
      <c r="I58" s="2" t="s">
        <v>4</v>
      </c>
      <c r="M58" s="2" t="s">
        <v>0</v>
      </c>
      <c r="N58" s="17" t="s">
        <v>1</v>
      </c>
      <c r="O58" s="17" t="s">
        <v>2</v>
      </c>
      <c r="P58" s="2" t="s">
        <v>3</v>
      </c>
      <c r="Q58" s="2" t="s">
        <v>4</v>
      </c>
    </row>
    <row r="59" spans="1:18" ht="25" x14ac:dyDescent="0.3">
      <c r="D59" s="9" t="s">
        <v>5</v>
      </c>
      <c r="E59" s="9"/>
      <c r="F59" s="18"/>
      <c r="G59" s="18"/>
      <c r="H59" s="9"/>
      <c r="I59" s="9"/>
      <c r="L59" s="9" t="s">
        <v>5</v>
      </c>
      <c r="M59" s="9"/>
      <c r="N59" s="18"/>
      <c r="O59" s="18"/>
      <c r="P59" s="9"/>
      <c r="Q59" s="9"/>
    </row>
    <row r="60" spans="1:18" ht="25" x14ac:dyDescent="0.3">
      <c r="D60" s="9" t="s">
        <v>6</v>
      </c>
      <c r="E60" s="1">
        <v>5</v>
      </c>
      <c r="F60" s="19">
        <f>E60*15</f>
        <v>75</v>
      </c>
      <c r="G60" s="19">
        <f>E60*3</f>
        <v>15</v>
      </c>
      <c r="H60" s="9"/>
      <c r="I60" s="1">
        <f>E60*80</f>
        <v>400</v>
      </c>
      <c r="J60">
        <f>F60*4+G60*4+H60*9</f>
        <v>360</v>
      </c>
      <c r="L60" s="9" t="s">
        <v>6</v>
      </c>
      <c r="M60" s="1">
        <v>6</v>
      </c>
      <c r="N60" s="19">
        <f>M60*15</f>
        <v>90</v>
      </c>
      <c r="O60" s="19">
        <f>M60*3</f>
        <v>18</v>
      </c>
      <c r="P60" s="9"/>
      <c r="Q60" s="1">
        <f>M60*80</f>
        <v>480</v>
      </c>
      <c r="R60">
        <f>N60*4+O60*4+P60*9</f>
        <v>432</v>
      </c>
    </row>
    <row r="61" spans="1:18" ht="25" x14ac:dyDescent="0.3">
      <c r="D61" s="4" t="s">
        <v>7</v>
      </c>
      <c r="E61" s="1">
        <v>2</v>
      </c>
      <c r="F61" s="19">
        <f>E61*15</f>
        <v>30</v>
      </c>
      <c r="G61" s="26"/>
      <c r="H61" s="4"/>
      <c r="I61" s="1">
        <f>E61*60</f>
        <v>120</v>
      </c>
      <c r="J61">
        <f t="shared" ref="J61:J73" si="0">F61*4+G61*4+H61*9</f>
        <v>120</v>
      </c>
      <c r="L61" s="4" t="s">
        <v>7</v>
      </c>
      <c r="M61" s="1">
        <v>3</v>
      </c>
      <c r="N61" s="19">
        <f>M61*15</f>
        <v>45</v>
      </c>
      <c r="O61" s="26"/>
      <c r="P61" s="4"/>
      <c r="Q61" s="1">
        <f>M61*60</f>
        <v>180</v>
      </c>
      <c r="R61">
        <f t="shared" ref="R61:R73" si="1">N61*4+O61*4+P61*9</f>
        <v>180</v>
      </c>
    </row>
    <row r="62" spans="1:18" ht="25" x14ac:dyDescent="0.3">
      <c r="D62" s="5" t="s">
        <v>8</v>
      </c>
      <c r="E62" s="5"/>
      <c r="F62" s="20"/>
      <c r="G62" s="20"/>
      <c r="H62" s="5"/>
      <c r="I62" s="5"/>
      <c r="J62">
        <f t="shared" si="0"/>
        <v>0</v>
      </c>
      <c r="L62" s="5" t="s">
        <v>8</v>
      </c>
      <c r="M62" s="5"/>
      <c r="N62" s="20"/>
      <c r="O62" s="20"/>
      <c r="P62" s="5"/>
      <c r="Q62" s="5"/>
      <c r="R62">
        <f t="shared" si="1"/>
        <v>0</v>
      </c>
    </row>
    <row r="63" spans="1:18" ht="25" x14ac:dyDescent="0.3">
      <c r="D63" s="5" t="s">
        <v>9</v>
      </c>
      <c r="E63" s="1">
        <v>2</v>
      </c>
      <c r="F63" s="19">
        <f>E63*15</f>
        <v>30</v>
      </c>
      <c r="G63" s="19">
        <f>E63*8</f>
        <v>16</v>
      </c>
      <c r="H63" s="1">
        <f>E63*2</f>
        <v>4</v>
      </c>
      <c r="I63" s="1">
        <f>E63*100</f>
        <v>200</v>
      </c>
      <c r="J63">
        <f t="shared" si="0"/>
        <v>220</v>
      </c>
      <c r="L63" s="5" t="s">
        <v>9</v>
      </c>
      <c r="M63" s="1">
        <v>0</v>
      </c>
      <c r="N63" s="19">
        <f>M63*15</f>
        <v>0</v>
      </c>
      <c r="O63" s="19">
        <f>M63*8</f>
        <v>0</v>
      </c>
      <c r="P63" s="1">
        <f>M63*2</f>
        <v>0</v>
      </c>
      <c r="Q63" s="1">
        <f>M63*100</f>
        <v>0</v>
      </c>
      <c r="R63">
        <f t="shared" si="1"/>
        <v>0</v>
      </c>
    </row>
    <row r="64" spans="1:18" ht="25" x14ac:dyDescent="0.3">
      <c r="D64" s="5" t="s">
        <v>10</v>
      </c>
      <c r="E64" s="1">
        <v>0</v>
      </c>
      <c r="F64" s="19">
        <f>E64*15</f>
        <v>0</v>
      </c>
      <c r="G64" s="19">
        <f>E64*8</f>
        <v>0</v>
      </c>
      <c r="H64" s="1">
        <f>E64*5</f>
        <v>0</v>
      </c>
      <c r="I64" s="1">
        <f>E64*120</f>
        <v>0</v>
      </c>
      <c r="J64">
        <f t="shared" si="0"/>
        <v>0</v>
      </c>
      <c r="L64" s="5" t="s">
        <v>10</v>
      </c>
      <c r="M64" s="1">
        <v>1</v>
      </c>
      <c r="N64" s="19">
        <f>M64*15</f>
        <v>15</v>
      </c>
      <c r="O64" s="19">
        <f>M64*8</f>
        <v>8</v>
      </c>
      <c r="P64" s="1">
        <f>M64*5</f>
        <v>5</v>
      </c>
      <c r="Q64" s="1">
        <f>M64*120</f>
        <v>120</v>
      </c>
      <c r="R64">
        <f t="shared" si="1"/>
        <v>137</v>
      </c>
    </row>
    <row r="65" spans="4:18" ht="25" x14ac:dyDescent="0.3">
      <c r="D65" s="5" t="s">
        <v>11</v>
      </c>
      <c r="E65" s="1">
        <v>0</v>
      </c>
      <c r="F65" s="19">
        <f>E65*15</f>
        <v>0</v>
      </c>
      <c r="G65" s="19">
        <f>E65*8</f>
        <v>0</v>
      </c>
      <c r="H65" s="1">
        <f>E65*8</f>
        <v>0</v>
      </c>
      <c r="I65" s="1">
        <f>E65*150</f>
        <v>0</v>
      </c>
      <c r="J65">
        <f t="shared" si="0"/>
        <v>0</v>
      </c>
      <c r="L65" s="5" t="s">
        <v>11</v>
      </c>
      <c r="M65" s="1">
        <v>0</v>
      </c>
      <c r="N65" s="19">
        <f>M65*15</f>
        <v>0</v>
      </c>
      <c r="O65" s="19">
        <f>M65*8</f>
        <v>0</v>
      </c>
      <c r="P65" s="1">
        <f>M65*8</f>
        <v>0</v>
      </c>
      <c r="Q65" s="1">
        <f>M65*150</f>
        <v>0</v>
      </c>
      <c r="R65">
        <f t="shared" si="1"/>
        <v>0</v>
      </c>
    </row>
    <row r="66" spans="4:18" ht="25" x14ac:dyDescent="0.3">
      <c r="D66" s="7" t="s">
        <v>12</v>
      </c>
      <c r="E66" s="1">
        <v>2</v>
      </c>
      <c r="F66" s="19">
        <f>E66*15</f>
        <v>30</v>
      </c>
      <c r="G66" s="19">
        <f>E66*7</f>
        <v>14</v>
      </c>
      <c r="H66" s="1">
        <f>E66*1</f>
        <v>2</v>
      </c>
      <c r="I66" s="1">
        <f>E66*100</f>
        <v>200</v>
      </c>
      <c r="J66">
        <f t="shared" si="0"/>
        <v>194</v>
      </c>
      <c r="L66" s="7" t="s">
        <v>12</v>
      </c>
      <c r="M66" s="1">
        <v>1</v>
      </c>
      <c r="N66" s="19">
        <f>M66*15</f>
        <v>15</v>
      </c>
      <c r="O66" s="19">
        <f>M66*7</f>
        <v>7</v>
      </c>
      <c r="P66" s="1">
        <f>M66*1</f>
        <v>1</v>
      </c>
      <c r="Q66" s="1">
        <f>M66*100</f>
        <v>100</v>
      </c>
      <c r="R66">
        <f t="shared" si="1"/>
        <v>97</v>
      </c>
    </row>
    <row r="67" spans="4:18" ht="25" x14ac:dyDescent="0.3">
      <c r="D67" s="6" t="s">
        <v>13</v>
      </c>
      <c r="E67" s="6"/>
      <c r="F67" s="21"/>
      <c r="G67" s="21"/>
      <c r="H67" s="6"/>
      <c r="I67" s="6"/>
      <c r="J67">
        <f t="shared" si="0"/>
        <v>0</v>
      </c>
      <c r="L67" s="6" t="s">
        <v>13</v>
      </c>
      <c r="M67" s="6"/>
      <c r="N67" s="21"/>
      <c r="O67" s="21"/>
      <c r="P67" s="6"/>
      <c r="Q67" s="6"/>
      <c r="R67">
        <f t="shared" si="1"/>
        <v>0</v>
      </c>
    </row>
    <row r="68" spans="4:18" ht="25" x14ac:dyDescent="0.3">
      <c r="D68" s="6" t="s">
        <v>14</v>
      </c>
      <c r="E68" s="1">
        <v>2</v>
      </c>
      <c r="F68" s="19">
        <f>E68*5</f>
        <v>10</v>
      </c>
      <c r="G68" s="19">
        <f>E68*2</f>
        <v>4</v>
      </c>
      <c r="H68" s="6"/>
      <c r="I68" s="1">
        <f>E68*25</f>
        <v>50</v>
      </c>
      <c r="J68">
        <f t="shared" si="0"/>
        <v>56</v>
      </c>
      <c r="L68" s="6" t="s">
        <v>14</v>
      </c>
      <c r="M68" s="1">
        <v>4</v>
      </c>
      <c r="N68" s="19">
        <f>M68*5</f>
        <v>20</v>
      </c>
      <c r="O68" s="19">
        <f>M68*2</f>
        <v>8</v>
      </c>
      <c r="P68" s="6"/>
      <c r="Q68" s="1">
        <f>M68*25</f>
        <v>100</v>
      </c>
      <c r="R68">
        <f t="shared" si="1"/>
        <v>112</v>
      </c>
    </row>
    <row r="69" spans="4:18" ht="25" x14ac:dyDescent="0.3">
      <c r="D69" s="7" t="s">
        <v>15</v>
      </c>
      <c r="E69" s="7"/>
      <c r="F69" s="22"/>
      <c r="G69" s="22"/>
      <c r="H69" s="7"/>
      <c r="I69" s="7"/>
      <c r="J69">
        <f t="shared" si="0"/>
        <v>0</v>
      </c>
      <c r="L69" s="7" t="s">
        <v>15</v>
      </c>
      <c r="M69" s="7"/>
      <c r="N69" s="22"/>
      <c r="O69" s="22"/>
      <c r="P69" s="7"/>
      <c r="Q69" s="7"/>
      <c r="R69">
        <f t="shared" si="1"/>
        <v>0</v>
      </c>
    </row>
    <row r="70" spans="4:18" ht="25" x14ac:dyDescent="0.3">
      <c r="D70" s="7" t="s">
        <v>16</v>
      </c>
      <c r="E70" s="1">
        <v>0</v>
      </c>
      <c r="F70" s="22"/>
      <c r="G70" s="19">
        <f>E70*7</f>
        <v>0</v>
      </c>
      <c r="H70" s="1">
        <f>E70*3</f>
        <v>0</v>
      </c>
      <c r="I70" s="1">
        <f>E70*45</f>
        <v>0</v>
      </c>
      <c r="J70">
        <f t="shared" si="0"/>
        <v>0</v>
      </c>
      <c r="L70" s="7" t="s">
        <v>16</v>
      </c>
      <c r="M70" s="1">
        <v>3</v>
      </c>
      <c r="N70" s="22"/>
      <c r="O70" s="19">
        <f>M70*7</f>
        <v>21</v>
      </c>
      <c r="P70" s="1">
        <f>M70*3</f>
        <v>9</v>
      </c>
      <c r="Q70" s="1">
        <f>M70*45</f>
        <v>135</v>
      </c>
      <c r="R70">
        <f t="shared" si="1"/>
        <v>165</v>
      </c>
    </row>
    <row r="71" spans="4:18" ht="25" x14ac:dyDescent="0.3">
      <c r="D71" s="7" t="s">
        <v>17</v>
      </c>
      <c r="E71" s="1">
        <v>2</v>
      </c>
      <c r="F71" s="22"/>
      <c r="G71" s="19">
        <f>E71*7</f>
        <v>14</v>
      </c>
      <c r="H71" s="1">
        <f>E71*5</f>
        <v>10</v>
      </c>
      <c r="I71" s="1">
        <f>E71*75</f>
        <v>150</v>
      </c>
      <c r="J71">
        <f t="shared" si="0"/>
        <v>146</v>
      </c>
      <c r="L71" s="7" t="s">
        <v>17</v>
      </c>
      <c r="M71" s="1">
        <v>2</v>
      </c>
      <c r="N71" s="22"/>
      <c r="O71" s="19">
        <f>M71*7</f>
        <v>14</v>
      </c>
      <c r="P71" s="1">
        <f>M71*5</f>
        <v>10</v>
      </c>
      <c r="Q71" s="1">
        <f>M71*75</f>
        <v>150</v>
      </c>
      <c r="R71">
        <f t="shared" si="1"/>
        <v>146</v>
      </c>
    </row>
    <row r="72" spans="4:18" ht="25" x14ac:dyDescent="0.3">
      <c r="D72" s="7" t="s">
        <v>18</v>
      </c>
      <c r="E72" s="1">
        <v>1</v>
      </c>
      <c r="F72" s="22"/>
      <c r="G72" s="19">
        <f>E72*7</f>
        <v>7</v>
      </c>
      <c r="H72" s="1">
        <f>E72*8</f>
        <v>8</v>
      </c>
      <c r="I72" s="1">
        <f>E72*100</f>
        <v>100</v>
      </c>
      <c r="J72">
        <f t="shared" si="0"/>
        <v>100</v>
      </c>
      <c r="L72" s="7" t="s">
        <v>18</v>
      </c>
      <c r="M72" s="1">
        <v>0</v>
      </c>
      <c r="N72" s="22"/>
      <c r="O72" s="19">
        <f>M72*7</f>
        <v>0</v>
      </c>
      <c r="P72" s="1">
        <f>M72*8</f>
        <v>0</v>
      </c>
      <c r="Q72" s="1">
        <f>M72*100</f>
        <v>0</v>
      </c>
      <c r="R72">
        <f t="shared" si="1"/>
        <v>0</v>
      </c>
    </row>
    <row r="73" spans="4:18" ht="25" x14ac:dyDescent="0.3">
      <c r="D73" s="8" t="s">
        <v>19</v>
      </c>
      <c r="E73" s="1">
        <v>4</v>
      </c>
      <c r="F73" s="23"/>
      <c r="G73" s="23"/>
      <c r="H73" s="1">
        <f>E73*5</f>
        <v>20</v>
      </c>
      <c r="I73" s="1">
        <f>E73*45</f>
        <v>180</v>
      </c>
      <c r="J73">
        <f t="shared" si="0"/>
        <v>180</v>
      </c>
      <c r="L73" s="8" t="s">
        <v>19</v>
      </c>
      <c r="M73" s="1">
        <v>3</v>
      </c>
      <c r="N73" s="23"/>
      <c r="O73" s="23"/>
      <c r="P73" s="1">
        <f>M73*5</f>
        <v>15</v>
      </c>
      <c r="Q73" s="1">
        <f>M73*45</f>
        <v>135</v>
      </c>
      <c r="R73">
        <f t="shared" si="1"/>
        <v>135</v>
      </c>
    </row>
    <row r="74" spans="4:18" ht="25" x14ac:dyDescent="0.3">
      <c r="D74" s="1" t="s">
        <v>20</v>
      </c>
      <c r="E74" s="11"/>
      <c r="F74" s="24">
        <f>F60+F61+F63+F64+F65+F66+F68</f>
        <v>175</v>
      </c>
      <c r="G74" s="24">
        <f>G60+G63+G64+G65+G66+G68+G70+G71+G72</f>
        <v>70</v>
      </c>
      <c r="H74" s="12" cm="1">
        <f t="array" ref="H74">SUM(H63:H66+H70:H73)</f>
        <v>44</v>
      </c>
      <c r="I74" s="10">
        <f>I60+I61+I64+I66+I68+I70+I71+I72+I73+I65+I63</f>
        <v>1400</v>
      </c>
      <c r="J74">
        <f>SUM(J60:J73)</f>
        <v>1376</v>
      </c>
      <c r="L74" s="1" t="s">
        <v>20</v>
      </c>
      <c r="M74" s="11"/>
      <c r="N74" s="24">
        <f>N60+N61+N63+N64+N65+N66+N68</f>
        <v>185</v>
      </c>
      <c r="O74" s="24">
        <f>O60+O63+O64+O65+O66+O68+O70+O71+O72</f>
        <v>76</v>
      </c>
      <c r="P74" s="12" cm="1">
        <f t="array" ref="P74">SUM(P63:P66+P70:P73)</f>
        <v>40</v>
      </c>
      <c r="Q74" s="10">
        <f>Q60+Q61+Q64+Q66+Q68+Q70+Q71+Q72+Q73+Q65+Q63</f>
        <v>1400</v>
      </c>
      <c r="R74">
        <f>SUM(R60:R73)</f>
        <v>1404</v>
      </c>
    </row>
    <row r="75" spans="4:18" x14ac:dyDescent="0.3">
      <c r="E75">
        <f>SUM(E60:E73)</f>
        <v>20</v>
      </c>
      <c r="F75" s="25">
        <f>F74/SUM(F74:H74)*100</f>
        <v>60.553633217993074</v>
      </c>
      <c r="G75" s="25">
        <f>G74/SUM(F74:H74)*100</f>
        <v>24.221453287197232</v>
      </c>
      <c r="H75" s="25">
        <f>H74/SUM(F74:H74)*100</f>
        <v>15.224913494809689</v>
      </c>
      <c r="I75" s="25"/>
      <c r="N75" s="25">
        <f>N74/SUM(N74:P74)*100</f>
        <v>61.461794019933556</v>
      </c>
      <c r="O75" s="25">
        <f>O74/SUM(N74:P74)*100</f>
        <v>25.249169435215947</v>
      </c>
      <c r="P75" s="25">
        <f>P74/SUM(N74:P74)*100</f>
        <v>13.2890365448505</v>
      </c>
      <c r="Q75" s="25"/>
    </row>
    <row r="76" spans="4:18" x14ac:dyDescent="0.3">
      <c r="F76" s="25">
        <v>175</v>
      </c>
      <c r="G76" s="25">
        <v>70</v>
      </c>
      <c r="H76">
        <v>47</v>
      </c>
      <c r="N76" s="25">
        <v>50</v>
      </c>
      <c r="O76" s="25">
        <v>20</v>
      </c>
      <c r="P76">
        <v>30</v>
      </c>
    </row>
  </sheetData>
  <mergeCells count="1">
    <mergeCell ref="A49:E49"/>
  </mergeCells>
  <phoneticPr fontId="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70C2-328B-4A9D-BD9E-2353EDB085E7}">
  <sheetPr codeName="Sheet15"/>
  <dimension ref="A1:P39"/>
  <sheetViews>
    <sheetView rightToLeft="1" tabSelected="1" zoomScale="80" zoomScaleNormal="80" workbookViewId="0"/>
  </sheetViews>
  <sheetFormatPr defaultRowHeight="14" x14ac:dyDescent="0.3"/>
  <cols>
    <col min="16" max="16" width="13" bestFit="1" customWidth="1"/>
  </cols>
  <sheetData>
    <row r="1" spans="1:16" x14ac:dyDescent="0.3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</row>
    <row r="2" spans="1:16" x14ac:dyDescent="0.3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</row>
    <row r="3" spans="1:16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</row>
    <row r="4" spans="1:16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</row>
    <row r="5" spans="1:16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</row>
    <row r="6" spans="1:16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</row>
    <row r="7" spans="1:16" x14ac:dyDescent="0.3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</row>
    <row r="8" spans="1:16" x14ac:dyDescent="0.3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</row>
    <row r="9" spans="1:16" x14ac:dyDescent="0.3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</row>
    <row r="10" spans="1:16" x14ac:dyDescent="0.3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72"/>
    </row>
    <row r="11" spans="1:16" x14ac:dyDescent="0.3">
      <c r="A11" s="62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</row>
    <row r="12" spans="1:16" x14ac:dyDescent="0.3">
      <c r="A12" s="62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</row>
    <row r="13" spans="1:16" x14ac:dyDescent="0.3">
      <c r="A13" s="62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</row>
    <row r="14" spans="1:16" x14ac:dyDescent="0.3">
      <c r="A14" s="62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</row>
    <row r="15" spans="1:16" x14ac:dyDescent="0.3">
      <c r="A15" s="62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</row>
    <row r="16" spans="1:16" x14ac:dyDescent="0.3">
      <c r="A16" s="62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</row>
    <row r="17" spans="1:15" x14ac:dyDescent="0.3">
      <c r="A17" s="62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</row>
    <row r="18" spans="1:15" x14ac:dyDescent="0.3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</row>
    <row r="19" spans="1:15" x14ac:dyDescent="0.3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</row>
    <row r="20" spans="1:15" x14ac:dyDescent="0.3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</row>
    <row r="21" spans="1:15" x14ac:dyDescent="0.3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</row>
    <row r="22" spans="1:15" x14ac:dyDescent="0.3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</row>
    <row r="23" spans="1:15" x14ac:dyDescent="0.3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</row>
    <row r="24" spans="1:15" x14ac:dyDescent="0.3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</row>
    <row r="25" spans="1:15" x14ac:dyDescent="0.3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</row>
    <row r="26" spans="1:15" x14ac:dyDescent="0.3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</row>
    <row r="27" spans="1:15" x14ac:dyDescent="0.3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</row>
    <row r="28" spans="1:15" x14ac:dyDescent="0.3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</row>
    <row r="29" spans="1:15" x14ac:dyDescent="0.3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</row>
    <row r="30" spans="1:15" x14ac:dyDescent="0.3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</row>
    <row r="31" spans="1:15" x14ac:dyDescent="0.3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</row>
    <row r="32" spans="1:15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</row>
    <row r="33" spans="1:15" x14ac:dyDescent="0.3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</row>
    <row r="34" spans="1:15" x14ac:dyDescent="0.3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</row>
    <row r="35" spans="1:15" x14ac:dyDescent="0.3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</row>
    <row r="36" spans="1:15" x14ac:dyDescent="0.3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</row>
    <row r="37" spans="1:15" x14ac:dyDescent="0.3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</row>
    <row r="38" spans="1:15" x14ac:dyDescent="0.3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</row>
    <row r="39" spans="1:15" x14ac:dyDescent="0.3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</row>
  </sheetData>
  <sheetProtection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5" r:id="rId3" name="ComboBox2">
          <controlPr defaultSize="0" autoLine="0" listFillRange="'القائمة المنسدلة للبدائل'!A1:A10" r:id="rId4">
            <anchor moveWithCells="1">
              <from>
                <xdr:col>0</xdr:col>
                <xdr:colOff>285750</xdr:colOff>
                <xdr:row>29</xdr:row>
                <xdr:rowOff>171450</xdr:rowOff>
              </from>
              <to>
                <xdr:col>3</xdr:col>
                <xdr:colOff>165100</xdr:colOff>
                <xdr:row>31</xdr:row>
                <xdr:rowOff>101600</xdr:rowOff>
              </to>
            </anchor>
          </controlPr>
        </control>
      </mc:Choice>
      <mc:Fallback>
        <control shapeId="33795" r:id="rId3" name="Combo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7CBB-F58C-41E5-A418-1F20DDC51ACF}">
  <sheetPr codeName="Sheet1"/>
  <dimension ref="A1:T40"/>
  <sheetViews>
    <sheetView rightToLeft="1" zoomScale="51" zoomScaleNormal="51" workbookViewId="0"/>
  </sheetViews>
  <sheetFormatPr defaultRowHeight="14" x14ac:dyDescent="0.3"/>
  <cols>
    <col min="1" max="19" width="11.58203125" customWidth="1"/>
    <col min="20" max="20" width="13.08203125" bestFit="1" customWidth="1"/>
    <col min="21" max="21" width="19.58203125" bestFit="1" customWidth="1"/>
    <col min="22" max="22" width="16.75" bestFit="1" customWidth="1"/>
  </cols>
  <sheetData>
    <row r="1" spans="1:20" x14ac:dyDescent="0.3">
      <c r="A1" s="63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</row>
    <row r="2" spans="1:20" x14ac:dyDescent="0.3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</row>
    <row r="3" spans="1:20" x14ac:dyDescent="0.3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</row>
    <row r="4" spans="1:20" x14ac:dyDescent="0.3">
      <c r="A4" s="63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</row>
    <row r="5" spans="1:20" x14ac:dyDescent="0.3">
      <c r="A5" s="63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</row>
    <row r="6" spans="1:20" x14ac:dyDescent="0.3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</row>
    <row r="7" spans="1:20" x14ac:dyDescent="0.3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70">
        <f ca="1">NOW()</f>
        <v>45746.279959143518</v>
      </c>
    </row>
    <row r="8" spans="1:20" x14ac:dyDescent="0.3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71">
        <f ca="1">TODAY()</f>
        <v>45746</v>
      </c>
    </row>
    <row r="9" spans="1:20" x14ac:dyDescent="0.3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73"/>
    </row>
    <row r="10" spans="1:20" x14ac:dyDescent="0.3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72"/>
    </row>
    <row r="11" spans="1:20" x14ac:dyDescent="0.3">
      <c r="A11" s="62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72"/>
    </row>
    <row r="12" spans="1:20" ht="12" customHeight="1" x14ac:dyDescent="0.3">
      <c r="A12" s="62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72">
        <f>12+13</f>
        <v>25</v>
      </c>
    </row>
    <row r="13" spans="1:20" ht="12" customHeight="1" x14ac:dyDescent="0.3">
      <c r="A13" s="62"/>
      <c r="B13" s="62"/>
      <c r="C13" s="62"/>
      <c r="D13" s="62"/>
      <c r="E13" s="62"/>
      <c r="F13" s="62"/>
      <c r="G13" s="62"/>
      <c r="H13" s="129">
        <v>1400</v>
      </c>
      <c r="I13" s="129"/>
      <c r="J13" s="129"/>
      <c r="K13" s="129"/>
      <c r="L13" s="129"/>
      <c r="M13" s="129"/>
      <c r="N13" s="62"/>
      <c r="O13" s="62"/>
      <c r="P13" s="62"/>
      <c r="Q13" s="62"/>
      <c r="R13" s="62"/>
      <c r="S13" s="62"/>
    </row>
    <row r="14" spans="1:20" ht="13" customHeight="1" x14ac:dyDescent="0.3">
      <c r="A14" s="62"/>
      <c r="B14" s="62"/>
      <c r="C14" s="62"/>
      <c r="D14" s="62"/>
      <c r="E14" s="62"/>
      <c r="F14" s="62"/>
      <c r="G14" s="62"/>
      <c r="H14" s="129"/>
      <c r="I14" s="129"/>
      <c r="J14" s="129"/>
      <c r="K14" s="129"/>
      <c r="L14" s="129"/>
      <c r="M14" s="129"/>
      <c r="N14" s="62"/>
      <c r="O14" s="62"/>
      <c r="P14" s="62"/>
      <c r="Q14" s="62"/>
      <c r="R14" s="62"/>
      <c r="S14" s="62"/>
    </row>
    <row r="15" spans="1:20" ht="19" customHeight="1" x14ac:dyDescent="0.3">
      <c r="A15" s="62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</row>
    <row r="16" spans="1:20" ht="16" customHeight="1" x14ac:dyDescent="0.3">
      <c r="A16" s="62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</row>
    <row r="17" spans="1:19" ht="25" customHeight="1" x14ac:dyDescent="0.3">
      <c r="A17" s="62"/>
      <c r="B17" s="62"/>
      <c r="C17" s="62"/>
      <c r="D17" s="62"/>
      <c r="E17" s="62"/>
      <c r="F17" s="130">
        <v>0.5</v>
      </c>
      <c r="G17" s="130"/>
      <c r="H17" s="68"/>
      <c r="I17" s="67"/>
      <c r="J17" s="130">
        <v>0.3</v>
      </c>
      <c r="K17" s="130"/>
      <c r="L17" s="67"/>
      <c r="M17" s="67"/>
      <c r="N17" s="130">
        <v>0.2</v>
      </c>
      <c r="O17" s="130"/>
      <c r="P17" s="62"/>
      <c r="Q17" s="62"/>
      <c r="R17" s="62"/>
      <c r="S17" s="62"/>
    </row>
    <row r="18" spans="1:19" x14ac:dyDescent="0.3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</row>
    <row r="19" spans="1:19" x14ac:dyDescent="0.3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</row>
    <row r="20" spans="1:19" ht="25" customHeight="1" x14ac:dyDescent="0.3">
      <c r="A20" s="62"/>
      <c r="B20" s="62"/>
      <c r="C20" s="62"/>
      <c r="D20" s="62"/>
      <c r="E20" s="62"/>
      <c r="F20" s="131">
        <f>(H13*F17)/4</f>
        <v>175</v>
      </c>
      <c r="G20" s="131"/>
      <c r="H20" s="69"/>
      <c r="I20" s="62"/>
      <c r="J20" s="131">
        <f>(H13*J17)/4</f>
        <v>105</v>
      </c>
      <c r="K20" s="131"/>
      <c r="L20" s="62"/>
      <c r="M20" s="62"/>
      <c r="N20" s="131">
        <f>(H13*N17)/9</f>
        <v>31.111111111111111</v>
      </c>
      <c r="O20" s="131"/>
      <c r="P20" s="62"/>
      <c r="Q20" s="62"/>
      <c r="R20" s="62"/>
      <c r="S20" s="62"/>
    </row>
    <row r="21" spans="1:19" x14ac:dyDescent="0.3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</row>
    <row r="22" spans="1:19" x14ac:dyDescent="0.3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</row>
    <row r="23" spans="1:19" ht="25" customHeight="1" x14ac:dyDescent="0.3">
      <c r="A23" s="62"/>
      <c r="B23" s="62"/>
      <c r="C23" s="104" t="s">
        <v>83</v>
      </c>
      <c r="D23" s="104"/>
      <c r="E23" s="104" t="s">
        <v>84</v>
      </c>
      <c r="F23" s="104"/>
      <c r="G23" s="104" t="s">
        <v>0</v>
      </c>
      <c r="H23" s="104"/>
      <c r="I23" s="104" t="s">
        <v>1</v>
      </c>
      <c r="J23" s="104"/>
      <c r="K23" s="104" t="s">
        <v>2</v>
      </c>
      <c r="L23" s="104"/>
      <c r="M23" s="104" t="s">
        <v>3</v>
      </c>
      <c r="N23" s="104"/>
      <c r="O23" s="104" t="s">
        <v>87</v>
      </c>
      <c r="P23" s="104"/>
      <c r="Q23" s="62"/>
      <c r="R23" s="62"/>
      <c r="S23" s="62"/>
    </row>
    <row r="24" spans="1:19" ht="25" customHeight="1" x14ac:dyDescent="0.3">
      <c r="A24" s="62"/>
      <c r="B24" s="62"/>
      <c r="C24" s="111" t="s">
        <v>5</v>
      </c>
      <c r="D24" s="111"/>
      <c r="E24" s="114" t="s">
        <v>6</v>
      </c>
      <c r="F24" s="115"/>
      <c r="G24" s="121">
        <v>5</v>
      </c>
      <c r="H24" s="122"/>
      <c r="I24" s="105">
        <f t="shared" ref="I24:I29" si="0">G24*15</f>
        <v>75</v>
      </c>
      <c r="J24" s="106"/>
      <c r="K24" s="140">
        <f>G24*3</f>
        <v>15</v>
      </c>
      <c r="L24" s="141"/>
      <c r="M24" s="128"/>
      <c r="N24" s="128"/>
      <c r="O24" s="110">
        <f>G24*80</f>
        <v>400</v>
      </c>
      <c r="P24" s="106"/>
      <c r="Q24" s="62"/>
      <c r="R24" s="62"/>
      <c r="S24" s="62"/>
    </row>
    <row r="25" spans="1:19" ht="25" customHeight="1" x14ac:dyDescent="0.3">
      <c r="A25" s="62"/>
      <c r="B25" s="62"/>
      <c r="C25" s="112" t="s">
        <v>7</v>
      </c>
      <c r="D25" s="112"/>
      <c r="E25" s="116" t="s">
        <v>7</v>
      </c>
      <c r="F25" s="117"/>
      <c r="G25" s="123">
        <v>2</v>
      </c>
      <c r="H25" s="124"/>
      <c r="I25" s="107">
        <f t="shared" si="0"/>
        <v>30</v>
      </c>
      <c r="J25" s="108"/>
      <c r="K25" s="128"/>
      <c r="L25" s="128"/>
      <c r="M25" s="128"/>
      <c r="N25" s="128"/>
      <c r="O25" s="108">
        <f>G25*60</f>
        <v>120</v>
      </c>
      <c r="P25" s="109"/>
      <c r="Q25" s="62"/>
      <c r="R25" s="62"/>
      <c r="S25" s="62"/>
    </row>
    <row r="26" spans="1:19" ht="25" customHeight="1" x14ac:dyDescent="0.3">
      <c r="A26" s="62"/>
      <c r="B26" s="62"/>
      <c r="C26" s="133" t="s">
        <v>8</v>
      </c>
      <c r="D26" s="134"/>
      <c r="E26" s="113" t="s">
        <v>9</v>
      </c>
      <c r="F26" s="113"/>
      <c r="G26" s="123">
        <v>2</v>
      </c>
      <c r="H26" s="124"/>
      <c r="I26" s="107">
        <f t="shared" si="0"/>
        <v>30</v>
      </c>
      <c r="J26" s="109"/>
      <c r="K26" s="105">
        <f>G26*8</f>
        <v>16</v>
      </c>
      <c r="L26" s="106"/>
      <c r="M26" s="105">
        <f>G26*2</f>
        <v>4</v>
      </c>
      <c r="N26" s="106"/>
      <c r="O26" s="107">
        <f>G26*100</f>
        <v>200</v>
      </c>
      <c r="P26" s="109"/>
      <c r="Q26" s="62"/>
      <c r="R26" s="62"/>
      <c r="S26" s="62"/>
    </row>
    <row r="27" spans="1:19" ht="25" customHeight="1" x14ac:dyDescent="0.3">
      <c r="A27" s="62"/>
      <c r="B27" s="62"/>
      <c r="C27" s="135"/>
      <c r="D27" s="136"/>
      <c r="E27" s="113" t="s">
        <v>10</v>
      </c>
      <c r="F27" s="113"/>
      <c r="G27" s="123">
        <v>0</v>
      </c>
      <c r="H27" s="124"/>
      <c r="I27" s="107">
        <f t="shared" si="0"/>
        <v>0</v>
      </c>
      <c r="J27" s="109"/>
      <c r="K27" s="107">
        <f>G27*8</f>
        <v>0</v>
      </c>
      <c r="L27" s="109"/>
      <c r="M27" s="107">
        <f>G27*5</f>
        <v>0</v>
      </c>
      <c r="N27" s="109"/>
      <c r="O27" s="107">
        <f>G27*120</f>
        <v>0</v>
      </c>
      <c r="P27" s="109"/>
      <c r="Q27" s="62"/>
      <c r="R27" s="62"/>
      <c r="S27" s="62"/>
    </row>
    <row r="28" spans="1:19" ht="25" customHeight="1" x14ac:dyDescent="0.3">
      <c r="A28" s="62"/>
      <c r="B28" s="62"/>
      <c r="C28" s="137"/>
      <c r="D28" s="138"/>
      <c r="E28" s="113" t="s">
        <v>11</v>
      </c>
      <c r="F28" s="113"/>
      <c r="G28" s="123">
        <v>0</v>
      </c>
      <c r="H28" s="124"/>
      <c r="I28" s="107">
        <f t="shared" si="0"/>
        <v>0</v>
      </c>
      <c r="J28" s="109"/>
      <c r="K28" s="107">
        <f>G28*8</f>
        <v>0</v>
      </c>
      <c r="L28" s="109"/>
      <c r="M28" s="107">
        <f>G28*8</f>
        <v>0</v>
      </c>
      <c r="N28" s="109"/>
      <c r="O28" s="107">
        <f>G28*150</f>
        <v>0</v>
      </c>
      <c r="P28" s="109"/>
      <c r="Q28" s="62"/>
      <c r="R28" s="62"/>
      <c r="S28" s="62"/>
    </row>
    <row r="29" spans="1:19" ht="25" customHeight="1" x14ac:dyDescent="0.3">
      <c r="A29" s="62"/>
      <c r="B29" s="62"/>
      <c r="C29" s="112" t="s">
        <v>12</v>
      </c>
      <c r="D29" s="112"/>
      <c r="E29" s="113" t="s">
        <v>12</v>
      </c>
      <c r="F29" s="113"/>
      <c r="G29" s="123">
        <v>2</v>
      </c>
      <c r="H29" s="124"/>
      <c r="I29" s="107">
        <f t="shared" si="0"/>
        <v>30</v>
      </c>
      <c r="J29" s="109"/>
      <c r="K29" s="107">
        <f>G29*7</f>
        <v>14</v>
      </c>
      <c r="L29" s="109"/>
      <c r="M29" s="107">
        <f>G29*1</f>
        <v>2</v>
      </c>
      <c r="N29" s="109"/>
      <c r="O29" s="107">
        <f>G29*100</f>
        <v>200</v>
      </c>
      <c r="P29" s="109"/>
      <c r="Q29" s="62"/>
      <c r="R29" s="62"/>
      <c r="S29" s="62"/>
    </row>
    <row r="30" spans="1:19" ht="25" customHeight="1" x14ac:dyDescent="0.3">
      <c r="A30" s="62"/>
      <c r="B30" s="62"/>
      <c r="C30" s="118" t="s">
        <v>13</v>
      </c>
      <c r="D30" s="118"/>
      <c r="E30" s="113" t="s">
        <v>85</v>
      </c>
      <c r="F30" s="113"/>
      <c r="G30" s="123">
        <v>2</v>
      </c>
      <c r="H30" s="124"/>
      <c r="I30" s="126">
        <f>G30*5</f>
        <v>10</v>
      </c>
      <c r="J30" s="127"/>
      <c r="K30" s="107">
        <f>G30*2</f>
        <v>4</v>
      </c>
      <c r="L30" s="109"/>
      <c r="M30" s="107"/>
      <c r="N30" s="109"/>
      <c r="O30" s="107">
        <f>G30*25</f>
        <v>50</v>
      </c>
      <c r="P30" s="109"/>
      <c r="Q30" s="62"/>
      <c r="R30" s="62"/>
      <c r="S30" s="62"/>
    </row>
    <row r="31" spans="1:19" ht="25" customHeight="1" x14ac:dyDescent="0.3">
      <c r="A31" s="62"/>
      <c r="B31" s="62"/>
      <c r="C31" s="133" t="s">
        <v>15</v>
      </c>
      <c r="D31" s="134"/>
      <c r="E31" s="113" t="s">
        <v>16</v>
      </c>
      <c r="F31" s="113"/>
      <c r="G31" s="123">
        <v>0</v>
      </c>
      <c r="H31" s="125"/>
      <c r="I31" s="128"/>
      <c r="J31" s="128"/>
      <c r="K31" s="108">
        <f>G31*7</f>
        <v>0</v>
      </c>
      <c r="L31" s="109"/>
      <c r="M31" s="107">
        <f>G31*3</f>
        <v>0</v>
      </c>
      <c r="N31" s="109"/>
      <c r="O31" s="107">
        <f>G31*45</f>
        <v>0</v>
      </c>
      <c r="P31" s="109"/>
      <c r="Q31" s="62"/>
      <c r="R31" s="62"/>
      <c r="S31" s="62"/>
    </row>
    <row r="32" spans="1:19" ht="25" customHeight="1" x14ac:dyDescent="0.3">
      <c r="A32" s="62"/>
      <c r="B32" s="62"/>
      <c r="C32" s="135"/>
      <c r="D32" s="136"/>
      <c r="E32" s="113" t="s">
        <v>17</v>
      </c>
      <c r="F32" s="113"/>
      <c r="G32" s="123">
        <v>2</v>
      </c>
      <c r="H32" s="125"/>
      <c r="I32" s="128"/>
      <c r="J32" s="128"/>
      <c r="K32" s="108">
        <f>G32*7</f>
        <v>14</v>
      </c>
      <c r="L32" s="109"/>
      <c r="M32" s="107">
        <f>G32*5</f>
        <v>10</v>
      </c>
      <c r="N32" s="109"/>
      <c r="O32" s="107">
        <f>G32*75</f>
        <v>150</v>
      </c>
      <c r="P32" s="109"/>
      <c r="Q32" s="62"/>
      <c r="R32" s="62"/>
      <c r="S32" s="62"/>
    </row>
    <row r="33" spans="1:19" ht="25" customHeight="1" x14ac:dyDescent="0.3">
      <c r="A33" s="62"/>
      <c r="B33" s="62"/>
      <c r="C33" s="137"/>
      <c r="D33" s="138"/>
      <c r="E33" s="113" t="s">
        <v>18</v>
      </c>
      <c r="F33" s="113"/>
      <c r="G33" s="123">
        <v>1</v>
      </c>
      <c r="H33" s="125"/>
      <c r="I33" s="128"/>
      <c r="J33" s="128"/>
      <c r="K33" s="108">
        <f>G33*7</f>
        <v>7</v>
      </c>
      <c r="L33" s="109"/>
      <c r="M33" s="107">
        <f>G33*8</f>
        <v>8</v>
      </c>
      <c r="N33" s="109"/>
      <c r="O33" s="107">
        <f>G33*100</f>
        <v>100</v>
      </c>
      <c r="P33" s="109"/>
      <c r="Q33" s="62"/>
      <c r="R33" s="62"/>
      <c r="S33" s="62"/>
    </row>
    <row r="34" spans="1:19" ht="25" customHeight="1" x14ac:dyDescent="0.3">
      <c r="A34" s="62"/>
      <c r="B34" s="62"/>
      <c r="C34" s="112" t="s">
        <v>19</v>
      </c>
      <c r="D34" s="112"/>
      <c r="E34" s="113" t="s">
        <v>86</v>
      </c>
      <c r="F34" s="113"/>
      <c r="G34" s="123">
        <v>4</v>
      </c>
      <c r="H34" s="125"/>
      <c r="I34" s="128"/>
      <c r="J34" s="128"/>
      <c r="K34" s="108"/>
      <c r="L34" s="109"/>
      <c r="M34" s="107">
        <f>G34*5</f>
        <v>20</v>
      </c>
      <c r="N34" s="109"/>
      <c r="O34" s="107">
        <f>G34*45</f>
        <v>180</v>
      </c>
      <c r="P34" s="109"/>
      <c r="Q34" s="62"/>
      <c r="R34" s="62"/>
      <c r="S34" s="62"/>
    </row>
    <row r="35" spans="1:19" ht="25" customHeight="1" x14ac:dyDescent="0.3">
      <c r="A35" s="62"/>
      <c r="B35" s="62"/>
      <c r="C35" s="139"/>
      <c r="D35" s="139"/>
      <c r="E35" s="119" t="s">
        <v>20</v>
      </c>
      <c r="F35" s="120"/>
      <c r="G35" s="107">
        <f>SUM(G24:G34)</f>
        <v>20</v>
      </c>
      <c r="H35" s="109"/>
      <c r="I35" s="105">
        <f>SUM(I24:J34)</f>
        <v>175</v>
      </c>
      <c r="J35" s="106"/>
      <c r="K35" s="107">
        <f>SUM(K24:L34)</f>
        <v>70</v>
      </c>
      <c r="L35" s="109"/>
      <c r="M35" s="107">
        <f>SUM(M24:N34)</f>
        <v>44</v>
      </c>
      <c r="N35" s="109"/>
      <c r="O35" s="107">
        <f>SUM(O24:O34)</f>
        <v>1400</v>
      </c>
      <c r="P35" s="109"/>
      <c r="Q35" s="62"/>
      <c r="R35" s="62"/>
      <c r="S35" s="62"/>
    </row>
    <row r="36" spans="1:19" x14ac:dyDescent="0.3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132">
        <v>2000</v>
      </c>
      <c r="P36" s="132"/>
      <c r="Q36" s="62"/>
      <c r="R36" s="62"/>
      <c r="S36" s="62"/>
    </row>
    <row r="37" spans="1:19" x14ac:dyDescent="0.3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</row>
    <row r="38" spans="1:19" x14ac:dyDescent="0.3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</row>
    <row r="39" spans="1:19" x14ac:dyDescent="0.3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</row>
    <row r="40" spans="1:19" x14ac:dyDescent="0.3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</row>
  </sheetData>
  <sheetProtection sheet="1" objects="1" scenarios="1"/>
  <mergeCells count="95">
    <mergeCell ref="O36:P36"/>
    <mergeCell ref="C31:D33"/>
    <mergeCell ref="C26:D28"/>
    <mergeCell ref="C35:D35"/>
    <mergeCell ref="F20:G20"/>
    <mergeCell ref="M35:N35"/>
    <mergeCell ref="K28:L28"/>
    <mergeCell ref="K29:L29"/>
    <mergeCell ref="K30:L30"/>
    <mergeCell ref="K31:L31"/>
    <mergeCell ref="K32:L32"/>
    <mergeCell ref="K23:L23"/>
    <mergeCell ref="K24:L24"/>
    <mergeCell ref="K25:L25"/>
    <mergeCell ref="K26:L26"/>
    <mergeCell ref="K27:L27"/>
    <mergeCell ref="F17:G17"/>
    <mergeCell ref="N17:O17"/>
    <mergeCell ref="N20:O20"/>
    <mergeCell ref="J17:K17"/>
    <mergeCell ref="J20:K20"/>
    <mergeCell ref="H13:M14"/>
    <mergeCell ref="K33:L33"/>
    <mergeCell ref="K34:L34"/>
    <mergeCell ref="K35:L35"/>
    <mergeCell ref="M23:N23"/>
    <mergeCell ref="M24:N24"/>
    <mergeCell ref="M25:N25"/>
    <mergeCell ref="M26:N26"/>
    <mergeCell ref="M27:N27"/>
    <mergeCell ref="M28:N28"/>
    <mergeCell ref="M29:N29"/>
    <mergeCell ref="M30:N30"/>
    <mergeCell ref="M31:N31"/>
    <mergeCell ref="M32:N32"/>
    <mergeCell ref="M33:N33"/>
    <mergeCell ref="M34:N34"/>
    <mergeCell ref="G35:H35"/>
    <mergeCell ref="I30:J30"/>
    <mergeCell ref="I31:J31"/>
    <mergeCell ref="I32:J32"/>
    <mergeCell ref="I33:J33"/>
    <mergeCell ref="I34:J34"/>
    <mergeCell ref="C29:D29"/>
    <mergeCell ref="C30:D30"/>
    <mergeCell ref="C23:D23"/>
    <mergeCell ref="E35:F35"/>
    <mergeCell ref="G23:H23"/>
    <mergeCell ref="G24:H24"/>
    <mergeCell ref="G25:H25"/>
    <mergeCell ref="G26:H26"/>
    <mergeCell ref="G27:H27"/>
    <mergeCell ref="G28:H28"/>
    <mergeCell ref="G29:H29"/>
    <mergeCell ref="G30:H30"/>
    <mergeCell ref="G31:H31"/>
    <mergeCell ref="G32:H32"/>
    <mergeCell ref="G33:H33"/>
    <mergeCell ref="G34:H34"/>
    <mergeCell ref="E30:F30"/>
    <mergeCell ref="E31:F31"/>
    <mergeCell ref="E32:F32"/>
    <mergeCell ref="E33:F33"/>
    <mergeCell ref="E34:F34"/>
    <mergeCell ref="E23:F23"/>
    <mergeCell ref="E24:F24"/>
    <mergeCell ref="E25:F25"/>
    <mergeCell ref="E26:F26"/>
    <mergeCell ref="E27:F27"/>
    <mergeCell ref="C24:D24"/>
    <mergeCell ref="C25:D25"/>
    <mergeCell ref="O33:P33"/>
    <mergeCell ref="O34:P34"/>
    <mergeCell ref="O35:P35"/>
    <mergeCell ref="O28:P28"/>
    <mergeCell ref="O29:P29"/>
    <mergeCell ref="O30:P30"/>
    <mergeCell ref="O31:P31"/>
    <mergeCell ref="O32:P32"/>
    <mergeCell ref="I35:J35"/>
    <mergeCell ref="I28:J28"/>
    <mergeCell ref="I29:J29"/>
    <mergeCell ref="C34:D34"/>
    <mergeCell ref="E28:F28"/>
    <mergeCell ref="E29:F29"/>
    <mergeCell ref="O23:P23"/>
    <mergeCell ref="O24:P24"/>
    <mergeCell ref="O25:P25"/>
    <mergeCell ref="O26:P26"/>
    <mergeCell ref="O27:P27"/>
    <mergeCell ref="I23:J23"/>
    <mergeCell ref="I24:J24"/>
    <mergeCell ref="I25:J25"/>
    <mergeCell ref="I26:J26"/>
    <mergeCell ref="I27:J27"/>
  </mergeCells>
  <pageMargins left="0.7" right="0.7" top="0.75" bottom="0.75" header="0.3" footer="0.3"/>
  <ignoredErrors>
    <ignoredError sqref="M33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0E80B-7BD0-4734-A464-CB3863F73265}">
  <sheetPr codeName="Worksheet____2"/>
  <dimension ref="A1:L22"/>
  <sheetViews>
    <sheetView rightToLeft="1" zoomScale="64" zoomScaleNormal="64" workbookViewId="0">
      <selection activeCell="F10" sqref="F10"/>
    </sheetView>
  </sheetViews>
  <sheetFormatPr defaultRowHeight="14" x14ac:dyDescent="0.3"/>
  <cols>
    <col min="1" max="1" width="38.75" bestFit="1" customWidth="1"/>
    <col min="2" max="2" width="34.08203125" bestFit="1" customWidth="1"/>
    <col min="3" max="3" width="10.58203125" bestFit="1" customWidth="1"/>
    <col min="5" max="5" width="38.25" bestFit="1" customWidth="1"/>
    <col min="6" max="6" width="21" bestFit="1" customWidth="1"/>
    <col min="7" max="7" width="18.83203125" bestFit="1" customWidth="1"/>
    <col min="8" max="8" width="12.83203125" bestFit="1" customWidth="1"/>
    <col min="9" max="9" width="11.5" bestFit="1" customWidth="1"/>
  </cols>
  <sheetData>
    <row r="1" spans="1:11" x14ac:dyDescent="0.3">
      <c r="A1" s="142" t="s">
        <v>41</v>
      </c>
      <c r="B1" s="143"/>
      <c r="C1" s="143"/>
    </row>
    <row r="2" spans="1:11" x14ac:dyDescent="0.3">
      <c r="A2" s="143"/>
      <c r="B2" s="143"/>
      <c r="C2" s="143"/>
    </row>
    <row r="3" spans="1:11" ht="25" x14ac:dyDescent="0.5">
      <c r="A3" s="143"/>
      <c r="B3" s="143"/>
      <c r="C3" s="143"/>
      <c r="E3" s="29"/>
      <c r="F3" s="42" t="s">
        <v>0</v>
      </c>
      <c r="G3" s="43" t="s">
        <v>1</v>
      </c>
      <c r="H3" s="43" t="s">
        <v>2</v>
      </c>
      <c r="I3" s="42" t="s">
        <v>3</v>
      </c>
      <c r="J3" s="42" t="s">
        <v>4</v>
      </c>
    </row>
    <row r="4" spans="1:11" ht="25" x14ac:dyDescent="0.3">
      <c r="E4" s="44" t="s">
        <v>5</v>
      </c>
      <c r="F4" s="44"/>
      <c r="G4" s="45"/>
      <c r="H4" s="45"/>
      <c r="I4" s="44"/>
      <c r="J4" s="44"/>
    </row>
    <row r="5" spans="1:11" ht="30" x14ac:dyDescent="0.3">
      <c r="A5" s="13">
        <f>ورقة1!L49</f>
        <v>0</v>
      </c>
      <c r="B5" s="27" t="str">
        <f>ورقة1!M49</f>
        <v xml:space="preserve">اجمالي السعرات اليومية </v>
      </c>
      <c r="C5" s="14">
        <v>1500</v>
      </c>
      <c r="E5" s="44" t="s">
        <v>6</v>
      </c>
      <c r="F5" s="31">
        <v>5</v>
      </c>
      <c r="G5" s="46">
        <f>F5*15</f>
        <v>75</v>
      </c>
      <c r="H5" s="46">
        <f>F5*3</f>
        <v>15</v>
      </c>
      <c r="I5" s="44"/>
      <c r="J5" s="31">
        <f>F5*80</f>
        <v>400</v>
      </c>
      <c r="K5">
        <f>G5*4+H5*4+I5*9</f>
        <v>360</v>
      </c>
    </row>
    <row r="6" spans="1:11" ht="30" x14ac:dyDescent="0.3">
      <c r="A6" s="13" t="str">
        <f>ورقة1!L50</f>
        <v xml:space="preserve">كمية جرامات الكربوهيدرات </v>
      </c>
      <c r="B6" s="28">
        <f>ورقة1!M50</f>
        <v>0.5</v>
      </c>
      <c r="C6" s="15">
        <f>(C5*B6)/4</f>
        <v>187.5</v>
      </c>
      <c r="E6" s="35" t="s">
        <v>7</v>
      </c>
      <c r="F6" s="31">
        <v>2</v>
      </c>
      <c r="G6" s="46">
        <f>F6*15</f>
        <v>30</v>
      </c>
      <c r="H6" s="47"/>
      <c r="I6" s="35"/>
      <c r="J6" s="31">
        <f>F6*50</f>
        <v>100</v>
      </c>
      <c r="K6">
        <f t="shared" ref="K6:K18" si="0">G6*4+H6*4+I6*9</f>
        <v>120</v>
      </c>
    </row>
    <row r="7" spans="1:11" ht="30" x14ac:dyDescent="0.3">
      <c r="A7" s="13" t="str">
        <f>ورقة1!L51</f>
        <v xml:space="preserve">كمية جرامات البروتينات  </v>
      </c>
      <c r="B7" s="28">
        <f>ورقة1!M51</f>
        <v>0.2</v>
      </c>
      <c r="C7" s="15">
        <f>(C5*B7)/4</f>
        <v>75</v>
      </c>
      <c r="E7" s="48" t="s">
        <v>8</v>
      </c>
      <c r="F7" s="48"/>
      <c r="G7" s="49"/>
      <c r="H7" s="49"/>
      <c r="I7" s="48"/>
      <c r="J7" s="48"/>
      <c r="K7">
        <f t="shared" si="0"/>
        <v>0</v>
      </c>
    </row>
    <row r="8" spans="1:11" ht="30" x14ac:dyDescent="0.3">
      <c r="A8" s="13" t="str">
        <f>ورقة1!L52</f>
        <v xml:space="preserve">كمية جرامات الدهون </v>
      </c>
      <c r="B8" s="28">
        <f>ورقة1!M52</f>
        <v>0.3</v>
      </c>
      <c r="C8" s="15">
        <f>(C5*B8)/9</f>
        <v>50</v>
      </c>
      <c r="E8" s="48" t="s">
        <v>9</v>
      </c>
      <c r="F8" s="31">
        <v>1</v>
      </c>
      <c r="G8" s="46">
        <f>F8*15</f>
        <v>15</v>
      </c>
      <c r="H8" s="46">
        <f>F8*8</f>
        <v>8</v>
      </c>
      <c r="I8" s="31">
        <f>F8*2</f>
        <v>2</v>
      </c>
      <c r="J8" s="31">
        <f>F8*100</f>
        <v>100</v>
      </c>
      <c r="K8">
        <f t="shared" si="0"/>
        <v>110</v>
      </c>
    </row>
    <row r="9" spans="1:11" ht="25" x14ac:dyDescent="0.3">
      <c r="C9" s="25">
        <f>SUM(C6:C8)</f>
        <v>312.5</v>
      </c>
      <c r="E9" s="48" t="s">
        <v>10</v>
      </c>
      <c r="F9" s="31">
        <v>1</v>
      </c>
      <c r="G9" s="46">
        <f>F9*15</f>
        <v>15</v>
      </c>
      <c r="H9" s="46">
        <f>F9*8</f>
        <v>8</v>
      </c>
      <c r="I9" s="31">
        <f>F9*5</f>
        <v>5</v>
      </c>
      <c r="J9" s="31">
        <f>F9*120</f>
        <v>120</v>
      </c>
      <c r="K9">
        <f t="shared" si="0"/>
        <v>137</v>
      </c>
    </row>
    <row r="10" spans="1:11" ht="25" x14ac:dyDescent="0.3">
      <c r="E10" s="48" t="s">
        <v>11</v>
      </c>
      <c r="F10" s="31">
        <v>1</v>
      </c>
      <c r="G10" s="46">
        <f>F10*15</f>
        <v>15</v>
      </c>
      <c r="H10" s="46">
        <f>F10*8</f>
        <v>8</v>
      </c>
      <c r="I10" s="31">
        <f>F10*8</f>
        <v>8</v>
      </c>
      <c r="J10" s="31">
        <f>F10*150</f>
        <v>150</v>
      </c>
      <c r="K10">
        <f t="shared" si="0"/>
        <v>164</v>
      </c>
    </row>
    <row r="11" spans="1:11" ht="25" x14ac:dyDescent="0.3">
      <c r="E11" s="50" t="s">
        <v>12</v>
      </c>
      <c r="F11" s="31">
        <v>2</v>
      </c>
      <c r="G11" s="46">
        <f>F11*15</f>
        <v>30</v>
      </c>
      <c r="H11" s="46">
        <f>F11*7</f>
        <v>14</v>
      </c>
      <c r="I11" s="31">
        <f>F11*1</f>
        <v>2</v>
      </c>
      <c r="J11" s="31">
        <f>F11*100</f>
        <v>200</v>
      </c>
      <c r="K11">
        <f t="shared" si="0"/>
        <v>194</v>
      </c>
    </row>
    <row r="12" spans="1:11" ht="25" x14ac:dyDescent="0.3">
      <c r="D12">
        <f>(C5*B6)/SUM(G5:G18)</f>
        <v>3.8461538461538463</v>
      </c>
      <c r="E12" s="51" t="s">
        <v>13</v>
      </c>
      <c r="F12" s="51"/>
      <c r="G12" s="52"/>
      <c r="H12" s="52"/>
      <c r="I12" s="51"/>
      <c r="J12" s="51"/>
      <c r="K12">
        <f t="shared" si="0"/>
        <v>0</v>
      </c>
    </row>
    <row r="13" spans="1:11" ht="25" x14ac:dyDescent="0.3">
      <c r="D13">
        <f>(C5*B7)/SUM(H4:H18)</f>
        <v>3.75</v>
      </c>
      <c r="E13" s="51" t="s">
        <v>14</v>
      </c>
      <c r="F13" s="31">
        <v>3</v>
      </c>
      <c r="G13" s="46">
        <f>F13*5</f>
        <v>15</v>
      </c>
      <c r="H13" s="46">
        <f>F13*2</f>
        <v>6</v>
      </c>
      <c r="I13" s="51"/>
      <c r="J13" s="31">
        <f>F13*25</f>
        <v>75</v>
      </c>
      <c r="K13">
        <f t="shared" si="0"/>
        <v>84</v>
      </c>
    </row>
    <row r="14" spans="1:11" ht="25" x14ac:dyDescent="0.3">
      <c r="E14" s="50" t="s">
        <v>15</v>
      </c>
      <c r="F14" s="50"/>
      <c r="G14" s="53"/>
      <c r="H14" s="53"/>
      <c r="I14" s="50"/>
      <c r="J14" s="50"/>
      <c r="K14">
        <f t="shared" si="0"/>
        <v>0</v>
      </c>
    </row>
    <row r="15" spans="1:11" ht="25" x14ac:dyDescent="0.3">
      <c r="E15" s="50" t="s">
        <v>16</v>
      </c>
      <c r="F15" s="31">
        <v>2</v>
      </c>
      <c r="G15" s="53"/>
      <c r="H15" s="46">
        <f>F15*7</f>
        <v>14</v>
      </c>
      <c r="I15" s="31">
        <f>F15*3</f>
        <v>6</v>
      </c>
      <c r="J15" s="31">
        <f>F15*45</f>
        <v>90</v>
      </c>
      <c r="K15">
        <f t="shared" si="0"/>
        <v>110</v>
      </c>
    </row>
    <row r="16" spans="1:11" ht="25" x14ac:dyDescent="0.3">
      <c r="E16" s="50" t="s">
        <v>17</v>
      </c>
      <c r="F16" s="31">
        <v>1</v>
      </c>
      <c r="G16" s="53"/>
      <c r="H16" s="46">
        <f>F16*7</f>
        <v>7</v>
      </c>
      <c r="I16" s="31">
        <f>F16*5</f>
        <v>5</v>
      </c>
      <c r="J16" s="31">
        <f>F16*75</f>
        <v>75</v>
      </c>
      <c r="K16">
        <f t="shared" si="0"/>
        <v>73</v>
      </c>
    </row>
    <row r="17" spans="5:12" ht="25" x14ac:dyDescent="0.3">
      <c r="E17" s="50" t="s">
        <v>18</v>
      </c>
      <c r="F17" s="31">
        <v>0</v>
      </c>
      <c r="G17" s="53"/>
      <c r="H17" s="46">
        <f>F17*7</f>
        <v>0</v>
      </c>
      <c r="I17" s="31">
        <f>F17*8</f>
        <v>0</v>
      </c>
      <c r="J17" s="31">
        <f>F17*100</f>
        <v>0</v>
      </c>
      <c r="K17">
        <f t="shared" si="0"/>
        <v>0</v>
      </c>
    </row>
    <row r="18" spans="5:12" ht="25" x14ac:dyDescent="0.3">
      <c r="E18" s="54" t="s">
        <v>19</v>
      </c>
      <c r="F18" s="31">
        <v>4</v>
      </c>
      <c r="G18" s="55"/>
      <c r="H18" s="55"/>
      <c r="I18" s="31">
        <f>F18*5</f>
        <v>20</v>
      </c>
      <c r="J18" s="31">
        <f>F18*45</f>
        <v>180</v>
      </c>
      <c r="K18">
        <f t="shared" si="0"/>
        <v>180</v>
      </c>
    </row>
    <row r="19" spans="5:12" ht="25" x14ac:dyDescent="0.3">
      <c r="E19" s="31" t="s">
        <v>20</v>
      </c>
      <c r="F19" s="56"/>
      <c r="G19" s="57">
        <f>SUM(G4:G18)</f>
        <v>195</v>
      </c>
      <c r="H19" s="57">
        <f>SUM(H4:H18)</f>
        <v>80</v>
      </c>
      <c r="I19" s="58">
        <f>SUM(I4:I18)</f>
        <v>48</v>
      </c>
      <c r="J19" s="59">
        <f>J5+J6+J9+J11+J13+J15+J16+J17+J18+J10+J8</f>
        <v>1490</v>
      </c>
      <c r="K19">
        <f>SUM(K5:K18)</f>
        <v>1532</v>
      </c>
      <c r="L19" s="25">
        <f>SUM(G19:I19)</f>
        <v>323</v>
      </c>
    </row>
    <row r="20" spans="5:12" x14ac:dyDescent="0.3">
      <c r="G20" s="60">
        <f>(G19/SUM(G19:I19))*100</f>
        <v>60.371517027863774</v>
      </c>
      <c r="H20">
        <f>(H19/SUM(G19:I19))*100</f>
        <v>24.767801857585141</v>
      </c>
      <c r="I20">
        <f>(I19/SUM(G19:I19))*100</f>
        <v>14.860681114551083</v>
      </c>
      <c r="K20" s="60">
        <f>SUM(G20:I20)</f>
        <v>100</v>
      </c>
    </row>
    <row r="21" spans="5:12" x14ac:dyDescent="0.3">
      <c r="G21">
        <f>(K19*G20*0.01)/4</f>
        <v>231.22291021671828</v>
      </c>
      <c r="H21">
        <f>(K19*H20*0.01)/4</f>
        <v>94.860681114551099</v>
      </c>
      <c r="I21">
        <f>(K19*I20*0.01)/4</f>
        <v>56.916408668730647</v>
      </c>
      <c r="K21">
        <f>SUM(G21:I21)</f>
        <v>383</v>
      </c>
    </row>
    <row r="22" spans="5:12" ht="17" customHeight="1" x14ac:dyDescent="0.3"/>
  </sheetData>
  <mergeCells count="1">
    <mergeCell ref="A1:C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71739-A147-4771-B20E-F82F22C5494E}">
  <sheetPr codeName="Worksheet____3"/>
  <dimension ref="A2:L12"/>
  <sheetViews>
    <sheetView showGridLines="0" rightToLeft="1" zoomScale="96" zoomScaleNormal="96" workbookViewId="0">
      <selection activeCell="N9" sqref="N9:P10"/>
    </sheetView>
  </sheetViews>
  <sheetFormatPr defaultRowHeight="14" x14ac:dyDescent="0.3"/>
  <cols>
    <col min="1" max="1" width="14.83203125" bestFit="1" customWidth="1"/>
    <col min="2" max="2" width="16.33203125" bestFit="1" customWidth="1"/>
    <col min="4" max="4" width="14.83203125" bestFit="1" customWidth="1"/>
    <col min="5" max="5" width="9.83203125" customWidth="1"/>
    <col min="6" max="6" width="9" customWidth="1"/>
  </cols>
  <sheetData>
    <row r="2" spans="1:12" ht="14.5" thickBot="1" x14ac:dyDescent="0.35"/>
    <row r="3" spans="1:12" ht="33" thickBot="1" x14ac:dyDescent="0.35">
      <c r="A3" s="144" t="s">
        <v>25</v>
      </c>
      <c r="B3" s="145"/>
      <c r="C3" s="145"/>
      <c r="D3" s="145"/>
      <c r="E3" s="146"/>
    </row>
    <row r="4" spans="1:12" ht="18" x14ac:dyDescent="0.3">
      <c r="D4" s="40" t="s">
        <v>29</v>
      </c>
      <c r="E4" s="40" t="s">
        <v>30</v>
      </c>
    </row>
    <row r="5" spans="1:12" ht="25" x14ac:dyDescent="0.3">
      <c r="A5" s="30" t="s">
        <v>26</v>
      </c>
      <c r="B5" s="31">
        <v>50</v>
      </c>
      <c r="D5" s="41" t="s">
        <v>31</v>
      </c>
      <c r="E5" s="41" t="s">
        <v>35</v>
      </c>
      <c r="G5">
        <v>1</v>
      </c>
      <c r="H5" t="str">
        <f>IF(B7&lt;18.5,"نحافة",IF(AND(B7&gt;=18.5,B7&lt;=24.9),"وزن طبيعي",IF(AND(B7&gt;=25,B7&lt;=29.9),"وزن زائد",IF(B7&gt;=30,"سمنة"))))</f>
        <v>وزن طبيعي</v>
      </c>
      <c r="I5">
        <v>12.5</v>
      </c>
    </row>
    <row r="6" spans="1:12" ht="25" x14ac:dyDescent="0.3">
      <c r="A6" s="32" t="s">
        <v>40</v>
      </c>
      <c r="B6" s="31">
        <v>1.45</v>
      </c>
      <c r="D6" s="41" t="s">
        <v>32</v>
      </c>
      <c r="E6" s="41" t="s">
        <v>36</v>
      </c>
      <c r="G6">
        <v>100</v>
      </c>
      <c r="I6">
        <v>12.5</v>
      </c>
    </row>
    <row r="7" spans="1:12" ht="25" x14ac:dyDescent="0.3">
      <c r="A7" s="33" t="s">
        <v>28</v>
      </c>
      <c r="B7" s="34">
        <f>B5/B6^2</f>
        <v>23.781212841854934</v>
      </c>
      <c r="D7" s="41" t="s">
        <v>34</v>
      </c>
      <c r="E7" s="41" t="s">
        <v>37</v>
      </c>
      <c r="G7">
        <v>100</v>
      </c>
      <c r="I7">
        <v>12.5</v>
      </c>
    </row>
    <row r="8" spans="1:12" ht="18" x14ac:dyDescent="0.3">
      <c r="D8" s="41" t="s">
        <v>33</v>
      </c>
      <c r="E8" s="41" t="s">
        <v>38</v>
      </c>
      <c r="G8">
        <v>100</v>
      </c>
      <c r="I8">
        <v>12.5</v>
      </c>
    </row>
    <row r="9" spans="1:12" x14ac:dyDescent="0.3">
      <c r="I9">
        <v>50</v>
      </c>
    </row>
    <row r="11" spans="1:12" x14ac:dyDescent="0.3">
      <c r="I11">
        <f>200-SUM(J11:K11)</f>
        <v>164</v>
      </c>
      <c r="J11">
        <v>1</v>
      </c>
      <c r="K11">
        <f>L11</f>
        <v>35</v>
      </c>
      <c r="L11">
        <f>IF('BMI1'!J23&lt;18.5,35,IF(AND('BMI1'!J23&gt;=18.5,'BMI1'!J23&lt;=24.9),10,IF(AND('BMI1'!J23&gt;=25,'BMI1'!J23&lt;=29.9),185,IF('BMI1'!J23&gt;=30,160))))</f>
        <v>35</v>
      </c>
    </row>
    <row r="12" spans="1:12" ht="30" x14ac:dyDescent="0.6">
      <c r="A12" s="36" t="s">
        <v>30</v>
      </c>
      <c r="B12" s="37" t="str">
        <f>IF(B7&lt;18.5,"نحافة",IF(AND(B7&gt;=18.5,B7&lt;=24.9),"وزن طبيعي",IF(AND(B7&gt;=25,B7&lt;=29.9),"وزن زائد",IF(B7&gt;=30,"سمنة"))))</f>
        <v>وزن طبيعي</v>
      </c>
    </row>
  </sheetData>
  <mergeCells count="1">
    <mergeCell ref="A3:E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EA67C-2885-4595-962B-B8DA77D7E3D7}">
  <sheetPr codeName="Sheet16"/>
  <dimension ref="A1:E10"/>
  <sheetViews>
    <sheetView rightToLeft="1" workbookViewId="0">
      <selection activeCell="E2" sqref="E2"/>
    </sheetView>
  </sheetViews>
  <sheetFormatPr defaultRowHeight="14" x14ac:dyDescent="0.3"/>
  <cols>
    <col min="5" max="5" width="12.83203125" bestFit="1" customWidth="1"/>
  </cols>
  <sheetData>
    <row r="1" spans="1:5" x14ac:dyDescent="0.3">
      <c r="A1" t="s">
        <v>89</v>
      </c>
      <c r="E1" s="86">
        <f ca="1">TODAY()</f>
        <v>45746</v>
      </c>
    </row>
    <row r="2" spans="1:5" x14ac:dyDescent="0.3">
      <c r="A2" t="s">
        <v>90</v>
      </c>
      <c r="E2" s="87">
        <f ca="1">NOW()</f>
        <v>45746.279959143518</v>
      </c>
    </row>
    <row r="3" spans="1:5" x14ac:dyDescent="0.3">
      <c r="A3" t="s">
        <v>93</v>
      </c>
    </row>
    <row r="4" spans="1:5" x14ac:dyDescent="0.3">
      <c r="A4" t="s">
        <v>94</v>
      </c>
    </row>
    <row r="5" spans="1:5" x14ac:dyDescent="0.3">
      <c r="A5" t="s">
        <v>95</v>
      </c>
    </row>
    <row r="6" spans="1:5" x14ac:dyDescent="0.3">
      <c r="A6" t="s">
        <v>96</v>
      </c>
    </row>
    <row r="7" spans="1:5" x14ac:dyDescent="0.3">
      <c r="A7" t="s">
        <v>97</v>
      </c>
    </row>
    <row r="8" spans="1:5" x14ac:dyDescent="0.3">
      <c r="A8" t="s">
        <v>98</v>
      </c>
    </row>
    <row r="9" spans="1:5" x14ac:dyDescent="0.3">
      <c r="A9" t="s">
        <v>99</v>
      </c>
    </row>
    <row r="10" spans="1:5" x14ac:dyDescent="0.3">
      <c r="A10" t="s">
        <v>100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2E61-F8F7-4EE7-AAD9-AF5954FAEE14}">
  <sheetPr codeName="Sheet2"/>
  <dimension ref="A1:T37"/>
  <sheetViews>
    <sheetView rightToLeft="1" zoomScale="86" zoomScaleNormal="86" workbookViewId="0"/>
  </sheetViews>
  <sheetFormatPr defaultRowHeight="14" x14ac:dyDescent="0.3"/>
  <cols>
    <col min="9" max="9" width="9.4140625" customWidth="1"/>
    <col min="21" max="21" width="12.83203125" bestFit="1" customWidth="1"/>
  </cols>
  <sheetData>
    <row r="1" spans="1:20" x14ac:dyDescent="0.3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</row>
    <row r="2" spans="1:20" x14ac:dyDescent="0.3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</row>
    <row r="3" spans="1:20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</row>
    <row r="4" spans="1:20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</row>
    <row r="5" spans="1:20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</row>
    <row r="6" spans="1:20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</row>
    <row r="7" spans="1:20" x14ac:dyDescent="0.3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</row>
    <row r="8" spans="1:20" x14ac:dyDescent="0.3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</row>
    <row r="9" spans="1:20" x14ac:dyDescent="0.3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</row>
    <row r="10" spans="1:20" x14ac:dyDescent="0.3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x14ac:dyDescent="0.3">
      <c r="A11" s="62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25" customHeight="1" x14ac:dyDescent="0.3">
      <c r="A12" s="62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x14ac:dyDescent="0.3">
      <c r="A13" s="62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x14ac:dyDescent="0.3">
      <c r="A14" s="62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25" customHeight="1" x14ac:dyDescent="0.3">
      <c r="A15" s="62"/>
      <c r="B15" s="62"/>
      <c r="C15" s="100" t="s">
        <v>99</v>
      </c>
      <c r="D15" s="62"/>
      <c r="E15" s="62"/>
      <c r="F15" s="62"/>
      <c r="G15" s="129" t="s">
        <v>127</v>
      </c>
      <c r="H15" s="129"/>
      <c r="I15" s="129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25" customHeight="1" x14ac:dyDescent="0.3">
      <c r="A16" s="62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x14ac:dyDescent="0.3">
      <c r="A17" s="62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x14ac:dyDescent="0.3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x14ac:dyDescent="0.3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25" customHeight="1" x14ac:dyDescent="0.3">
      <c r="A20" s="62"/>
      <c r="B20" s="62"/>
      <c r="C20" s="62"/>
      <c r="D20" s="129" t="s">
        <v>98</v>
      </c>
      <c r="E20" s="129"/>
      <c r="F20" s="129"/>
      <c r="G20" s="62"/>
      <c r="H20" s="62"/>
      <c r="I20" s="62"/>
      <c r="J20" s="148" t="s">
        <v>127</v>
      </c>
      <c r="K20" s="148"/>
      <c r="L20" s="148"/>
      <c r="M20" s="62"/>
      <c r="N20" s="62"/>
      <c r="O20" s="62"/>
      <c r="P20" s="147" t="s">
        <v>52</v>
      </c>
      <c r="Q20" s="147"/>
      <c r="R20" s="147"/>
      <c r="S20" s="62"/>
      <c r="T20" s="62"/>
    </row>
    <row r="21" spans="1:20" x14ac:dyDescent="0.3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x14ac:dyDescent="0.3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x14ac:dyDescent="0.3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x14ac:dyDescent="0.3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x14ac:dyDescent="0.3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x14ac:dyDescent="0.3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x14ac:dyDescent="0.3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x14ac:dyDescent="0.3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x14ac:dyDescent="0.3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x14ac:dyDescent="0.3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x14ac:dyDescent="0.3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</row>
    <row r="32" spans="1:20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</row>
    <row r="33" spans="1:20" x14ac:dyDescent="0.3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</row>
    <row r="34" spans="1:20" x14ac:dyDescent="0.3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</row>
    <row r="35" spans="1:20" x14ac:dyDescent="0.3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</row>
    <row r="36" spans="1:20" x14ac:dyDescent="0.3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</row>
    <row r="37" spans="1:20" x14ac:dyDescent="0.3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</row>
  </sheetData>
  <sheetProtection sheet="1" objects="1" scenarios="1"/>
  <mergeCells count="4">
    <mergeCell ref="P20:R20"/>
    <mergeCell ref="J20:L20"/>
    <mergeCell ref="D20:F20"/>
    <mergeCell ref="G15:I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7" r:id="rId4" name="ComboBox2">
          <controlPr defaultSize="0" autoLine="0" listFillRange="'القائمة المنسدلة للبدائل'!A1:A10" r:id="rId5">
            <anchor moveWithCells="1">
              <from>
                <xdr:col>11</xdr:col>
                <xdr:colOff>330200</xdr:colOff>
                <xdr:row>14</xdr:row>
                <xdr:rowOff>12700</xdr:rowOff>
              </from>
              <to>
                <xdr:col>14</xdr:col>
                <xdr:colOff>304800</xdr:colOff>
                <xdr:row>15</xdr:row>
                <xdr:rowOff>12700</xdr:rowOff>
              </to>
            </anchor>
          </controlPr>
        </control>
      </mc:Choice>
      <mc:Fallback>
        <control shapeId="20497" r:id="rId4" name="ComboBox2"/>
      </mc:Fallback>
    </mc:AlternateContent>
    <mc:AlternateContent xmlns:mc="http://schemas.openxmlformats.org/markup-compatibility/2006">
      <mc:Choice Requires="x14">
        <control shapeId="20489" r:id="rId6" name="CommandButton4">
          <controlPr defaultSize="0" autoLine="0" r:id="rId7">
            <anchor moveWithCells="1">
              <from>
                <xdr:col>15</xdr:col>
                <xdr:colOff>241300</xdr:colOff>
                <xdr:row>25</xdr:row>
                <xdr:rowOff>38100</xdr:rowOff>
              </from>
              <to>
                <xdr:col>16</xdr:col>
                <xdr:colOff>482600</xdr:colOff>
                <xdr:row>26</xdr:row>
                <xdr:rowOff>171450</xdr:rowOff>
              </to>
            </anchor>
          </controlPr>
        </control>
      </mc:Choice>
      <mc:Fallback>
        <control shapeId="20489" r:id="rId6" name="CommandButton4"/>
      </mc:Fallback>
    </mc:AlternateContent>
    <mc:AlternateContent xmlns:mc="http://schemas.openxmlformats.org/markup-compatibility/2006">
      <mc:Choice Requires="x14">
        <control shapeId="20488" r:id="rId8" name="CommandButton3">
          <controlPr defaultSize="0" autoLine="0" r:id="rId9">
            <anchor moveWithCells="1">
              <from>
                <xdr:col>11</xdr:col>
                <xdr:colOff>44450</xdr:colOff>
                <xdr:row>25</xdr:row>
                <xdr:rowOff>38100</xdr:rowOff>
              </from>
              <to>
                <xdr:col>12</xdr:col>
                <xdr:colOff>285750</xdr:colOff>
                <xdr:row>26</xdr:row>
                <xdr:rowOff>171450</xdr:rowOff>
              </to>
            </anchor>
          </controlPr>
        </control>
      </mc:Choice>
      <mc:Fallback>
        <control shapeId="20488" r:id="rId8" name="CommandButton3"/>
      </mc:Fallback>
    </mc:AlternateContent>
    <mc:AlternateContent xmlns:mc="http://schemas.openxmlformats.org/markup-compatibility/2006">
      <mc:Choice Requires="x14">
        <control shapeId="20487" r:id="rId10" name="CommandButton2">
          <controlPr defaultSize="0" autoLine="0" r:id="rId11">
            <anchor moveWithCells="1">
              <from>
                <xdr:col>7</xdr:col>
                <xdr:colOff>215900</xdr:colOff>
                <xdr:row>25</xdr:row>
                <xdr:rowOff>57150</xdr:rowOff>
              </from>
              <to>
                <xdr:col>8</xdr:col>
                <xdr:colOff>457200</xdr:colOff>
                <xdr:row>27</xdr:row>
                <xdr:rowOff>6350</xdr:rowOff>
              </to>
            </anchor>
          </controlPr>
        </control>
      </mc:Choice>
      <mc:Fallback>
        <control shapeId="20487" r:id="rId10" name="CommandButton2"/>
      </mc:Fallback>
    </mc:AlternateContent>
    <mc:AlternateContent xmlns:mc="http://schemas.openxmlformats.org/markup-compatibility/2006">
      <mc:Choice Requires="x14">
        <control shapeId="20483" r:id="rId12" name="CommandButton1">
          <controlPr defaultSize="0" autoLine="0" r:id="rId13">
            <anchor moveWithCells="1">
              <from>
                <xdr:col>3</xdr:col>
                <xdr:colOff>273050</xdr:colOff>
                <xdr:row>25</xdr:row>
                <xdr:rowOff>82550</xdr:rowOff>
              </from>
              <to>
                <xdr:col>4</xdr:col>
                <xdr:colOff>527050</xdr:colOff>
                <xdr:row>27</xdr:row>
                <xdr:rowOff>25400</xdr:rowOff>
              </to>
            </anchor>
          </controlPr>
        </control>
      </mc:Choice>
      <mc:Fallback>
        <control shapeId="20483" r:id="rId12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D6777E-CBFA-4191-89F1-1D970E48E955}">
          <x14:formula1>
            <xm:f>'القائمة المنسدلة للبدائل'!$A$1:$A$10</xm:f>
          </x14:formula1>
          <xm:sqref>D20:F20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59236-52EE-4CDA-B75F-93F45488797E}">
  <sheetPr codeName="Sheet13"/>
  <dimension ref="A1:O37"/>
  <sheetViews>
    <sheetView rightToLeft="1" zoomScale="70" zoomScaleNormal="70" workbookViewId="0"/>
  </sheetViews>
  <sheetFormatPr defaultRowHeight="14" x14ac:dyDescent="0.3"/>
  <cols>
    <col min="1" max="1" width="6.9140625" customWidth="1"/>
    <col min="2" max="2" width="9.9140625" customWidth="1"/>
    <col min="7" max="7" width="8.6640625" customWidth="1"/>
    <col min="8" max="8" width="7.33203125" customWidth="1"/>
    <col min="9" max="9" width="10.08203125" customWidth="1"/>
    <col min="10" max="10" width="31.4140625" customWidth="1"/>
    <col min="11" max="11" width="10.1640625" customWidth="1"/>
    <col min="13" max="13" width="7.83203125" customWidth="1"/>
    <col min="14" max="14" width="8.6640625" customWidth="1"/>
    <col min="16" max="16" width="12.9140625" bestFit="1" customWidth="1"/>
    <col min="24" max="24" width="11.5" customWidth="1"/>
    <col min="25" max="25" width="11.6640625" bestFit="1" customWidth="1"/>
    <col min="26" max="26" width="10.4140625" customWidth="1"/>
    <col min="27" max="28" width="10" customWidth="1"/>
    <col min="31" max="31" width="10.08203125" customWidth="1"/>
  </cols>
  <sheetData>
    <row r="1" spans="1:15" x14ac:dyDescent="0.3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</row>
    <row r="2" spans="1:15" x14ac:dyDescent="0.3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</row>
    <row r="3" spans="1:15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</row>
    <row r="4" spans="1:15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</row>
    <row r="5" spans="1:15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</row>
    <row r="6" spans="1:15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</row>
    <row r="7" spans="1:15" x14ac:dyDescent="0.3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</row>
    <row r="8" spans="1:15" x14ac:dyDescent="0.3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</row>
    <row r="9" spans="1:15" ht="27" customHeight="1" x14ac:dyDescent="0.3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</row>
    <row r="10" spans="1:15" x14ac:dyDescent="0.3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</row>
    <row r="11" spans="1:15" ht="12.5" customHeight="1" x14ac:dyDescent="0.3">
      <c r="A11" s="62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</row>
    <row r="12" spans="1:15" x14ac:dyDescent="0.3">
      <c r="A12" s="62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</row>
    <row r="13" spans="1:15" ht="28.5" customHeight="1" x14ac:dyDescent="0.3">
      <c r="A13" s="62"/>
      <c r="B13" s="62"/>
      <c r="C13" s="62"/>
      <c r="D13" s="62"/>
      <c r="E13" s="62"/>
      <c r="F13" s="62"/>
      <c r="G13" s="62"/>
      <c r="H13" s="62"/>
      <c r="I13" s="62"/>
      <c r="J13" s="99" t="s">
        <v>317</v>
      </c>
      <c r="K13" s="62"/>
      <c r="L13" s="62"/>
      <c r="M13" s="62"/>
      <c r="N13" s="62"/>
      <c r="O13" s="62"/>
    </row>
    <row r="14" spans="1:15" ht="17" customHeight="1" x14ac:dyDescent="0.3">
      <c r="A14" s="62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151"/>
      <c r="M14" s="151"/>
      <c r="N14" s="62"/>
      <c r="O14" s="62"/>
    </row>
    <row r="15" spans="1:15" ht="17" customHeight="1" x14ac:dyDescent="0.3">
      <c r="A15" s="62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151"/>
      <c r="M15" s="151"/>
      <c r="N15" s="62"/>
      <c r="O15" s="62"/>
    </row>
    <row r="16" spans="1:15" ht="25.5" customHeight="1" x14ac:dyDescent="0.3">
      <c r="A16" s="62"/>
      <c r="B16" s="62"/>
      <c r="C16" s="62"/>
      <c r="D16" s="62"/>
      <c r="E16" s="62"/>
      <c r="F16" s="62"/>
      <c r="G16" s="62"/>
      <c r="H16" s="62"/>
      <c r="I16" s="62"/>
      <c r="J16" s="99">
        <v>40</v>
      </c>
      <c r="K16" s="62"/>
      <c r="L16" s="151"/>
      <c r="M16" s="151"/>
      <c r="N16" s="62"/>
      <c r="O16" s="62"/>
    </row>
    <row r="17" spans="1:15" x14ac:dyDescent="0.3">
      <c r="A17" s="62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</row>
    <row r="18" spans="1:15" x14ac:dyDescent="0.3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</row>
    <row r="19" spans="1:15" ht="25.5" customHeight="1" x14ac:dyDescent="0.3">
      <c r="A19" s="62"/>
      <c r="B19" s="62"/>
      <c r="C19" s="62"/>
      <c r="D19" s="62"/>
      <c r="E19" s="62"/>
      <c r="F19" s="62"/>
      <c r="G19" s="62"/>
      <c r="H19" s="62"/>
      <c r="I19" s="62"/>
      <c r="J19" s="99">
        <v>180</v>
      </c>
      <c r="K19" s="62"/>
      <c r="L19" s="62"/>
      <c r="M19" s="62"/>
      <c r="N19" s="62"/>
      <c r="O19" s="62"/>
    </row>
    <row r="20" spans="1:15" x14ac:dyDescent="0.3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151"/>
      <c r="M20" s="151"/>
      <c r="N20" s="62"/>
      <c r="O20" s="62"/>
    </row>
    <row r="21" spans="1:15" x14ac:dyDescent="0.3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151"/>
      <c r="M21" s="151"/>
      <c r="N21" s="62"/>
      <c r="O21" s="62"/>
    </row>
    <row r="22" spans="1:15" ht="24.5" customHeight="1" x14ac:dyDescent="0.3">
      <c r="A22" s="62"/>
      <c r="B22" s="62"/>
      <c r="C22" s="62"/>
      <c r="D22" s="62"/>
      <c r="E22" s="62"/>
      <c r="F22" s="62"/>
      <c r="G22" s="62"/>
      <c r="H22" s="62"/>
      <c r="I22" s="62"/>
      <c r="J22" s="99">
        <v>80</v>
      </c>
      <c r="K22" s="62"/>
      <c r="L22" s="62"/>
      <c r="M22" s="62"/>
      <c r="N22" s="62"/>
      <c r="O22" s="62"/>
    </row>
    <row r="23" spans="1:15" ht="17.5" x14ac:dyDescent="0.3">
      <c r="A23" s="62"/>
      <c r="B23" s="62"/>
      <c r="C23" s="62"/>
      <c r="D23" s="62"/>
      <c r="E23" s="62"/>
      <c r="F23" s="62"/>
      <c r="G23" s="152"/>
      <c r="H23" s="152"/>
      <c r="I23" s="91"/>
      <c r="J23" s="62"/>
      <c r="K23" s="62"/>
      <c r="L23" s="62"/>
      <c r="M23" s="62"/>
      <c r="N23" s="62"/>
      <c r="O23" s="62"/>
    </row>
    <row r="24" spans="1:15" ht="15.5" x14ac:dyDescent="0.3">
      <c r="A24" s="62"/>
      <c r="B24" s="62"/>
      <c r="C24" s="62"/>
      <c r="D24" s="62"/>
      <c r="E24" s="62"/>
      <c r="F24" s="62"/>
      <c r="G24" s="149"/>
      <c r="H24" s="149"/>
      <c r="I24" s="92"/>
      <c r="J24" s="62"/>
      <c r="K24" s="62"/>
      <c r="L24" s="153"/>
      <c r="M24" s="153"/>
      <c r="N24" s="62"/>
      <c r="O24" s="62"/>
    </row>
    <row r="25" spans="1:15" ht="25.5" customHeight="1" x14ac:dyDescent="0.3">
      <c r="A25" s="62"/>
      <c r="B25" s="62"/>
      <c r="C25" s="62"/>
      <c r="D25" s="62"/>
      <c r="E25" s="62"/>
      <c r="F25" s="62"/>
      <c r="G25" s="149"/>
      <c r="H25" s="149"/>
      <c r="I25" s="92"/>
      <c r="J25" s="99" t="s">
        <v>324</v>
      </c>
      <c r="K25" s="62"/>
      <c r="L25" s="153"/>
      <c r="M25" s="153"/>
      <c r="N25" s="62"/>
      <c r="O25" s="62"/>
    </row>
    <row r="26" spans="1:15" ht="15.5" x14ac:dyDescent="0.3">
      <c r="A26" s="62"/>
      <c r="B26" s="62"/>
      <c r="C26" s="62"/>
      <c r="D26" s="62"/>
      <c r="E26" s="62"/>
      <c r="F26" s="62"/>
      <c r="G26" s="149"/>
      <c r="H26" s="149"/>
      <c r="I26" s="92"/>
      <c r="J26" s="62"/>
      <c r="K26" s="62"/>
      <c r="L26" s="62"/>
      <c r="M26" s="62"/>
      <c r="N26" s="62"/>
      <c r="O26" s="62"/>
    </row>
    <row r="27" spans="1:15" ht="15.5" x14ac:dyDescent="0.3">
      <c r="A27" s="62"/>
      <c r="B27" s="62"/>
      <c r="C27" s="62"/>
      <c r="D27" s="62"/>
      <c r="E27" s="62"/>
      <c r="F27" s="62"/>
      <c r="G27" s="149"/>
      <c r="H27" s="149"/>
      <c r="I27" s="92"/>
      <c r="J27" s="62"/>
      <c r="K27" s="62"/>
      <c r="L27" s="62"/>
      <c r="M27" s="62"/>
      <c r="N27" s="62"/>
      <c r="O27" s="62"/>
    </row>
    <row r="28" spans="1:15" ht="28" customHeight="1" x14ac:dyDescent="0.3">
      <c r="A28" s="62"/>
      <c r="B28" s="62"/>
      <c r="C28" s="62"/>
      <c r="D28" s="62"/>
      <c r="E28" s="62"/>
      <c r="F28" s="62"/>
      <c r="G28" s="150"/>
      <c r="H28" s="150"/>
      <c r="I28" s="62"/>
      <c r="J28" s="98">
        <f>IF(J25="نشاط خامل لا يوجد تمارين",'السعرات الحرارية2'!C8*1.2,IF(J25="نشاط خفيف تمارين (1-3) أيام بالاسبوع",'السعرات الحرارية2'!C8*1.375,IF(J25="نشاط معتدل تمارين (5-3) أيام بالاسبوع",'السعرات الحرارية2'!C8*1.55,IF(J25="نشاط عالي تمارين (7-6) أيام بالاسبوع",'السعرات الحرارية2'!C8*1.725,'السعرات الحرارية2'!C8*1.9))))</f>
        <v>2697.9</v>
      </c>
      <c r="K28" s="62"/>
      <c r="L28" s="62"/>
      <c r="M28" s="62"/>
      <c r="N28" s="62"/>
      <c r="O28" s="62"/>
    </row>
    <row r="29" spans="1:15" x14ac:dyDescent="0.3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</row>
    <row r="30" spans="1:15" x14ac:dyDescent="0.3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</row>
    <row r="31" spans="1:15" x14ac:dyDescent="0.3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</row>
    <row r="32" spans="1:15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</row>
    <row r="33" spans="1:15" x14ac:dyDescent="0.3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</row>
    <row r="34" spans="1:15" x14ac:dyDescent="0.3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</row>
    <row r="35" spans="1:15" x14ac:dyDescent="0.3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</row>
    <row r="36" spans="1:15" x14ac:dyDescent="0.3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</row>
    <row r="37" spans="1:15" x14ac:dyDescent="0.3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</row>
  </sheetData>
  <mergeCells count="9">
    <mergeCell ref="G26:H26"/>
    <mergeCell ref="G27:H27"/>
    <mergeCell ref="G28:H28"/>
    <mergeCell ref="L14:M16"/>
    <mergeCell ref="L20:M21"/>
    <mergeCell ref="G23:H23"/>
    <mergeCell ref="G24:H24"/>
    <mergeCell ref="L24:M25"/>
    <mergeCell ref="G25:H25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03973C4-8292-428F-951A-5F622C189FE5}">
          <x14:formula1>
            <xm:f>'السعرات الحرارية2'!$B$2:$B$3</xm:f>
          </x14:formula1>
          <xm:sqref>J13</xm:sqref>
        </x14:dataValidation>
        <x14:dataValidation type="list" allowBlank="1" showInputMessage="1" showErrorMessage="1" xr:uid="{85C86D75-B9DC-49B3-85C4-F0CA98866062}">
          <x14:formula1>
            <xm:f>'السعرات الحرارية2'!$B$10:$B$14</xm:f>
          </x14:formula1>
          <xm:sqref>J25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36E15-2430-44BF-BCCF-C6607B8D9792}">
  <sheetPr codeName="Sheet12"/>
  <dimension ref="A1:D19"/>
  <sheetViews>
    <sheetView rightToLeft="1" topLeftCell="A4" zoomScale="90" zoomScaleNormal="90" workbookViewId="0">
      <selection activeCell="C15" sqref="C15"/>
    </sheetView>
  </sheetViews>
  <sheetFormatPr defaultRowHeight="14" x14ac:dyDescent="0.3"/>
  <cols>
    <col min="1" max="1" width="13.75" customWidth="1"/>
    <col min="2" max="2" width="11.9140625" customWidth="1"/>
    <col min="3" max="4" width="9.6640625" customWidth="1"/>
    <col min="11" max="11" width="10.5" customWidth="1"/>
    <col min="12" max="12" width="10.4140625" customWidth="1"/>
    <col min="13" max="14" width="10" customWidth="1"/>
    <col min="17" max="17" width="10.08203125" customWidth="1"/>
  </cols>
  <sheetData>
    <row r="1" spans="1:4" ht="52.5" customHeight="1" x14ac:dyDescent="0.3">
      <c r="A1" s="96" t="s">
        <v>319</v>
      </c>
      <c r="B1" t="s">
        <v>320</v>
      </c>
      <c r="C1" t="s">
        <v>321</v>
      </c>
    </row>
    <row r="2" spans="1:4" ht="75.5" customHeight="1" x14ac:dyDescent="0.3">
      <c r="A2" s="94"/>
      <c r="B2" s="97" t="s">
        <v>317</v>
      </c>
      <c r="C2" s="97">
        <v>1</v>
      </c>
    </row>
    <row r="3" spans="1:4" ht="82" customHeight="1" x14ac:dyDescent="0.3">
      <c r="A3" s="94"/>
      <c r="B3" t="s">
        <v>318</v>
      </c>
      <c r="C3">
        <v>2</v>
      </c>
    </row>
    <row r="5" spans="1:4" x14ac:dyDescent="0.3">
      <c r="B5" t="s">
        <v>315</v>
      </c>
      <c r="C5">
        <v>30</v>
      </c>
    </row>
    <row r="6" spans="1:4" x14ac:dyDescent="0.3">
      <c r="B6" t="s">
        <v>316</v>
      </c>
      <c r="C6">
        <v>165</v>
      </c>
    </row>
    <row r="7" spans="1:4" x14ac:dyDescent="0.3">
      <c r="B7" t="s">
        <v>314</v>
      </c>
      <c r="C7">
        <v>60</v>
      </c>
    </row>
    <row r="8" spans="1:4" ht="27" customHeight="1" x14ac:dyDescent="0.3">
      <c r="B8" s="95" t="s">
        <v>88</v>
      </c>
      <c r="C8" s="95">
        <f>IF('السعرات الحرارية '!J13="انثى",('السعرات الحرارية '!J22*10)+('السعرات الحرارية '!J19*6.25)-('السعرات الحرارية '!J16*5)-161,('السعرات الحرارية '!J22*10)+('السعرات الحرارية '!J19*6.25)-('السعرات الحرارية '!J16*5)+5)</f>
        <v>1564</v>
      </c>
      <c r="D8" s="95" t="s">
        <v>327</v>
      </c>
    </row>
    <row r="9" spans="1:4" ht="23.5" customHeight="1" x14ac:dyDescent="0.3"/>
    <row r="10" spans="1:4" x14ac:dyDescent="0.3">
      <c r="B10" t="s">
        <v>326</v>
      </c>
      <c r="C10">
        <f>C8*1.2</f>
        <v>1876.8</v>
      </c>
    </row>
    <row r="11" spans="1:4" ht="12.5" customHeight="1" x14ac:dyDescent="0.3">
      <c r="B11" t="s">
        <v>322</v>
      </c>
      <c r="C11">
        <f>C8*1.375</f>
        <v>2150.5</v>
      </c>
    </row>
    <row r="12" spans="1:4" x14ac:dyDescent="0.3">
      <c r="B12" t="s">
        <v>323</v>
      </c>
      <c r="C12">
        <f>C8*1.55</f>
        <v>2424.2000000000003</v>
      </c>
    </row>
    <row r="13" spans="1:4" x14ac:dyDescent="0.3">
      <c r="B13" t="s">
        <v>324</v>
      </c>
      <c r="C13">
        <f>C8*1.725</f>
        <v>2697.9</v>
      </c>
    </row>
    <row r="14" spans="1:4" x14ac:dyDescent="0.3">
      <c r="B14" t="s">
        <v>325</v>
      </c>
      <c r="C14">
        <f>C8*1.9</f>
        <v>2971.6</v>
      </c>
    </row>
    <row r="15" spans="1:4" ht="59" customHeight="1" x14ac:dyDescent="0.3"/>
    <row r="17" spans="2:2" x14ac:dyDescent="0.3">
      <c r="B17" t="str">
        <f>'السعرات الحرارية '!J13</f>
        <v>انثى</v>
      </c>
    </row>
    <row r="18" spans="2:2" x14ac:dyDescent="0.3">
      <c r="B18" s="93">
        <f>VLOOKUP(B17,Table26[#All],2,FALSE)</f>
        <v>1</v>
      </c>
    </row>
    <row r="19" spans="2:2" x14ac:dyDescent="0.3">
      <c r="B19">
        <f ca="1">OFFSET(A1,B18,0)</f>
        <v>0</v>
      </c>
    </row>
  </sheetData>
  <pageMargins left="0.7" right="0.7" top="0.75" bottom="0.75" header="0.3" footer="0.3"/>
  <drawing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CA7F3-8682-4CBC-9847-7D830B61E74C}">
  <sheetPr codeName="Sheet11"/>
  <dimension ref="A1:P36"/>
  <sheetViews>
    <sheetView rightToLeft="1" zoomScale="84" zoomScaleNormal="84" workbookViewId="0"/>
  </sheetViews>
  <sheetFormatPr defaultRowHeight="14" x14ac:dyDescent="0.3"/>
  <cols>
    <col min="1" max="1" width="6.9140625" customWidth="1"/>
    <col min="2" max="2" width="9.9140625" customWidth="1"/>
    <col min="5" max="5" width="7.33203125" customWidth="1"/>
    <col min="6" max="6" width="10.08203125" customWidth="1"/>
    <col min="7" max="7" width="14.5" customWidth="1"/>
    <col min="13" max="13" width="5.33203125" customWidth="1"/>
    <col min="14" max="14" width="8.6640625" customWidth="1"/>
    <col min="15" max="15" width="13.75" customWidth="1"/>
    <col min="17" max="17" width="12.9140625" bestFit="1" customWidth="1"/>
  </cols>
  <sheetData>
    <row r="1" spans="1:16" x14ac:dyDescent="0.3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</row>
    <row r="2" spans="1:16" x14ac:dyDescent="0.3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</row>
    <row r="3" spans="1:16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</row>
    <row r="4" spans="1:16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</row>
    <row r="5" spans="1:16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</row>
    <row r="6" spans="1:16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</row>
    <row r="7" spans="1:16" x14ac:dyDescent="0.3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</row>
    <row r="8" spans="1:16" x14ac:dyDescent="0.3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</row>
    <row r="9" spans="1:16" ht="27" customHeight="1" x14ac:dyDescent="0.3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</row>
    <row r="10" spans="1:16" x14ac:dyDescent="0.3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</row>
    <row r="11" spans="1:16" ht="12.5" customHeight="1" x14ac:dyDescent="0.3">
      <c r="A11" s="62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</row>
    <row r="12" spans="1:16" x14ac:dyDescent="0.3">
      <c r="A12" s="62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</row>
    <row r="13" spans="1:16" x14ac:dyDescent="0.3">
      <c r="A13" s="62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</row>
    <row r="14" spans="1:16" x14ac:dyDescent="0.3">
      <c r="A14" s="62"/>
      <c r="B14" s="62"/>
      <c r="C14" s="62"/>
      <c r="D14" s="62"/>
      <c r="E14" s="62"/>
      <c r="F14" s="62"/>
      <c r="G14" s="62"/>
      <c r="H14" s="62"/>
      <c r="I14" s="62"/>
      <c r="J14" s="155">
        <v>44</v>
      </c>
      <c r="K14" s="155"/>
      <c r="L14" s="155"/>
      <c r="M14" s="155"/>
      <c r="N14" s="62"/>
      <c r="O14" s="62"/>
      <c r="P14" s="62"/>
    </row>
    <row r="15" spans="1:16" x14ac:dyDescent="0.3">
      <c r="A15" s="62"/>
      <c r="B15" s="62"/>
      <c r="C15" s="62"/>
      <c r="D15" s="62"/>
      <c r="E15" s="62"/>
      <c r="F15" s="62"/>
      <c r="G15" s="62"/>
      <c r="H15" s="62"/>
      <c r="I15" s="62"/>
      <c r="J15" s="155"/>
      <c r="K15" s="155"/>
      <c r="L15" s="155"/>
      <c r="M15" s="155"/>
      <c r="N15" s="62"/>
      <c r="O15" s="62"/>
      <c r="P15" s="62"/>
    </row>
    <row r="16" spans="1:16" x14ac:dyDescent="0.3">
      <c r="A16" s="62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</row>
    <row r="17" spans="1:16" x14ac:dyDescent="0.3">
      <c r="A17" s="62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</row>
    <row r="18" spans="1:16" x14ac:dyDescent="0.3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</row>
    <row r="19" spans="1:16" x14ac:dyDescent="0.3">
      <c r="A19" s="62"/>
      <c r="B19" s="62"/>
      <c r="C19" s="62"/>
      <c r="D19" s="62"/>
      <c r="E19" s="62"/>
      <c r="F19" s="62"/>
      <c r="G19" s="62"/>
      <c r="H19" s="62"/>
      <c r="I19" s="62"/>
      <c r="J19" s="155">
        <v>156</v>
      </c>
      <c r="K19" s="155"/>
      <c r="L19" s="155"/>
      <c r="M19" s="155"/>
      <c r="N19" s="62"/>
      <c r="O19" s="62"/>
      <c r="P19" s="62"/>
    </row>
    <row r="20" spans="1:16" x14ac:dyDescent="0.3">
      <c r="A20" s="62"/>
      <c r="B20" s="62"/>
      <c r="C20" s="62"/>
      <c r="D20" s="62"/>
      <c r="E20" s="62"/>
      <c r="F20" s="62"/>
      <c r="G20" s="62"/>
      <c r="H20" s="62"/>
      <c r="I20" s="62"/>
      <c r="J20" s="155"/>
      <c r="K20" s="155"/>
      <c r="L20" s="155"/>
      <c r="M20" s="155"/>
      <c r="N20" s="62"/>
      <c r="O20" s="62"/>
      <c r="P20" s="62"/>
    </row>
    <row r="21" spans="1:16" x14ac:dyDescent="0.3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</row>
    <row r="22" spans="1:16" ht="17.5" x14ac:dyDescent="0.3">
      <c r="A22" s="62"/>
      <c r="B22" s="62"/>
      <c r="C22" s="62"/>
      <c r="D22" s="157" t="s">
        <v>29</v>
      </c>
      <c r="E22" s="157"/>
      <c r="F22" s="66" t="s">
        <v>30</v>
      </c>
      <c r="G22" s="62"/>
      <c r="H22" s="62"/>
      <c r="I22" s="62"/>
      <c r="J22" s="62"/>
      <c r="K22" s="62"/>
      <c r="L22" s="62"/>
      <c r="M22" s="62"/>
      <c r="N22" s="62"/>
      <c r="O22" s="62"/>
      <c r="P22" s="62"/>
    </row>
    <row r="23" spans="1:16" ht="15.5" x14ac:dyDescent="0.3">
      <c r="A23" s="62"/>
      <c r="B23" s="62"/>
      <c r="C23" s="62"/>
      <c r="D23" s="158" t="s">
        <v>31</v>
      </c>
      <c r="E23" s="158"/>
      <c r="F23" s="64" t="s">
        <v>35</v>
      </c>
      <c r="G23" s="62"/>
      <c r="H23" s="62"/>
      <c r="I23" s="62"/>
      <c r="J23" s="156">
        <f>J14/(J19*0.01)^2</f>
        <v>18.080210387902692</v>
      </c>
      <c r="K23" s="156"/>
      <c r="L23" s="156"/>
      <c r="M23" s="156"/>
      <c r="N23" s="62"/>
      <c r="O23" s="62"/>
      <c r="P23" s="62"/>
    </row>
    <row r="24" spans="1:16" ht="15.5" x14ac:dyDescent="0.3">
      <c r="A24" s="62"/>
      <c r="B24" s="62"/>
      <c r="C24" s="62"/>
      <c r="D24" s="154" t="s">
        <v>32</v>
      </c>
      <c r="E24" s="154"/>
      <c r="F24" s="65" t="s">
        <v>36</v>
      </c>
      <c r="G24" s="62"/>
      <c r="H24" s="62"/>
      <c r="I24" s="62"/>
      <c r="J24" s="156"/>
      <c r="K24" s="156"/>
      <c r="L24" s="156"/>
      <c r="M24" s="156"/>
      <c r="N24" s="62"/>
      <c r="O24" s="62"/>
      <c r="P24" s="62"/>
    </row>
    <row r="25" spans="1:16" ht="15.5" x14ac:dyDescent="0.3">
      <c r="A25" s="62"/>
      <c r="B25" s="62"/>
      <c r="C25" s="62"/>
      <c r="D25" s="154" t="s">
        <v>34</v>
      </c>
      <c r="E25" s="154"/>
      <c r="F25" s="65" t="s">
        <v>37</v>
      </c>
      <c r="G25" s="62"/>
      <c r="H25" s="62"/>
      <c r="I25" s="62"/>
      <c r="J25" s="62"/>
      <c r="K25" s="62"/>
      <c r="L25" s="62"/>
      <c r="M25" s="62"/>
      <c r="N25" s="62"/>
      <c r="O25" s="62"/>
      <c r="P25" s="62"/>
    </row>
    <row r="26" spans="1:16" ht="15.5" x14ac:dyDescent="0.3">
      <c r="A26" s="62"/>
      <c r="B26" s="62"/>
      <c r="C26" s="62"/>
      <c r="D26" s="154" t="s">
        <v>33</v>
      </c>
      <c r="E26" s="154"/>
      <c r="F26" s="65" t="s">
        <v>38</v>
      </c>
      <c r="G26" s="62"/>
      <c r="H26" s="62"/>
      <c r="I26" s="62"/>
      <c r="J26" s="62"/>
      <c r="K26" s="62"/>
      <c r="L26" s="62"/>
      <c r="M26" s="62"/>
      <c r="N26" s="62"/>
      <c r="O26" s="62"/>
      <c r="P26" s="62"/>
    </row>
    <row r="27" spans="1:16" x14ac:dyDescent="0.3">
      <c r="A27" s="62"/>
      <c r="B27" s="62"/>
      <c r="C27" s="62"/>
      <c r="D27" s="150"/>
      <c r="E27" s="150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</row>
    <row r="28" spans="1:16" x14ac:dyDescent="0.3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</row>
    <row r="29" spans="1:16" x14ac:dyDescent="0.3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</row>
    <row r="30" spans="1:16" x14ac:dyDescent="0.3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</row>
    <row r="31" spans="1:16" x14ac:dyDescent="0.3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</row>
    <row r="32" spans="1:1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</row>
    <row r="33" spans="1:16" x14ac:dyDescent="0.3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</row>
    <row r="34" spans="1:16" x14ac:dyDescent="0.3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</row>
    <row r="35" spans="1:16" x14ac:dyDescent="0.3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</row>
    <row r="36" spans="1:16" x14ac:dyDescent="0.3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</row>
  </sheetData>
  <mergeCells count="9">
    <mergeCell ref="D25:E25"/>
    <mergeCell ref="D26:E26"/>
    <mergeCell ref="D27:E27"/>
    <mergeCell ref="J14:M15"/>
    <mergeCell ref="J19:M20"/>
    <mergeCell ref="J23:M24"/>
    <mergeCell ref="D22:E22"/>
    <mergeCell ref="D23:E23"/>
    <mergeCell ref="D24:E24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EFBB6-16D6-495C-9DE7-5C2FEEB22B33}">
  <sheetPr codeName="Sheet21"/>
  <dimension ref="A1:P50"/>
  <sheetViews>
    <sheetView rightToLeft="1" zoomScale="59" zoomScaleNormal="59" workbookViewId="0">
      <selection activeCell="F50" sqref="F50"/>
    </sheetView>
  </sheetViews>
  <sheetFormatPr defaultRowHeight="14" x14ac:dyDescent="0.3"/>
  <cols>
    <col min="1" max="5" width="12.58203125" style="62" customWidth="1"/>
    <col min="6" max="6" width="24.5" style="62" bestFit="1" customWidth="1"/>
    <col min="7" max="7" width="44" style="62" bestFit="1" customWidth="1"/>
    <col min="8" max="12" width="12.58203125" style="62" customWidth="1"/>
    <col min="13" max="13" width="13.33203125" bestFit="1" customWidth="1"/>
    <col min="14" max="14" width="16.1640625" bestFit="1" customWidth="1"/>
    <col min="15" max="15" width="7.08203125" bestFit="1" customWidth="1"/>
    <col min="16" max="16" width="13.75" bestFit="1" customWidth="1"/>
  </cols>
  <sheetData>
    <row r="1" spans="1:16" ht="23" x14ac:dyDescent="0.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N1" s="79" t="s">
        <v>101</v>
      </c>
      <c r="O1" s="80" t="s">
        <v>104</v>
      </c>
      <c r="P1" s="79" t="s">
        <v>42</v>
      </c>
    </row>
    <row r="2" spans="1:16" ht="20" x14ac:dyDescent="0.4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N2" s="81" t="s">
        <v>125</v>
      </c>
      <c r="O2" s="82">
        <f>MATCH(N2,F:F,0)</f>
        <v>50</v>
      </c>
      <c r="P2" s="81" t="str">
        <f>VLOOKUP(N2,F:G,2,FALSE)</f>
        <v>قطعتين</v>
      </c>
    </row>
    <row r="3" spans="1:16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</row>
    <row r="4" spans="1:16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</row>
    <row r="5" spans="1:16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</row>
    <row r="6" spans="1:16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</row>
    <row r="12" spans="1:16" ht="23" x14ac:dyDescent="0.5">
      <c r="F12" s="76" t="s">
        <v>101</v>
      </c>
      <c r="G12" s="77" t="s">
        <v>42</v>
      </c>
    </row>
    <row r="13" spans="1:16" ht="20" x14ac:dyDescent="0.4">
      <c r="F13" s="74" t="s">
        <v>53</v>
      </c>
      <c r="G13" s="74" t="s">
        <v>54</v>
      </c>
    </row>
    <row r="14" spans="1:16" ht="20" x14ac:dyDescent="0.4">
      <c r="D14" s="88"/>
      <c r="F14" s="74" t="s">
        <v>45</v>
      </c>
      <c r="G14" s="74" t="s">
        <v>46</v>
      </c>
    </row>
    <row r="15" spans="1:16" ht="20" x14ac:dyDescent="0.4">
      <c r="F15" s="75" t="s">
        <v>47</v>
      </c>
      <c r="G15" s="75" t="s">
        <v>48</v>
      </c>
    </row>
    <row r="16" spans="1:16" ht="20" x14ac:dyDescent="0.4">
      <c r="F16" s="74" t="s">
        <v>49</v>
      </c>
      <c r="G16" s="74" t="s">
        <v>50</v>
      </c>
    </row>
    <row r="17" spans="6:7" ht="20" x14ac:dyDescent="0.4">
      <c r="F17" s="75" t="s">
        <v>51</v>
      </c>
      <c r="G17" s="75" t="s">
        <v>52</v>
      </c>
    </row>
    <row r="18" spans="6:7" ht="20" x14ac:dyDescent="0.4">
      <c r="F18" s="74" t="s">
        <v>55</v>
      </c>
      <c r="G18" s="74" t="s">
        <v>56</v>
      </c>
    </row>
    <row r="19" spans="6:7" ht="20" x14ac:dyDescent="0.4">
      <c r="F19" s="74" t="s">
        <v>57</v>
      </c>
      <c r="G19" s="74" t="s">
        <v>58</v>
      </c>
    </row>
    <row r="20" spans="6:7" ht="20" x14ac:dyDescent="0.4">
      <c r="F20" s="75" t="s">
        <v>59</v>
      </c>
      <c r="G20" s="75" t="s">
        <v>60</v>
      </c>
    </row>
    <row r="21" spans="6:7" ht="20" x14ac:dyDescent="0.4">
      <c r="F21" s="74" t="s">
        <v>61</v>
      </c>
      <c r="G21" s="74" t="s">
        <v>106</v>
      </c>
    </row>
    <row r="22" spans="6:7" ht="20" x14ac:dyDescent="0.4">
      <c r="F22" s="75" t="s">
        <v>62</v>
      </c>
      <c r="G22" s="75" t="s">
        <v>63</v>
      </c>
    </row>
    <row r="23" spans="6:7" ht="20" x14ac:dyDescent="0.4">
      <c r="F23" s="74" t="s">
        <v>64</v>
      </c>
      <c r="G23" s="74" t="s">
        <v>65</v>
      </c>
    </row>
    <row r="24" spans="6:7" ht="20" x14ac:dyDescent="0.4">
      <c r="F24" s="75" t="s">
        <v>66</v>
      </c>
      <c r="G24" s="75" t="s">
        <v>43</v>
      </c>
    </row>
    <row r="25" spans="6:7" ht="20" x14ac:dyDescent="0.4">
      <c r="F25" s="74" t="s">
        <v>67</v>
      </c>
      <c r="G25" s="74" t="s">
        <v>65</v>
      </c>
    </row>
    <row r="26" spans="6:7" ht="20" x14ac:dyDescent="0.4">
      <c r="F26" s="75" t="s">
        <v>68</v>
      </c>
      <c r="G26" s="75" t="s">
        <v>52</v>
      </c>
    </row>
    <row r="27" spans="6:7" ht="20" x14ac:dyDescent="0.4">
      <c r="F27" s="74" t="s">
        <v>69</v>
      </c>
      <c r="G27" s="74" t="s">
        <v>43</v>
      </c>
    </row>
    <row r="28" spans="6:7" ht="20" x14ac:dyDescent="0.4">
      <c r="F28" s="75" t="s">
        <v>70</v>
      </c>
      <c r="G28" s="75" t="s">
        <v>43</v>
      </c>
    </row>
    <row r="29" spans="6:7" ht="20" x14ac:dyDescent="0.4">
      <c r="F29" s="74" t="s">
        <v>71</v>
      </c>
      <c r="G29" s="74" t="s">
        <v>43</v>
      </c>
    </row>
    <row r="30" spans="6:7" ht="20" x14ac:dyDescent="0.4">
      <c r="F30" s="75" t="s">
        <v>72</v>
      </c>
      <c r="G30" s="75" t="s">
        <v>43</v>
      </c>
    </row>
    <row r="31" spans="6:7" ht="20" x14ac:dyDescent="0.4">
      <c r="F31" s="74" t="s">
        <v>73</v>
      </c>
      <c r="G31" s="74" t="s">
        <v>74</v>
      </c>
    </row>
    <row r="32" spans="6:7" ht="20" x14ac:dyDescent="0.4">
      <c r="F32" s="75" t="s">
        <v>75</v>
      </c>
      <c r="G32" s="75" t="s">
        <v>52</v>
      </c>
    </row>
    <row r="33" spans="6:7" ht="20" x14ac:dyDescent="0.4">
      <c r="F33" s="74" t="s">
        <v>76</v>
      </c>
      <c r="G33" s="74" t="s">
        <v>77</v>
      </c>
    </row>
    <row r="34" spans="6:7" ht="20" x14ac:dyDescent="0.4">
      <c r="F34" s="75" t="s">
        <v>78</v>
      </c>
      <c r="G34" s="75" t="s">
        <v>79</v>
      </c>
    </row>
    <row r="35" spans="6:7" ht="20" x14ac:dyDescent="0.4">
      <c r="F35" s="74" t="s">
        <v>80</v>
      </c>
      <c r="G35" s="74" t="s">
        <v>63</v>
      </c>
    </row>
    <row r="36" spans="6:7" ht="20" x14ac:dyDescent="0.4">
      <c r="F36" s="75" t="s">
        <v>81</v>
      </c>
      <c r="G36" s="75" t="s">
        <v>82</v>
      </c>
    </row>
    <row r="37" spans="6:7" ht="20" x14ac:dyDescent="0.4">
      <c r="F37" s="74" t="s">
        <v>91</v>
      </c>
      <c r="G37" s="74" t="s">
        <v>92</v>
      </c>
    </row>
    <row r="38" spans="6:7" ht="20" x14ac:dyDescent="0.4">
      <c r="F38" s="78" t="s">
        <v>102</v>
      </c>
      <c r="G38" s="78" t="s">
        <v>108</v>
      </c>
    </row>
    <row r="39" spans="6:7" ht="20" x14ac:dyDescent="0.4">
      <c r="F39" s="78" t="s">
        <v>109</v>
      </c>
      <c r="G39" s="78" t="s">
        <v>110</v>
      </c>
    </row>
    <row r="40" spans="6:7" ht="20" x14ac:dyDescent="0.4">
      <c r="F40" s="78" t="s">
        <v>111</v>
      </c>
      <c r="G40" s="78" t="s">
        <v>112</v>
      </c>
    </row>
    <row r="41" spans="6:7" ht="20" x14ac:dyDescent="0.4">
      <c r="F41" s="78" t="s">
        <v>113</v>
      </c>
      <c r="G41" s="78" t="s">
        <v>114</v>
      </c>
    </row>
    <row r="42" spans="6:7" ht="20" x14ac:dyDescent="0.4">
      <c r="F42" s="78" t="s">
        <v>115</v>
      </c>
      <c r="G42" s="78" t="s">
        <v>116</v>
      </c>
    </row>
    <row r="43" spans="6:7" ht="20" x14ac:dyDescent="0.4">
      <c r="F43" s="78" t="s">
        <v>117</v>
      </c>
      <c r="G43" s="78" t="s">
        <v>52</v>
      </c>
    </row>
    <row r="44" spans="6:7" ht="20" x14ac:dyDescent="0.4">
      <c r="F44" s="78" t="s">
        <v>118</v>
      </c>
      <c r="G44" s="78" t="s">
        <v>119</v>
      </c>
    </row>
    <row r="45" spans="6:7" ht="20" x14ac:dyDescent="0.4">
      <c r="F45" s="78" t="s">
        <v>120</v>
      </c>
      <c r="G45" s="78" t="s">
        <v>52</v>
      </c>
    </row>
    <row r="46" spans="6:7" ht="20" x14ac:dyDescent="0.4">
      <c r="F46" s="78" t="s">
        <v>121</v>
      </c>
      <c r="G46" s="78" t="s">
        <v>43</v>
      </c>
    </row>
    <row r="47" spans="6:7" ht="20" x14ac:dyDescent="0.4">
      <c r="F47" s="78" t="s">
        <v>122</v>
      </c>
      <c r="G47" s="78" t="s">
        <v>52</v>
      </c>
    </row>
    <row r="48" spans="6:7" ht="20" x14ac:dyDescent="0.4">
      <c r="F48" s="78" t="s">
        <v>73</v>
      </c>
      <c r="G48" s="78" t="s">
        <v>123</v>
      </c>
    </row>
    <row r="49" spans="6:7" ht="20" x14ac:dyDescent="0.4">
      <c r="F49" s="78" t="s">
        <v>124</v>
      </c>
      <c r="G49" s="78" t="s">
        <v>52</v>
      </c>
    </row>
    <row r="50" spans="6:7" ht="20" x14ac:dyDescent="0.4">
      <c r="F50" s="78" t="s">
        <v>125</v>
      </c>
      <c r="G50" s="78" t="s">
        <v>60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2D2CC-9803-4AFA-99B8-34FB24830300}">
  <sheetPr codeName="Sheet17"/>
  <dimension ref="A1:E170"/>
  <sheetViews>
    <sheetView rightToLeft="1" topLeftCell="A152" workbookViewId="0">
      <selection activeCell="B163" sqref="B163:B170"/>
    </sheetView>
  </sheetViews>
  <sheetFormatPr defaultRowHeight="14" x14ac:dyDescent="0.3"/>
  <cols>
    <col min="1" max="1" width="34.33203125" bestFit="1" customWidth="1"/>
    <col min="2" max="2" width="18.1640625" bestFit="1" customWidth="1"/>
  </cols>
  <sheetData>
    <row r="1" spans="1:5" ht="23" x14ac:dyDescent="0.5">
      <c r="A1" s="76" t="s">
        <v>101</v>
      </c>
      <c r="B1" s="76" t="s">
        <v>83</v>
      </c>
      <c r="D1" s="79" t="s">
        <v>127</v>
      </c>
      <c r="E1" s="79">
        <f>MATCH(D1,A:A,0)</f>
        <v>164</v>
      </c>
    </row>
    <row r="2" spans="1:5" ht="20" x14ac:dyDescent="0.4">
      <c r="A2" s="81" t="s">
        <v>53</v>
      </c>
      <c r="B2" s="81" t="s">
        <v>89</v>
      </c>
      <c r="D2" s="81"/>
      <c r="E2" s="81"/>
    </row>
    <row r="3" spans="1:5" ht="20" x14ac:dyDescent="0.4">
      <c r="A3" s="81" t="s">
        <v>45</v>
      </c>
      <c r="B3" s="81" t="s">
        <v>89</v>
      </c>
    </row>
    <row r="4" spans="1:5" ht="20" x14ac:dyDescent="0.4">
      <c r="A4" s="83" t="s">
        <v>47</v>
      </c>
      <c r="B4" s="81" t="s">
        <v>89</v>
      </c>
    </row>
    <row r="5" spans="1:5" ht="20" x14ac:dyDescent="0.4">
      <c r="A5" s="81" t="s">
        <v>49</v>
      </c>
      <c r="B5" s="81" t="s">
        <v>89</v>
      </c>
    </row>
    <row r="6" spans="1:5" ht="20" x14ac:dyDescent="0.4">
      <c r="A6" s="83" t="s">
        <v>51</v>
      </c>
      <c r="B6" s="81" t="s">
        <v>89</v>
      </c>
    </row>
    <row r="7" spans="1:5" ht="20" x14ac:dyDescent="0.4">
      <c r="A7" s="81" t="s">
        <v>55</v>
      </c>
      <c r="B7" s="81" t="s">
        <v>89</v>
      </c>
    </row>
    <row r="8" spans="1:5" ht="20" x14ac:dyDescent="0.4">
      <c r="A8" s="81" t="s">
        <v>57</v>
      </c>
      <c r="B8" s="81" t="s">
        <v>89</v>
      </c>
    </row>
    <row r="9" spans="1:5" ht="20" x14ac:dyDescent="0.4">
      <c r="A9" s="83" t="s">
        <v>59</v>
      </c>
      <c r="B9" s="81" t="s">
        <v>89</v>
      </c>
    </row>
    <row r="10" spans="1:5" ht="20" x14ac:dyDescent="0.4">
      <c r="A10" s="81" t="s">
        <v>61</v>
      </c>
      <c r="B10" s="81" t="s">
        <v>89</v>
      </c>
    </row>
    <row r="11" spans="1:5" ht="20" x14ac:dyDescent="0.4">
      <c r="A11" s="83" t="s">
        <v>62</v>
      </c>
      <c r="B11" s="81" t="s">
        <v>89</v>
      </c>
    </row>
    <row r="12" spans="1:5" ht="20" x14ac:dyDescent="0.4">
      <c r="A12" s="81" t="s">
        <v>64</v>
      </c>
      <c r="B12" s="81" t="s">
        <v>89</v>
      </c>
    </row>
    <row r="13" spans="1:5" ht="20" x14ac:dyDescent="0.4">
      <c r="A13" s="83" t="s">
        <v>66</v>
      </c>
      <c r="B13" s="81" t="s">
        <v>89</v>
      </c>
    </row>
    <row r="14" spans="1:5" ht="20" x14ac:dyDescent="0.4">
      <c r="A14" s="81" t="s">
        <v>67</v>
      </c>
      <c r="B14" s="81" t="s">
        <v>89</v>
      </c>
    </row>
    <row r="15" spans="1:5" ht="20" x14ac:dyDescent="0.4">
      <c r="A15" s="83" t="s">
        <v>68</v>
      </c>
      <c r="B15" s="81" t="s">
        <v>89</v>
      </c>
    </row>
    <row r="16" spans="1:5" ht="20" x14ac:dyDescent="0.4">
      <c r="A16" s="81" t="s">
        <v>69</v>
      </c>
      <c r="B16" s="81" t="s">
        <v>89</v>
      </c>
    </row>
    <row r="17" spans="1:2" ht="20" x14ac:dyDescent="0.4">
      <c r="A17" s="83" t="s">
        <v>70</v>
      </c>
      <c r="B17" s="81" t="s">
        <v>89</v>
      </c>
    </row>
    <row r="18" spans="1:2" ht="20" x14ac:dyDescent="0.4">
      <c r="A18" s="81" t="s">
        <v>71</v>
      </c>
      <c r="B18" s="81" t="s">
        <v>89</v>
      </c>
    </row>
    <row r="19" spans="1:2" ht="20" x14ac:dyDescent="0.4">
      <c r="A19" s="83" t="s">
        <v>72</v>
      </c>
      <c r="B19" s="81" t="s">
        <v>89</v>
      </c>
    </row>
    <row r="20" spans="1:2" ht="20" x14ac:dyDescent="0.4">
      <c r="A20" s="81" t="s">
        <v>73</v>
      </c>
      <c r="B20" s="81" t="s">
        <v>89</v>
      </c>
    </row>
    <row r="21" spans="1:2" ht="20" x14ac:dyDescent="0.4">
      <c r="A21" s="83" t="s">
        <v>75</v>
      </c>
      <c r="B21" s="81" t="s">
        <v>89</v>
      </c>
    </row>
    <row r="22" spans="1:2" ht="20" x14ac:dyDescent="0.4">
      <c r="A22" s="81" t="s">
        <v>76</v>
      </c>
      <c r="B22" s="81" t="s">
        <v>89</v>
      </c>
    </row>
    <row r="23" spans="1:2" ht="20" x14ac:dyDescent="0.4">
      <c r="A23" s="83" t="s">
        <v>78</v>
      </c>
      <c r="B23" s="81" t="s">
        <v>89</v>
      </c>
    </row>
    <row r="24" spans="1:2" ht="20" x14ac:dyDescent="0.4">
      <c r="A24" s="81" t="s">
        <v>80</v>
      </c>
      <c r="B24" s="81" t="s">
        <v>89</v>
      </c>
    </row>
    <row r="25" spans="1:2" ht="20" x14ac:dyDescent="0.4">
      <c r="A25" s="83" t="s">
        <v>81</v>
      </c>
      <c r="B25" s="81" t="s">
        <v>89</v>
      </c>
    </row>
    <row r="26" spans="1:2" ht="20" x14ac:dyDescent="0.4">
      <c r="A26" s="81" t="s">
        <v>91</v>
      </c>
      <c r="B26" s="81" t="s">
        <v>89</v>
      </c>
    </row>
    <row r="27" spans="1:2" ht="20" x14ac:dyDescent="0.4">
      <c r="A27" s="84" t="s">
        <v>102</v>
      </c>
      <c r="B27" s="81" t="s">
        <v>89</v>
      </c>
    </row>
    <row r="28" spans="1:2" ht="20" x14ac:dyDescent="0.4">
      <c r="A28" s="84" t="s">
        <v>107</v>
      </c>
      <c r="B28" s="85" t="s">
        <v>97</v>
      </c>
    </row>
    <row r="29" spans="1:2" ht="20" x14ac:dyDescent="0.4">
      <c r="A29" s="78" t="s">
        <v>109</v>
      </c>
      <c r="B29" s="81" t="s">
        <v>89</v>
      </c>
    </row>
    <row r="30" spans="1:2" ht="20" x14ac:dyDescent="0.4">
      <c r="A30" s="78" t="s">
        <v>111</v>
      </c>
      <c r="B30" s="81" t="s">
        <v>89</v>
      </c>
    </row>
    <row r="31" spans="1:2" ht="20" x14ac:dyDescent="0.4">
      <c r="A31" s="78" t="s">
        <v>113</v>
      </c>
      <c r="B31" s="81" t="s">
        <v>89</v>
      </c>
    </row>
    <row r="32" spans="1:2" ht="20" x14ac:dyDescent="0.4">
      <c r="A32" s="78" t="s">
        <v>115</v>
      </c>
      <c r="B32" s="81" t="s">
        <v>89</v>
      </c>
    </row>
    <row r="33" spans="1:2" ht="20" x14ac:dyDescent="0.4">
      <c r="A33" s="78" t="s">
        <v>117</v>
      </c>
      <c r="B33" s="81" t="s">
        <v>89</v>
      </c>
    </row>
    <row r="34" spans="1:2" ht="20" x14ac:dyDescent="0.4">
      <c r="A34" s="78" t="s">
        <v>118</v>
      </c>
      <c r="B34" s="81" t="s">
        <v>89</v>
      </c>
    </row>
    <row r="35" spans="1:2" ht="20" x14ac:dyDescent="0.4">
      <c r="A35" s="78" t="s">
        <v>120</v>
      </c>
      <c r="B35" s="81" t="s">
        <v>89</v>
      </c>
    </row>
    <row r="36" spans="1:2" ht="20" x14ac:dyDescent="0.4">
      <c r="A36" s="78" t="s">
        <v>121</v>
      </c>
      <c r="B36" s="81" t="s">
        <v>89</v>
      </c>
    </row>
    <row r="37" spans="1:2" ht="20" x14ac:dyDescent="0.4">
      <c r="A37" s="78" t="s">
        <v>122</v>
      </c>
      <c r="B37" s="81" t="s">
        <v>89</v>
      </c>
    </row>
    <row r="38" spans="1:2" ht="20" x14ac:dyDescent="0.4">
      <c r="A38" t="s">
        <v>125</v>
      </c>
      <c r="B38" s="85" t="s">
        <v>89</v>
      </c>
    </row>
    <row r="39" spans="1:2" ht="20" x14ac:dyDescent="0.4">
      <c r="A39" s="74" t="s">
        <v>135</v>
      </c>
      <c r="B39" s="81" t="s">
        <v>90</v>
      </c>
    </row>
    <row r="40" spans="1:2" ht="20" x14ac:dyDescent="0.4">
      <c r="A40" s="78" t="s">
        <v>137</v>
      </c>
      <c r="B40" s="81" t="s">
        <v>90</v>
      </c>
    </row>
    <row r="41" spans="1:2" ht="20" x14ac:dyDescent="0.4">
      <c r="A41" s="78" t="s">
        <v>139</v>
      </c>
      <c r="B41" s="81" t="s">
        <v>90</v>
      </c>
    </row>
    <row r="42" spans="1:2" ht="20" x14ac:dyDescent="0.4">
      <c r="A42" s="78" t="s">
        <v>140</v>
      </c>
      <c r="B42" s="81" t="s">
        <v>90</v>
      </c>
    </row>
    <row r="43" spans="1:2" ht="20" x14ac:dyDescent="0.4">
      <c r="A43" s="78" t="s">
        <v>143</v>
      </c>
      <c r="B43" s="81" t="s">
        <v>90</v>
      </c>
    </row>
    <row r="44" spans="1:2" ht="20" x14ac:dyDescent="0.4">
      <c r="A44" s="78" t="s">
        <v>144</v>
      </c>
      <c r="B44" s="81" t="s">
        <v>90</v>
      </c>
    </row>
    <row r="45" spans="1:2" ht="20" x14ac:dyDescent="0.4">
      <c r="A45" s="78" t="s">
        <v>145</v>
      </c>
      <c r="B45" s="81" t="s">
        <v>90</v>
      </c>
    </row>
    <row r="46" spans="1:2" ht="20" x14ac:dyDescent="0.4">
      <c r="A46" s="78" t="s">
        <v>147</v>
      </c>
      <c r="B46" s="81" t="s">
        <v>90</v>
      </c>
    </row>
    <row r="47" spans="1:2" ht="20" x14ac:dyDescent="0.4">
      <c r="A47" s="78" t="s">
        <v>149</v>
      </c>
      <c r="B47" s="81" t="s">
        <v>90</v>
      </c>
    </row>
    <row r="48" spans="1:2" ht="20" x14ac:dyDescent="0.4">
      <c r="A48" s="78" t="s">
        <v>151</v>
      </c>
      <c r="B48" s="81" t="s">
        <v>90</v>
      </c>
    </row>
    <row r="49" spans="1:2" ht="20" x14ac:dyDescent="0.4">
      <c r="A49" s="78" t="s">
        <v>153</v>
      </c>
      <c r="B49" s="81" t="s">
        <v>90</v>
      </c>
    </row>
    <row r="50" spans="1:2" ht="20" x14ac:dyDescent="0.4">
      <c r="A50" s="78" t="s">
        <v>154</v>
      </c>
      <c r="B50" s="81" t="s">
        <v>90</v>
      </c>
    </row>
    <row r="51" spans="1:2" ht="20" x14ac:dyDescent="0.4">
      <c r="A51" s="78" t="s">
        <v>155</v>
      </c>
      <c r="B51" s="81" t="s">
        <v>90</v>
      </c>
    </row>
    <row r="52" spans="1:2" ht="20" x14ac:dyDescent="0.4">
      <c r="A52" s="78" t="s">
        <v>157</v>
      </c>
      <c r="B52" s="81" t="s">
        <v>90</v>
      </c>
    </row>
    <row r="53" spans="1:2" ht="20" x14ac:dyDescent="0.4">
      <c r="A53" s="78" t="s">
        <v>160</v>
      </c>
      <c r="B53" s="81" t="s">
        <v>90</v>
      </c>
    </row>
    <row r="54" spans="1:2" ht="20" x14ac:dyDescent="0.4">
      <c r="A54" s="78" t="s">
        <v>161</v>
      </c>
      <c r="B54" s="81" t="s">
        <v>90</v>
      </c>
    </row>
    <row r="55" spans="1:2" ht="20" x14ac:dyDescent="0.4">
      <c r="A55" s="78" t="s">
        <v>163</v>
      </c>
      <c r="B55" s="81" t="s">
        <v>90</v>
      </c>
    </row>
    <row r="56" spans="1:2" ht="20" x14ac:dyDescent="0.4">
      <c r="A56" s="78" t="s">
        <v>165</v>
      </c>
      <c r="B56" s="81" t="s">
        <v>90</v>
      </c>
    </row>
    <row r="57" spans="1:2" ht="20" x14ac:dyDescent="0.4">
      <c r="A57" s="78" t="s">
        <v>167</v>
      </c>
      <c r="B57" s="81" t="s">
        <v>90</v>
      </c>
    </row>
    <row r="58" spans="1:2" ht="20" x14ac:dyDescent="0.4">
      <c r="A58" s="78" t="s">
        <v>169</v>
      </c>
      <c r="B58" s="81" t="s">
        <v>90</v>
      </c>
    </row>
    <row r="59" spans="1:2" ht="20" x14ac:dyDescent="0.4">
      <c r="A59" s="78" t="s">
        <v>170</v>
      </c>
      <c r="B59" s="81" t="s">
        <v>90</v>
      </c>
    </row>
    <row r="60" spans="1:2" ht="20" x14ac:dyDescent="0.4">
      <c r="A60" s="78" t="s">
        <v>172</v>
      </c>
      <c r="B60" s="81" t="s">
        <v>90</v>
      </c>
    </row>
    <row r="61" spans="1:2" ht="20" x14ac:dyDescent="0.4">
      <c r="A61" s="78" t="s">
        <v>174</v>
      </c>
      <c r="B61" s="81" t="s">
        <v>90</v>
      </c>
    </row>
    <row r="62" spans="1:2" ht="20" x14ac:dyDescent="0.4">
      <c r="A62" s="78" t="s">
        <v>176</v>
      </c>
      <c r="B62" s="81" t="s">
        <v>90</v>
      </c>
    </row>
    <row r="63" spans="1:2" ht="20" x14ac:dyDescent="0.4">
      <c r="A63" s="78" t="s">
        <v>177</v>
      </c>
      <c r="B63" s="81" t="s">
        <v>90</v>
      </c>
    </row>
    <row r="64" spans="1:2" ht="20" x14ac:dyDescent="0.4">
      <c r="A64" s="78" t="s">
        <v>178</v>
      </c>
      <c r="B64" s="81" t="s">
        <v>90</v>
      </c>
    </row>
    <row r="65" spans="1:2" ht="20" x14ac:dyDescent="0.4">
      <c r="A65" s="78" t="s">
        <v>179</v>
      </c>
      <c r="B65" s="81" t="s">
        <v>90</v>
      </c>
    </row>
    <row r="66" spans="1:2" ht="20" x14ac:dyDescent="0.4">
      <c r="A66" s="78" t="s">
        <v>180</v>
      </c>
      <c r="B66" s="81" t="s">
        <v>90</v>
      </c>
    </row>
    <row r="67" spans="1:2" ht="20" x14ac:dyDescent="0.4">
      <c r="A67" s="78" t="s">
        <v>181</v>
      </c>
      <c r="B67" s="81" t="s">
        <v>90</v>
      </c>
    </row>
    <row r="68" spans="1:2" ht="20" x14ac:dyDescent="0.4">
      <c r="A68" s="78" t="s">
        <v>183</v>
      </c>
      <c r="B68" s="81" t="s">
        <v>90</v>
      </c>
    </row>
    <row r="69" spans="1:2" ht="20" x14ac:dyDescent="0.4">
      <c r="A69" s="78" t="s">
        <v>184</v>
      </c>
      <c r="B69" s="81" t="s">
        <v>90</v>
      </c>
    </row>
    <row r="70" spans="1:2" ht="20" x14ac:dyDescent="0.4">
      <c r="A70" s="78" t="s">
        <v>186</v>
      </c>
      <c r="B70" s="81" t="s">
        <v>90</v>
      </c>
    </row>
    <row r="71" spans="1:2" ht="20" x14ac:dyDescent="0.4">
      <c r="A71" s="78" t="s">
        <v>188</v>
      </c>
      <c r="B71" s="81" t="s">
        <v>90</v>
      </c>
    </row>
    <row r="72" spans="1:2" ht="20" x14ac:dyDescent="0.4">
      <c r="A72" s="78" t="s">
        <v>189</v>
      </c>
      <c r="B72" s="81" t="s">
        <v>90</v>
      </c>
    </row>
    <row r="73" spans="1:2" ht="20" x14ac:dyDescent="0.4">
      <c r="A73" s="78" t="s">
        <v>190</v>
      </c>
      <c r="B73" s="81" t="s">
        <v>90</v>
      </c>
    </row>
    <row r="74" spans="1:2" ht="20" x14ac:dyDescent="0.4">
      <c r="A74" s="78" t="s">
        <v>191</v>
      </c>
      <c r="B74" s="81" t="s">
        <v>90</v>
      </c>
    </row>
    <row r="75" spans="1:2" ht="20" x14ac:dyDescent="0.4">
      <c r="A75" s="78" t="s">
        <v>192</v>
      </c>
      <c r="B75" s="81" t="s">
        <v>90</v>
      </c>
    </row>
    <row r="76" spans="1:2" ht="20" x14ac:dyDescent="0.4">
      <c r="A76" s="78" t="s">
        <v>193</v>
      </c>
      <c r="B76" s="81" t="s">
        <v>90</v>
      </c>
    </row>
    <row r="77" spans="1:2" ht="20" x14ac:dyDescent="0.4">
      <c r="A77" s="78" t="s">
        <v>194</v>
      </c>
      <c r="B77" s="81" t="s">
        <v>90</v>
      </c>
    </row>
    <row r="78" spans="1:2" ht="20" x14ac:dyDescent="0.4">
      <c r="A78" s="78" t="s">
        <v>195</v>
      </c>
      <c r="B78" s="81" t="s">
        <v>90</v>
      </c>
    </row>
    <row r="79" spans="1:2" ht="20" x14ac:dyDescent="0.4">
      <c r="A79" s="78" t="s">
        <v>196</v>
      </c>
      <c r="B79" s="81" t="s">
        <v>90</v>
      </c>
    </row>
    <row r="80" spans="1:2" ht="20" x14ac:dyDescent="0.4">
      <c r="A80" s="78" t="s">
        <v>197</v>
      </c>
      <c r="B80" s="81" t="s">
        <v>90</v>
      </c>
    </row>
    <row r="81" spans="1:2" ht="20" x14ac:dyDescent="0.4">
      <c r="A81" s="78" t="s">
        <v>197</v>
      </c>
      <c r="B81" s="81" t="s">
        <v>90</v>
      </c>
    </row>
    <row r="82" spans="1:2" ht="20" x14ac:dyDescent="0.4">
      <c r="A82" s="74" t="s">
        <v>198</v>
      </c>
      <c r="B82" s="81" t="s">
        <v>93</v>
      </c>
    </row>
    <row r="83" spans="1:2" ht="20" x14ac:dyDescent="0.4">
      <c r="A83" s="78" t="s">
        <v>200</v>
      </c>
      <c r="B83" s="81" t="s">
        <v>93</v>
      </c>
    </row>
    <row r="84" spans="1:2" ht="20" x14ac:dyDescent="0.4">
      <c r="A84" s="78" t="s">
        <v>202</v>
      </c>
      <c r="B84" s="81" t="s">
        <v>93</v>
      </c>
    </row>
    <row r="85" spans="1:2" ht="20" x14ac:dyDescent="0.4">
      <c r="A85" s="78" t="s">
        <v>204</v>
      </c>
      <c r="B85" s="81" t="s">
        <v>93</v>
      </c>
    </row>
    <row r="86" spans="1:2" ht="20" x14ac:dyDescent="0.4">
      <c r="A86" s="78" t="s">
        <v>206</v>
      </c>
      <c r="B86" s="81" t="s">
        <v>93</v>
      </c>
    </row>
    <row r="87" spans="1:2" ht="20" x14ac:dyDescent="0.4">
      <c r="A87" s="78" t="s">
        <v>208</v>
      </c>
      <c r="B87" s="81" t="s">
        <v>93</v>
      </c>
    </row>
    <row r="88" spans="1:2" ht="20" x14ac:dyDescent="0.4">
      <c r="A88" s="78" t="s">
        <v>210</v>
      </c>
      <c r="B88" s="81" t="s">
        <v>93</v>
      </c>
    </row>
    <row r="89" spans="1:2" ht="20" x14ac:dyDescent="0.4">
      <c r="A89" s="78" t="s">
        <v>212</v>
      </c>
      <c r="B89" s="81" t="s">
        <v>93</v>
      </c>
    </row>
    <row r="90" spans="1:2" ht="20" x14ac:dyDescent="0.4">
      <c r="A90" s="78" t="s">
        <v>214</v>
      </c>
      <c r="B90" s="81" t="s">
        <v>93</v>
      </c>
    </row>
    <row r="91" spans="1:2" ht="20" x14ac:dyDescent="0.4">
      <c r="A91" s="78" t="s">
        <v>216</v>
      </c>
      <c r="B91" s="81" t="s">
        <v>93</v>
      </c>
    </row>
    <row r="92" spans="1:2" ht="20" x14ac:dyDescent="0.4">
      <c r="A92" s="78" t="s">
        <v>218</v>
      </c>
      <c r="B92" s="81" t="s">
        <v>93</v>
      </c>
    </row>
    <row r="93" spans="1:2" ht="20" x14ac:dyDescent="0.4">
      <c r="A93" s="78" t="s">
        <v>220</v>
      </c>
      <c r="B93" s="81" t="s">
        <v>93</v>
      </c>
    </row>
    <row r="94" spans="1:2" ht="20" x14ac:dyDescent="0.4">
      <c r="A94" s="74" t="s">
        <v>248</v>
      </c>
      <c r="B94" s="81" t="s">
        <v>94</v>
      </c>
    </row>
    <row r="95" spans="1:2" ht="20" x14ac:dyDescent="0.4">
      <c r="A95" s="78" t="s">
        <v>103</v>
      </c>
      <c r="B95" s="81" t="s">
        <v>94</v>
      </c>
    </row>
    <row r="96" spans="1:2" ht="20" x14ac:dyDescent="0.4">
      <c r="A96" s="78" t="s">
        <v>10</v>
      </c>
      <c r="B96" s="81" t="s">
        <v>94</v>
      </c>
    </row>
    <row r="97" spans="1:2" ht="20" x14ac:dyDescent="0.4">
      <c r="A97" s="78" t="s">
        <v>249</v>
      </c>
      <c r="B97" s="81" t="s">
        <v>94</v>
      </c>
    </row>
    <row r="98" spans="1:2" ht="20" x14ac:dyDescent="0.4">
      <c r="A98" s="78" t="s">
        <v>250</v>
      </c>
      <c r="B98" s="81" t="s">
        <v>94</v>
      </c>
    </row>
    <row r="99" spans="1:2" ht="20" x14ac:dyDescent="0.4">
      <c r="A99" s="78" t="s">
        <v>251</v>
      </c>
      <c r="B99" s="81" t="s">
        <v>94</v>
      </c>
    </row>
    <row r="100" spans="1:2" ht="20" x14ac:dyDescent="0.4">
      <c r="A100" s="78" t="s">
        <v>253</v>
      </c>
      <c r="B100" s="81" t="s">
        <v>94</v>
      </c>
    </row>
    <row r="101" spans="1:2" ht="20" x14ac:dyDescent="0.4">
      <c r="A101" s="78" t="s">
        <v>254</v>
      </c>
      <c r="B101" s="81" t="s">
        <v>94</v>
      </c>
    </row>
    <row r="102" spans="1:2" ht="20" x14ac:dyDescent="0.4">
      <c r="A102" s="78" t="s">
        <v>255</v>
      </c>
      <c r="B102" s="81" t="s">
        <v>94</v>
      </c>
    </row>
    <row r="103" spans="1:2" ht="20" x14ac:dyDescent="0.4">
      <c r="A103" s="78" t="s">
        <v>252</v>
      </c>
      <c r="B103" s="81" t="s">
        <v>94</v>
      </c>
    </row>
    <row r="104" spans="1:2" ht="20" x14ac:dyDescent="0.4">
      <c r="A104" s="78" t="s">
        <v>256</v>
      </c>
      <c r="B104" s="81" t="s">
        <v>94</v>
      </c>
    </row>
    <row r="105" spans="1:2" ht="20" x14ac:dyDescent="0.4">
      <c r="A105" s="78" t="s">
        <v>257</v>
      </c>
      <c r="B105" s="81" t="s">
        <v>94</v>
      </c>
    </row>
    <row r="106" spans="1:2" ht="20" x14ac:dyDescent="0.4">
      <c r="A106" s="78" t="s">
        <v>258</v>
      </c>
      <c r="B106" s="81" t="s">
        <v>94</v>
      </c>
    </row>
    <row r="107" spans="1:2" ht="20" x14ac:dyDescent="0.4">
      <c r="A107" s="74" t="s">
        <v>230</v>
      </c>
      <c r="B107" s="81" t="s">
        <v>95</v>
      </c>
    </row>
    <row r="108" spans="1:2" ht="20" x14ac:dyDescent="0.4">
      <c r="A108" s="74" t="s">
        <v>228</v>
      </c>
      <c r="B108" s="81" t="s">
        <v>95</v>
      </c>
    </row>
    <row r="109" spans="1:2" ht="20" x14ac:dyDescent="0.4">
      <c r="A109" s="74" t="s">
        <v>229</v>
      </c>
      <c r="B109" s="81" t="s">
        <v>95</v>
      </c>
    </row>
    <row r="110" spans="1:2" ht="20" x14ac:dyDescent="0.4">
      <c r="A110" s="78" t="s">
        <v>222</v>
      </c>
      <c r="B110" s="81" t="s">
        <v>95</v>
      </c>
    </row>
    <row r="111" spans="1:2" ht="20" x14ac:dyDescent="0.4">
      <c r="A111" s="74" t="s">
        <v>223</v>
      </c>
      <c r="B111" s="81" t="s">
        <v>95</v>
      </c>
    </row>
    <row r="112" spans="1:2" ht="20" x14ac:dyDescent="0.4">
      <c r="A112" s="74" t="s">
        <v>224</v>
      </c>
      <c r="B112" s="81" t="s">
        <v>95</v>
      </c>
    </row>
    <row r="113" spans="1:2" ht="20" x14ac:dyDescent="0.4">
      <c r="A113" s="74" t="s">
        <v>225</v>
      </c>
      <c r="B113" s="81" t="s">
        <v>95</v>
      </c>
    </row>
    <row r="114" spans="1:2" ht="20" x14ac:dyDescent="0.4">
      <c r="A114" s="74" t="s">
        <v>226</v>
      </c>
      <c r="B114" s="81" t="s">
        <v>95</v>
      </c>
    </row>
    <row r="115" spans="1:2" ht="20" x14ac:dyDescent="0.4">
      <c r="A115" s="74" t="s">
        <v>227</v>
      </c>
      <c r="B115" s="81" t="s">
        <v>95</v>
      </c>
    </row>
    <row r="116" spans="1:2" ht="20" x14ac:dyDescent="0.4">
      <c r="A116" s="74" t="s">
        <v>238</v>
      </c>
      <c r="B116" s="81" t="s">
        <v>95</v>
      </c>
    </row>
    <row r="117" spans="1:2" ht="20" x14ac:dyDescent="0.4">
      <c r="A117" s="78" t="s">
        <v>239</v>
      </c>
      <c r="B117" s="81" t="s">
        <v>95</v>
      </c>
    </row>
    <row r="118" spans="1:2" ht="20" x14ac:dyDescent="0.4">
      <c r="A118" s="78" t="s">
        <v>240</v>
      </c>
      <c r="B118" s="81" t="s">
        <v>95</v>
      </c>
    </row>
    <row r="119" spans="1:2" ht="20" x14ac:dyDescent="0.4">
      <c r="A119" s="78" t="s">
        <v>242</v>
      </c>
      <c r="B119" s="81" t="s">
        <v>95</v>
      </c>
    </row>
    <row r="120" spans="1:2" ht="20" x14ac:dyDescent="0.4">
      <c r="A120" s="78" t="s">
        <v>244</v>
      </c>
      <c r="B120" s="81" t="s">
        <v>95</v>
      </c>
    </row>
    <row r="121" spans="1:2" ht="20" x14ac:dyDescent="0.4">
      <c r="A121" s="78" t="s">
        <v>245</v>
      </c>
      <c r="B121" s="81" t="s">
        <v>95</v>
      </c>
    </row>
    <row r="122" spans="1:2" ht="20" x14ac:dyDescent="0.4">
      <c r="A122" s="74" t="s">
        <v>246</v>
      </c>
      <c r="B122" s="81" t="s">
        <v>95</v>
      </c>
    </row>
    <row r="123" spans="1:2" ht="20" x14ac:dyDescent="0.4">
      <c r="A123" s="78" t="s">
        <v>247</v>
      </c>
      <c r="B123" s="81" t="s">
        <v>95</v>
      </c>
    </row>
    <row r="124" spans="1:2" ht="20" x14ac:dyDescent="0.4">
      <c r="A124" s="74" t="s">
        <v>266</v>
      </c>
      <c r="B124" s="81" t="s">
        <v>96</v>
      </c>
    </row>
    <row r="125" spans="1:2" ht="20" x14ac:dyDescent="0.4">
      <c r="A125" s="74" t="s">
        <v>260</v>
      </c>
      <c r="B125" s="81" t="s">
        <v>96</v>
      </c>
    </row>
    <row r="126" spans="1:2" ht="20" x14ac:dyDescent="0.4">
      <c r="A126" s="74" t="s">
        <v>281</v>
      </c>
      <c r="B126" s="81" t="s">
        <v>96</v>
      </c>
    </row>
    <row r="127" spans="1:2" ht="20" x14ac:dyDescent="0.4">
      <c r="A127" s="74" t="s">
        <v>280</v>
      </c>
      <c r="B127" s="81" t="s">
        <v>96</v>
      </c>
    </row>
    <row r="128" spans="1:2" ht="20" x14ac:dyDescent="0.4">
      <c r="A128" s="74" t="s">
        <v>282</v>
      </c>
      <c r="B128" s="81" t="s">
        <v>96</v>
      </c>
    </row>
    <row r="129" spans="1:2" ht="20" x14ac:dyDescent="0.4">
      <c r="A129" s="74" t="s">
        <v>261</v>
      </c>
      <c r="B129" s="81" t="s">
        <v>96</v>
      </c>
    </row>
    <row r="130" spans="1:2" ht="20" x14ac:dyDescent="0.4">
      <c r="A130" s="74" t="s">
        <v>262</v>
      </c>
      <c r="B130" s="81" t="s">
        <v>96</v>
      </c>
    </row>
    <row r="131" spans="1:2" ht="20" x14ac:dyDescent="0.4">
      <c r="A131" s="74" t="s">
        <v>263</v>
      </c>
      <c r="B131" s="81" t="s">
        <v>96</v>
      </c>
    </row>
    <row r="132" spans="1:2" ht="20" x14ac:dyDescent="0.4">
      <c r="A132" s="74" t="s">
        <v>264</v>
      </c>
      <c r="B132" s="81" t="s">
        <v>96</v>
      </c>
    </row>
    <row r="133" spans="1:2" ht="20" x14ac:dyDescent="0.4">
      <c r="A133" s="74" t="s">
        <v>265</v>
      </c>
      <c r="B133" s="81" t="s">
        <v>96</v>
      </c>
    </row>
    <row r="134" spans="1:2" ht="20" x14ac:dyDescent="0.4">
      <c r="A134" s="74" t="s">
        <v>273</v>
      </c>
      <c r="B134" s="81" t="s">
        <v>96</v>
      </c>
    </row>
    <row r="135" spans="1:2" ht="20" x14ac:dyDescent="0.4">
      <c r="A135" s="74" t="s">
        <v>274</v>
      </c>
      <c r="B135" s="81" t="s">
        <v>96</v>
      </c>
    </row>
    <row r="136" spans="1:2" ht="20" x14ac:dyDescent="0.4">
      <c r="A136" s="74" t="s">
        <v>275</v>
      </c>
      <c r="B136" s="81" t="s">
        <v>96</v>
      </c>
    </row>
    <row r="137" spans="1:2" ht="20" x14ac:dyDescent="0.4">
      <c r="A137" s="74" t="s">
        <v>284</v>
      </c>
      <c r="B137" s="81" t="s">
        <v>96</v>
      </c>
    </row>
    <row r="138" spans="1:2" ht="20" x14ac:dyDescent="0.4">
      <c r="A138" s="74" t="s">
        <v>285</v>
      </c>
      <c r="B138" s="81" t="s">
        <v>96</v>
      </c>
    </row>
    <row r="139" spans="1:2" ht="20" x14ac:dyDescent="0.4">
      <c r="A139" s="74" t="s">
        <v>276</v>
      </c>
      <c r="B139" s="81" t="s">
        <v>96</v>
      </c>
    </row>
    <row r="140" spans="1:2" ht="20" x14ac:dyDescent="0.4">
      <c r="A140" s="74" t="s">
        <v>277</v>
      </c>
      <c r="B140" s="81" t="s">
        <v>96</v>
      </c>
    </row>
    <row r="141" spans="1:2" ht="20" x14ac:dyDescent="0.4">
      <c r="A141" s="74" t="s">
        <v>288</v>
      </c>
      <c r="B141" s="81" t="s">
        <v>96</v>
      </c>
    </row>
    <row r="142" spans="1:2" ht="20" x14ac:dyDescent="0.4">
      <c r="A142" s="74" t="s">
        <v>289</v>
      </c>
      <c r="B142" s="81" t="s">
        <v>96</v>
      </c>
    </row>
    <row r="143" spans="1:2" ht="20" x14ac:dyDescent="0.4">
      <c r="A143" s="74" t="s">
        <v>290</v>
      </c>
      <c r="B143" s="81" t="s">
        <v>96</v>
      </c>
    </row>
    <row r="144" spans="1:2" ht="20" x14ac:dyDescent="0.4">
      <c r="A144" s="74" t="s">
        <v>296</v>
      </c>
      <c r="B144" s="81" t="s">
        <v>96</v>
      </c>
    </row>
    <row r="145" spans="1:2" ht="20" x14ac:dyDescent="0.4">
      <c r="A145" s="74" t="s">
        <v>297</v>
      </c>
      <c r="B145" s="81" t="s">
        <v>96</v>
      </c>
    </row>
    <row r="146" spans="1:2" ht="20" x14ac:dyDescent="0.4">
      <c r="A146" s="74" t="s">
        <v>298</v>
      </c>
      <c r="B146" s="81" t="s">
        <v>96</v>
      </c>
    </row>
    <row r="147" spans="1:2" ht="20" x14ac:dyDescent="0.4">
      <c r="A147" s="74" t="s">
        <v>299</v>
      </c>
      <c r="B147" s="81" t="s">
        <v>96</v>
      </c>
    </row>
    <row r="148" spans="1:2" ht="20" x14ac:dyDescent="0.4">
      <c r="A148" s="74" t="s">
        <v>291</v>
      </c>
      <c r="B148" s="81" t="s">
        <v>96</v>
      </c>
    </row>
    <row r="149" spans="1:2" ht="20" x14ac:dyDescent="0.4">
      <c r="A149" s="74" t="s">
        <v>292</v>
      </c>
      <c r="B149" s="81" t="s">
        <v>96</v>
      </c>
    </row>
    <row r="150" spans="1:2" ht="20" x14ac:dyDescent="0.4">
      <c r="A150" s="74" t="s">
        <v>303</v>
      </c>
      <c r="B150" s="81" t="s">
        <v>96</v>
      </c>
    </row>
    <row r="151" spans="1:2" ht="20" x14ac:dyDescent="0.4">
      <c r="A151" s="74" t="s">
        <v>304</v>
      </c>
      <c r="B151" s="81" t="s">
        <v>96</v>
      </c>
    </row>
    <row r="152" spans="1:2" ht="20" x14ac:dyDescent="0.4">
      <c r="A152" s="74" t="s">
        <v>293</v>
      </c>
      <c r="B152" s="81" t="s">
        <v>96</v>
      </c>
    </row>
    <row r="153" spans="1:2" ht="20" x14ac:dyDescent="0.4">
      <c r="A153" s="74" t="s">
        <v>294</v>
      </c>
      <c r="B153" s="81" t="s">
        <v>96</v>
      </c>
    </row>
    <row r="154" spans="1:2" ht="20" x14ac:dyDescent="0.4">
      <c r="A154" s="74" t="s">
        <v>295</v>
      </c>
      <c r="B154" s="81" t="s">
        <v>96</v>
      </c>
    </row>
    <row r="155" spans="1:2" ht="20" x14ac:dyDescent="0.4">
      <c r="A155" s="74" t="s">
        <v>305</v>
      </c>
      <c r="B155" s="81" t="s">
        <v>96</v>
      </c>
    </row>
    <row r="156" spans="1:2" ht="20" x14ac:dyDescent="0.4">
      <c r="A156" s="74" t="s">
        <v>306</v>
      </c>
      <c r="B156" s="81" t="s">
        <v>96</v>
      </c>
    </row>
    <row r="157" spans="1:2" ht="20" x14ac:dyDescent="0.4">
      <c r="A157" s="89" t="s">
        <v>307</v>
      </c>
      <c r="B157" s="81" t="s">
        <v>96</v>
      </c>
    </row>
    <row r="158" spans="1:2" ht="20" x14ac:dyDescent="0.4">
      <c r="A158" s="74" t="s">
        <v>308</v>
      </c>
      <c r="B158" s="81" t="s">
        <v>96</v>
      </c>
    </row>
    <row r="159" spans="1:2" ht="20" x14ac:dyDescent="0.4">
      <c r="A159" s="78" t="s">
        <v>309</v>
      </c>
      <c r="B159" s="81" t="s">
        <v>96</v>
      </c>
    </row>
    <row r="160" spans="1:2" ht="20" x14ac:dyDescent="0.4">
      <c r="A160" s="78" t="s">
        <v>310</v>
      </c>
      <c r="B160" s="81" t="s">
        <v>96</v>
      </c>
    </row>
    <row r="161" spans="1:2" ht="20" x14ac:dyDescent="0.4">
      <c r="A161" s="78" t="s">
        <v>311</v>
      </c>
      <c r="B161" s="81" t="s">
        <v>96</v>
      </c>
    </row>
    <row r="162" spans="1:2" ht="20" x14ac:dyDescent="0.4">
      <c r="A162" s="78" t="s">
        <v>312</v>
      </c>
      <c r="B162" s="81" t="s">
        <v>96</v>
      </c>
    </row>
    <row r="163" spans="1:2" ht="20" x14ac:dyDescent="0.4">
      <c r="A163" s="74" t="s">
        <v>126</v>
      </c>
      <c r="B163" s="81" t="s">
        <v>99</v>
      </c>
    </row>
    <row r="164" spans="1:2" ht="20" x14ac:dyDescent="0.4">
      <c r="A164" s="78" t="s">
        <v>127</v>
      </c>
      <c r="B164" s="81" t="s">
        <v>99</v>
      </c>
    </row>
    <row r="165" spans="1:2" ht="20" x14ac:dyDescent="0.4">
      <c r="A165" s="78" t="s">
        <v>128</v>
      </c>
      <c r="B165" s="81" t="s">
        <v>99</v>
      </c>
    </row>
    <row r="166" spans="1:2" ht="20" x14ac:dyDescent="0.4">
      <c r="A166" s="78" t="s">
        <v>129</v>
      </c>
      <c r="B166" s="81" t="s">
        <v>99</v>
      </c>
    </row>
    <row r="167" spans="1:2" ht="20" x14ac:dyDescent="0.4">
      <c r="A167" s="78" t="s">
        <v>130</v>
      </c>
      <c r="B167" s="81" t="s">
        <v>99</v>
      </c>
    </row>
    <row r="168" spans="1:2" ht="20" x14ac:dyDescent="0.4">
      <c r="A168" s="78" t="s">
        <v>132</v>
      </c>
      <c r="B168" s="81" t="s">
        <v>99</v>
      </c>
    </row>
    <row r="169" spans="1:2" ht="20" x14ac:dyDescent="0.4">
      <c r="A169" s="78" t="s">
        <v>133</v>
      </c>
      <c r="B169" s="81" t="s">
        <v>99</v>
      </c>
    </row>
    <row r="170" spans="1:2" ht="20" x14ac:dyDescent="0.4">
      <c r="A170" s="78" t="s">
        <v>134</v>
      </c>
      <c r="B170" s="81" t="s">
        <v>99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4464C-2AA4-463A-BD1E-C20622DC2267}">
  <sheetPr codeName="Sheet22"/>
  <dimension ref="A1:P55"/>
  <sheetViews>
    <sheetView rightToLeft="1" topLeftCell="A33" zoomScale="54" zoomScaleNormal="54" workbookViewId="0">
      <selection activeCell="F35" sqref="F35"/>
    </sheetView>
  </sheetViews>
  <sheetFormatPr defaultRowHeight="14" x14ac:dyDescent="0.3"/>
  <cols>
    <col min="1" max="5" width="12.58203125" style="62" customWidth="1"/>
    <col min="6" max="6" width="24.5" style="62" bestFit="1" customWidth="1"/>
    <col min="7" max="7" width="44" style="62" bestFit="1" customWidth="1"/>
    <col min="8" max="12" width="12.58203125" style="62" customWidth="1"/>
    <col min="13" max="13" width="13.33203125" bestFit="1" customWidth="1"/>
    <col min="15" max="15" width="7.1640625" bestFit="1" customWidth="1"/>
  </cols>
  <sheetData>
    <row r="1" spans="1:16" ht="23" x14ac:dyDescent="0.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N1" s="79" t="s">
        <v>101</v>
      </c>
      <c r="O1" s="80" t="s">
        <v>104</v>
      </c>
      <c r="P1" s="79" t="s">
        <v>42</v>
      </c>
    </row>
    <row r="2" spans="1:16" ht="20" x14ac:dyDescent="0.4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N2" s="81" t="s">
        <v>174</v>
      </c>
      <c r="O2" s="82">
        <f>MATCH(N2,F:F,0)</f>
        <v>35</v>
      </c>
      <c r="P2" s="81" t="str">
        <f>VLOOKUP(N2,F:G,2,FALSE)</f>
        <v>نص حبة صغيرة</v>
      </c>
    </row>
    <row r="3" spans="1:16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</row>
    <row r="4" spans="1:16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</row>
    <row r="5" spans="1:16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</row>
    <row r="6" spans="1:16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</row>
    <row r="12" spans="1:16" ht="23" x14ac:dyDescent="0.5">
      <c r="F12" s="76" t="s">
        <v>101</v>
      </c>
      <c r="G12" s="77" t="s">
        <v>42</v>
      </c>
    </row>
    <row r="13" spans="1:16" ht="20" x14ac:dyDescent="0.4">
      <c r="F13" s="74" t="s">
        <v>135</v>
      </c>
      <c r="G13" s="74" t="s">
        <v>136</v>
      </c>
    </row>
    <row r="14" spans="1:16" ht="20" x14ac:dyDescent="0.4">
      <c r="F14" s="78" t="s">
        <v>137</v>
      </c>
      <c r="G14" s="78" t="s">
        <v>138</v>
      </c>
    </row>
    <row r="15" spans="1:16" ht="20" x14ac:dyDescent="0.4">
      <c r="F15" s="78" t="s">
        <v>139</v>
      </c>
      <c r="G15" s="78" t="s">
        <v>52</v>
      </c>
    </row>
    <row r="16" spans="1:16" ht="20" x14ac:dyDescent="0.4">
      <c r="F16" s="78" t="s">
        <v>140</v>
      </c>
      <c r="G16" s="78" t="s">
        <v>141</v>
      </c>
    </row>
    <row r="17" spans="6:7" ht="20" x14ac:dyDescent="0.4">
      <c r="F17" s="78" t="s">
        <v>143</v>
      </c>
      <c r="G17" s="78" t="s">
        <v>142</v>
      </c>
    </row>
    <row r="18" spans="6:7" ht="20" x14ac:dyDescent="0.4">
      <c r="F18" s="78" t="s">
        <v>144</v>
      </c>
      <c r="G18" s="78" t="s">
        <v>52</v>
      </c>
    </row>
    <row r="19" spans="6:7" ht="20" x14ac:dyDescent="0.4">
      <c r="F19" s="78" t="s">
        <v>145</v>
      </c>
      <c r="G19" s="78" t="s">
        <v>146</v>
      </c>
    </row>
    <row r="20" spans="6:7" ht="20" x14ac:dyDescent="0.4">
      <c r="F20" s="78" t="s">
        <v>147</v>
      </c>
      <c r="G20" s="78" t="s">
        <v>148</v>
      </c>
    </row>
    <row r="21" spans="6:7" ht="20" x14ac:dyDescent="0.4">
      <c r="F21" s="78" t="s">
        <v>149</v>
      </c>
      <c r="G21" s="78" t="s">
        <v>150</v>
      </c>
    </row>
    <row r="22" spans="6:7" ht="20" x14ac:dyDescent="0.4">
      <c r="F22" s="78" t="s">
        <v>151</v>
      </c>
      <c r="G22" s="78" t="s">
        <v>152</v>
      </c>
    </row>
    <row r="23" spans="6:7" ht="20" x14ac:dyDescent="0.4">
      <c r="F23" s="78" t="s">
        <v>153</v>
      </c>
      <c r="G23" s="78" t="s">
        <v>52</v>
      </c>
    </row>
    <row r="24" spans="6:7" ht="20" x14ac:dyDescent="0.4">
      <c r="F24" s="78" t="s">
        <v>154</v>
      </c>
      <c r="G24" s="78" t="s">
        <v>54</v>
      </c>
    </row>
    <row r="25" spans="6:7" ht="20" x14ac:dyDescent="0.4">
      <c r="F25" s="78" t="s">
        <v>155</v>
      </c>
      <c r="G25" s="78" t="s">
        <v>156</v>
      </c>
    </row>
    <row r="26" spans="6:7" ht="20" x14ac:dyDescent="0.4">
      <c r="F26" s="78" t="s">
        <v>157</v>
      </c>
      <c r="G26" s="78" t="s">
        <v>158</v>
      </c>
    </row>
    <row r="27" spans="6:7" ht="20" x14ac:dyDescent="0.4">
      <c r="F27" s="78" t="s">
        <v>160</v>
      </c>
      <c r="G27" s="78" t="s">
        <v>159</v>
      </c>
    </row>
    <row r="28" spans="6:7" ht="20" x14ac:dyDescent="0.4">
      <c r="F28" s="78" t="s">
        <v>161</v>
      </c>
      <c r="G28" s="78" t="s">
        <v>162</v>
      </c>
    </row>
    <row r="29" spans="6:7" ht="20" x14ac:dyDescent="0.4">
      <c r="F29" s="78" t="s">
        <v>163</v>
      </c>
      <c r="G29" s="78" t="s">
        <v>164</v>
      </c>
    </row>
    <row r="30" spans="6:7" ht="20" x14ac:dyDescent="0.4">
      <c r="F30" s="78" t="s">
        <v>165</v>
      </c>
      <c r="G30" s="78" t="s">
        <v>166</v>
      </c>
    </row>
    <row r="31" spans="6:7" ht="20" x14ac:dyDescent="0.4">
      <c r="F31" s="78" t="s">
        <v>167</v>
      </c>
      <c r="G31" s="78" t="s">
        <v>168</v>
      </c>
    </row>
    <row r="32" spans="6:7" ht="20" x14ac:dyDescent="0.4">
      <c r="F32" s="78" t="s">
        <v>169</v>
      </c>
      <c r="G32" s="78" t="s">
        <v>52</v>
      </c>
    </row>
    <row r="33" spans="6:7" ht="20" x14ac:dyDescent="0.4">
      <c r="F33" s="78" t="s">
        <v>170</v>
      </c>
      <c r="G33" s="78" t="s">
        <v>171</v>
      </c>
    </row>
    <row r="34" spans="6:7" ht="20" x14ac:dyDescent="0.4">
      <c r="F34" s="78" t="s">
        <v>172</v>
      </c>
      <c r="G34" s="78" t="s">
        <v>173</v>
      </c>
    </row>
    <row r="35" spans="6:7" ht="20" x14ac:dyDescent="0.4">
      <c r="F35" s="78" t="s">
        <v>174</v>
      </c>
      <c r="G35" s="78" t="s">
        <v>175</v>
      </c>
    </row>
    <row r="36" spans="6:7" ht="20" x14ac:dyDescent="0.4">
      <c r="F36" s="78" t="s">
        <v>176</v>
      </c>
      <c r="G36" s="78" t="s">
        <v>171</v>
      </c>
    </row>
    <row r="37" spans="6:7" ht="20" x14ac:dyDescent="0.4">
      <c r="F37" s="78" t="s">
        <v>177</v>
      </c>
      <c r="G37" s="78" t="s">
        <v>52</v>
      </c>
    </row>
    <row r="38" spans="6:7" ht="20" x14ac:dyDescent="0.4">
      <c r="F38" s="78" t="s">
        <v>178</v>
      </c>
      <c r="G38" s="78" t="s">
        <v>150</v>
      </c>
    </row>
    <row r="39" spans="6:7" ht="20" x14ac:dyDescent="0.4">
      <c r="F39" s="78" t="s">
        <v>179</v>
      </c>
      <c r="G39" s="78" t="s">
        <v>52</v>
      </c>
    </row>
    <row r="40" spans="6:7" ht="20" x14ac:dyDescent="0.4">
      <c r="F40" s="78" t="s">
        <v>180</v>
      </c>
      <c r="G40" s="78" t="s">
        <v>52</v>
      </c>
    </row>
    <row r="41" spans="6:7" ht="20" x14ac:dyDescent="0.4">
      <c r="F41" s="78" t="s">
        <v>181</v>
      </c>
      <c r="G41" s="78" t="s">
        <v>182</v>
      </c>
    </row>
    <row r="42" spans="6:7" ht="20" x14ac:dyDescent="0.4">
      <c r="F42" s="78" t="s">
        <v>183</v>
      </c>
      <c r="G42" s="78" t="s">
        <v>182</v>
      </c>
    </row>
    <row r="43" spans="6:7" ht="20" x14ac:dyDescent="0.4">
      <c r="F43" s="78" t="s">
        <v>184</v>
      </c>
      <c r="G43" s="78" t="s">
        <v>185</v>
      </c>
    </row>
    <row r="44" spans="6:7" ht="20" x14ac:dyDescent="0.4">
      <c r="F44" s="78" t="s">
        <v>186</v>
      </c>
      <c r="G44" s="78" t="s">
        <v>187</v>
      </c>
    </row>
    <row r="45" spans="6:7" ht="20" x14ac:dyDescent="0.4">
      <c r="F45" s="78" t="s">
        <v>188</v>
      </c>
      <c r="G45" s="78" t="s">
        <v>54</v>
      </c>
    </row>
    <row r="46" spans="6:7" ht="20" x14ac:dyDescent="0.4">
      <c r="F46" s="78" t="s">
        <v>189</v>
      </c>
      <c r="G46" s="78" t="s">
        <v>52</v>
      </c>
    </row>
    <row r="47" spans="6:7" ht="20" x14ac:dyDescent="0.4">
      <c r="F47" s="78" t="s">
        <v>190</v>
      </c>
      <c r="G47" s="78" t="s">
        <v>52</v>
      </c>
    </row>
    <row r="48" spans="6:7" ht="20" x14ac:dyDescent="0.4">
      <c r="F48" s="78" t="s">
        <v>191</v>
      </c>
      <c r="G48" s="78" t="s">
        <v>52</v>
      </c>
    </row>
    <row r="49" spans="6:7" ht="20" x14ac:dyDescent="0.4">
      <c r="F49" s="78" t="s">
        <v>192</v>
      </c>
      <c r="G49" s="78" t="s">
        <v>52</v>
      </c>
    </row>
    <row r="50" spans="6:7" ht="20" x14ac:dyDescent="0.4">
      <c r="F50" s="78" t="s">
        <v>193</v>
      </c>
      <c r="G50" s="78" t="s">
        <v>52</v>
      </c>
    </row>
    <row r="51" spans="6:7" ht="20" x14ac:dyDescent="0.4">
      <c r="F51" s="78" t="s">
        <v>194</v>
      </c>
      <c r="G51" s="78" t="s">
        <v>52</v>
      </c>
    </row>
    <row r="52" spans="6:7" ht="20" x14ac:dyDescent="0.4">
      <c r="F52" s="78" t="s">
        <v>195</v>
      </c>
      <c r="G52" s="78" t="s">
        <v>43</v>
      </c>
    </row>
    <row r="53" spans="6:7" ht="20" x14ac:dyDescent="0.4">
      <c r="F53" s="78" t="s">
        <v>196</v>
      </c>
      <c r="G53" s="78" t="s">
        <v>43</v>
      </c>
    </row>
    <row r="54" spans="6:7" ht="20" x14ac:dyDescent="0.4">
      <c r="F54" s="78" t="s">
        <v>197</v>
      </c>
      <c r="G54" s="78" t="s">
        <v>43</v>
      </c>
    </row>
    <row r="55" spans="6:7" ht="20" x14ac:dyDescent="0.4">
      <c r="F55" s="78" t="s">
        <v>197</v>
      </c>
      <c r="G55" s="78" t="s">
        <v>43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F86F5-4C56-41B2-8C7F-2AC275F22030}">
  <sheetPr codeName="Sheet23"/>
  <dimension ref="A1:P24"/>
  <sheetViews>
    <sheetView rightToLeft="1" topLeftCell="A9" zoomScale="64" zoomScaleNormal="64" workbookViewId="0">
      <selection activeCell="F16" sqref="F16"/>
    </sheetView>
  </sheetViews>
  <sheetFormatPr defaultRowHeight="14" x14ac:dyDescent="0.3"/>
  <cols>
    <col min="1" max="5" width="12.58203125" style="62" customWidth="1"/>
    <col min="6" max="6" width="24.5" style="62" bestFit="1" customWidth="1"/>
    <col min="7" max="7" width="44" style="62" bestFit="1" customWidth="1"/>
    <col min="8" max="12" width="12.58203125" style="62" customWidth="1"/>
    <col min="13" max="13" width="13.33203125" bestFit="1" customWidth="1"/>
  </cols>
  <sheetData>
    <row r="1" spans="1:16" ht="23" x14ac:dyDescent="0.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N1" s="79" t="s">
        <v>101</v>
      </c>
      <c r="O1" s="80" t="s">
        <v>104</v>
      </c>
      <c r="P1" s="79" t="s">
        <v>42</v>
      </c>
    </row>
    <row r="2" spans="1:16" ht="20" x14ac:dyDescent="0.4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N2" s="81" t="s">
        <v>204</v>
      </c>
      <c r="O2" s="82">
        <f>MATCH(N2,F:F,0)</f>
        <v>16</v>
      </c>
      <c r="P2" s="81" t="str">
        <f>VLOOKUP(N2,F:G,2,FALSE)</f>
        <v>فطر</v>
      </c>
    </row>
    <row r="3" spans="1:16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</row>
    <row r="4" spans="1:16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</row>
    <row r="5" spans="1:16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</row>
    <row r="6" spans="1:16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</row>
    <row r="12" spans="1:16" ht="23" x14ac:dyDescent="0.5">
      <c r="F12" s="76" t="s">
        <v>101</v>
      </c>
      <c r="G12" s="77" t="s">
        <v>42</v>
      </c>
    </row>
    <row r="13" spans="1:16" ht="20" x14ac:dyDescent="0.4">
      <c r="F13" s="74" t="s">
        <v>198</v>
      </c>
      <c r="G13" s="74" t="s">
        <v>199</v>
      </c>
    </row>
    <row r="14" spans="1:16" ht="20" x14ac:dyDescent="0.4">
      <c r="F14" s="78" t="s">
        <v>200</v>
      </c>
      <c r="G14" s="78" t="s">
        <v>201</v>
      </c>
    </row>
    <row r="15" spans="1:16" ht="20" x14ac:dyDescent="0.4">
      <c r="F15" s="78" t="s">
        <v>202</v>
      </c>
      <c r="G15" s="78" t="s">
        <v>203</v>
      </c>
    </row>
    <row r="16" spans="1:16" ht="20" x14ac:dyDescent="0.4">
      <c r="F16" s="78" t="s">
        <v>204</v>
      </c>
      <c r="G16" s="78" t="s">
        <v>205</v>
      </c>
    </row>
    <row r="17" spans="6:7" ht="20" x14ac:dyDescent="0.4">
      <c r="F17" s="78" t="s">
        <v>206</v>
      </c>
      <c r="G17" s="78" t="s">
        <v>207</v>
      </c>
    </row>
    <row r="18" spans="6:7" ht="20" x14ac:dyDescent="0.4">
      <c r="F18" s="78" t="s">
        <v>208</v>
      </c>
      <c r="G18" s="78" t="s">
        <v>209</v>
      </c>
    </row>
    <row r="19" spans="6:7" ht="20" x14ac:dyDescent="0.4">
      <c r="F19" s="78" t="s">
        <v>210</v>
      </c>
      <c r="G19" s="78" t="s">
        <v>211</v>
      </c>
    </row>
    <row r="20" spans="6:7" ht="20" x14ac:dyDescent="0.4">
      <c r="F20" s="78" t="s">
        <v>212</v>
      </c>
      <c r="G20" s="78" t="s">
        <v>213</v>
      </c>
    </row>
    <row r="21" spans="6:7" ht="20" x14ac:dyDescent="0.4">
      <c r="F21" s="78" t="s">
        <v>214</v>
      </c>
      <c r="G21" s="78" t="s">
        <v>215</v>
      </c>
    </row>
    <row r="22" spans="6:7" ht="20" x14ac:dyDescent="0.4">
      <c r="F22" s="78" t="s">
        <v>216</v>
      </c>
      <c r="G22" s="78" t="s">
        <v>217</v>
      </c>
    </row>
    <row r="23" spans="6:7" ht="20" x14ac:dyDescent="0.4">
      <c r="F23" s="78" t="s">
        <v>218</v>
      </c>
      <c r="G23" s="78" t="s">
        <v>219</v>
      </c>
    </row>
    <row r="24" spans="6:7" ht="20" x14ac:dyDescent="0.4">
      <c r="F24" s="78" t="s">
        <v>220</v>
      </c>
      <c r="G24" s="78" t="s">
        <v>221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FAE2E-E947-4C1B-8CBE-E10393FA2F6B}">
  <sheetPr codeName="Sheet24"/>
  <dimension ref="A1:P25"/>
  <sheetViews>
    <sheetView rightToLeft="1" zoomScale="58" zoomScaleNormal="58" workbookViewId="0">
      <selection activeCell="C26" sqref="C26"/>
    </sheetView>
  </sheetViews>
  <sheetFormatPr defaultRowHeight="14" x14ac:dyDescent="0.3"/>
  <cols>
    <col min="1" max="5" width="12.58203125" style="62" customWidth="1"/>
    <col min="6" max="6" width="24.5" style="62" bestFit="1" customWidth="1"/>
    <col min="7" max="7" width="44" style="62" bestFit="1" customWidth="1"/>
    <col min="8" max="12" width="12.58203125" style="62" customWidth="1"/>
    <col min="13" max="13" width="13.33203125" bestFit="1" customWidth="1"/>
    <col min="14" max="14" width="16.4140625" bestFit="1" customWidth="1"/>
  </cols>
  <sheetData>
    <row r="1" spans="1:16" ht="23" x14ac:dyDescent="0.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N1" s="79" t="s">
        <v>101</v>
      </c>
      <c r="O1" s="80" t="s">
        <v>104</v>
      </c>
      <c r="P1" s="79" t="s">
        <v>42</v>
      </c>
    </row>
    <row r="2" spans="1:16" ht="20" x14ac:dyDescent="0.4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N2" s="81" t="s">
        <v>254</v>
      </c>
      <c r="O2" s="82">
        <f>MATCH(N2,F:F,0)</f>
        <v>20</v>
      </c>
      <c r="P2" s="81" t="str">
        <f>VLOOKUP(N2,F:G,2,FALSE)</f>
        <v>ثلاث ارباع الكوب</v>
      </c>
    </row>
    <row r="3" spans="1:16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</row>
    <row r="4" spans="1:16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</row>
    <row r="5" spans="1:16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</row>
    <row r="6" spans="1:16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</row>
    <row r="12" spans="1:16" ht="23" x14ac:dyDescent="0.5">
      <c r="F12" s="76" t="s">
        <v>101</v>
      </c>
      <c r="G12" s="77" t="s">
        <v>42</v>
      </c>
    </row>
    <row r="13" spans="1:16" ht="20" x14ac:dyDescent="0.4">
      <c r="F13" s="74" t="s">
        <v>248</v>
      </c>
      <c r="G13" s="74" t="s">
        <v>148</v>
      </c>
    </row>
    <row r="14" spans="1:16" ht="20" x14ac:dyDescent="0.4">
      <c r="F14" s="78" t="s">
        <v>103</v>
      </c>
      <c r="G14" s="74" t="s">
        <v>148</v>
      </c>
    </row>
    <row r="15" spans="1:16" ht="20" x14ac:dyDescent="0.4">
      <c r="F15" s="78" t="s">
        <v>10</v>
      </c>
      <c r="G15" s="74" t="s">
        <v>148</v>
      </c>
    </row>
    <row r="16" spans="1:16" ht="20" x14ac:dyDescent="0.4">
      <c r="F16" s="78" t="s">
        <v>249</v>
      </c>
      <c r="G16" s="74" t="s">
        <v>148</v>
      </c>
    </row>
    <row r="17" spans="6:7" ht="20" x14ac:dyDescent="0.4">
      <c r="F17" s="78" t="s">
        <v>250</v>
      </c>
      <c r="G17" s="74" t="s">
        <v>148</v>
      </c>
    </row>
    <row r="18" spans="6:7" ht="20" x14ac:dyDescent="0.4">
      <c r="F18" s="78" t="s">
        <v>251</v>
      </c>
      <c r="G18" s="74" t="s">
        <v>148</v>
      </c>
    </row>
    <row r="19" spans="6:7" ht="20" x14ac:dyDescent="0.4">
      <c r="F19" s="78" t="s">
        <v>253</v>
      </c>
      <c r="G19" s="78" t="s">
        <v>259</v>
      </c>
    </row>
    <row r="20" spans="6:7" ht="20" x14ac:dyDescent="0.4">
      <c r="F20" s="78" t="s">
        <v>254</v>
      </c>
      <c r="G20" s="78" t="s">
        <v>259</v>
      </c>
    </row>
    <row r="21" spans="6:7" ht="20" x14ac:dyDescent="0.4">
      <c r="F21" s="78" t="s">
        <v>255</v>
      </c>
      <c r="G21" s="78" t="s">
        <v>259</v>
      </c>
    </row>
    <row r="22" spans="6:7" ht="20" x14ac:dyDescent="0.4">
      <c r="F22" s="78" t="s">
        <v>252</v>
      </c>
      <c r="G22" s="78" t="s">
        <v>259</v>
      </c>
    </row>
    <row r="23" spans="6:7" ht="20" x14ac:dyDescent="0.4">
      <c r="F23" s="78" t="s">
        <v>256</v>
      </c>
      <c r="G23" s="78" t="s">
        <v>52</v>
      </c>
    </row>
    <row r="24" spans="6:7" ht="20" x14ac:dyDescent="0.4">
      <c r="F24" s="78" t="s">
        <v>257</v>
      </c>
      <c r="G24" s="78" t="s">
        <v>52</v>
      </c>
    </row>
    <row r="25" spans="6:7" ht="20" x14ac:dyDescent="0.4">
      <c r="F25" s="78" t="s">
        <v>258</v>
      </c>
      <c r="G25" s="78" t="s">
        <v>52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712E7-3316-4E57-AE46-13F2183078EB}">
  <sheetPr codeName="Sheet25"/>
  <dimension ref="A1:P29"/>
  <sheetViews>
    <sheetView rightToLeft="1" topLeftCell="A7" zoomScale="66" zoomScaleNormal="66" workbookViewId="0">
      <selection activeCell="F22" sqref="F22"/>
    </sheetView>
  </sheetViews>
  <sheetFormatPr defaultRowHeight="14" x14ac:dyDescent="0.3"/>
  <cols>
    <col min="1" max="5" width="12.58203125" style="62" customWidth="1"/>
    <col min="6" max="6" width="24.5" style="62" bestFit="1" customWidth="1"/>
    <col min="7" max="7" width="44" style="62" bestFit="1" customWidth="1"/>
    <col min="8" max="12" width="12.58203125" style="62" customWidth="1"/>
    <col min="13" max="13" width="13.33203125" bestFit="1" customWidth="1"/>
  </cols>
  <sheetData>
    <row r="1" spans="1:16" ht="23" x14ac:dyDescent="0.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N1" s="79" t="s">
        <v>101</v>
      </c>
      <c r="O1" s="80" t="s">
        <v>104</v>
      </c>
      <c r="P1" s="79" t="s">
        <v>42</v>
      </c>
    </row>
    <row r="2" spans="1:16" ht="20" x14ac:dyDescent="0.4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N2" s="81" t="s">
        <v>239</v>
      </c>
      <c r="O2" s="82">
        <f>MATCH(N2,F:F,0)</f>
        <v>23</v>
      </c>
      <c r="P2" s="81" t="str">
        <f>VLOOKUP(N2,F:G,2,FALSE)</f>
        <v>30 جرام</v>
      </c>
    </row>
    <row r="3" spans="1:16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</row>
    <row r="4" spans="1:16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</row>
    <row r="5" spans="1:16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</row>
    <row r="6" spans="1:16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</row>
    <row r="12" spans="1:16" ht="23" x14ac:dyDescent="0.5">
      <c r="F12" s="76" t="s">
        <v>101</v>
      </c>
      <c r="G12" s="77" t="s">
        <v>42</v>
      </c>
    </row>
    <row r="13" spans="1:16" ht="20" x14ac:dyDescent="0.4">
      <c r="F13" s="74" t="s">
        <v>230</v>
      </c>
      <c r="G13" s="74" t="s">
        <v>237</v>
      </c>
    </row>
    <row r="14" spans="1:16" ht="20" x14ac:dyDescent="0.4">
      <c r="F14" s="74" t="s">
        <v>228</v>
      </c>
      <c r="G14" s="74" t="s">
        <v>237</v>
      </c>
    </row>
    <row r="15" spans="1:16" ht="20" x14ac:dyDescent="0.4">
      <c r="F15" s="74" t="s">
        <v>229</v>
      </c>
      <c r="G15" s="74" t="s">
        <v>237</v>
      </c>
    </row>
    <row r="16" spans="1:16" ht="20" x14ac:dyDescent="0.4">
      <c r="F16" s="78" t="s">
        <v>222</v>
      </c>
      <c r="G16" s="78" t="s">
        <v>231</v>
      </c>
    </row>
    <row r="17" spans="6:7" ht="20" x14ac:dyDescent="0.4">
      <c r="F17" s="74" t="s">
        <v>223</v>
      </c>
      <c r="G17" s="74" t="s">
        <v>232</v>
      </c>
    </row>
    <row r="18" spans="6:7" ht="20" x14ac:dyDescent="0.4">
      <c r="F18" s="74" t="s">
        <v>224</v>
      </c>
      <c r="G18" s="74" t="s">
        <v>233</v>
      </c>
    </row>
    <row r="19" spans="6:7" ht="20" x14ac:dyDescent="0.4">
      <c r="F19" s="74" t="s">
        <v>225</v>
      </c>
      <c r="G19" s="74" t="s">
        <v>234</v>
      </c>
    </row>
    <row r="20" spans="6:7" ht="20" x14ac:dyDescent="0.4">
      <c r="F20" s="74" t="s">
        <v>226</v>
      </c>
      <c r="G20" s="74" t="s">
        <v>235</v>
      </c>
    </row>
    <row r="21" spans="6:7" ht="20" x14ac:dyDescent="0.4">
      <c r="F21" s="74" t="s">
        <v>227</v>
      </c>
      <c r="G21" s="74" t="s">
        <v>236</v>
      </c>
    </row>
    <row r="22" spans="6:7" ht="20" x14ac:dyDescent="0.4">
      <c r="F22" s="74" t="s">
        <v>238</v>
      </c>
      <c r="G22" s="74" t="s">
        <v>243</v>
      </c>
    </row>
    <row r="23" spans="6:7" ht="20" x14ac:dyDescent="0.4">
      <c r="F23" s="78" t="s">
        <v>239</v>
      </c>
      <c r="G23" s="78" t="s">
        <v>237</v>
      </c>
    </row>
    <row r="24" spans="6:7" ht="20" x14ac:dyDescent="0.4">
      <c r="F24" s="78" t="s">
        <v>240</v>
      </c>
      <c r="G24" s="78" t="s">
        <v>241</v>
      </c>
    </row>
    <row r="25" spans="6:7" ht="20" x14ac:dyDescent="0.4">
      <c r="F25" s="78" t="s">
        <v>242</v>
      </c>
      <c r="G25" s="74" t="s">
        <v>236</v>
      </c>
    </row>
    <row r="26" spans="6:7" ht="20" x14ac:dyDescent="0.4">
      <c r="F26" s="78" t="s">
        <v>244</v>
      </c>
      <c r="G26" s="74" t="s">
        <v>236</v>
      </c>
    </row>
    <row r="27" spans="6:7" ht="20" x14ac:dyDescent="0.4">
      <c r="F27" s="78" t="s">
        <v>245</v>
      </c>
      <c r="G27" s="74" t="s">
        <v>236</v>
      </c>
    </row>
    <row r="28" spans="6:7" ht="20" x14ac:dyDescent="0.4">
      <c r="F28" s="74" t="s">
        <v>246</v>
      </c>
      <c r="G28" s="74" t="s">
        <v>236</v>
      </c>
    </row>
    <row r="29" spans="6:7" ht="20" x14ac:dyDescent="0.4">
      <c r="F29" s="78" t="s">
        <v>247</v>
      </c>
      <c r="G29" s="78" t="s">
        <v>114</v>
      </c>
    </row>
  </sheetData>
  <phoneticPr fontId="8" type="noConversion"/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0C6B3-E7DA-4DBB-B528-C2ACE39EAD9D}">
  <sheetPr codeName="Sheet26"/>
  <dimension ref="A1:P13"/>
  <sheetViews>
    <sheetView rightToLeft="1" zoomScale="63" zoomScaleNormal="63" workbookViewId="0">
      <selection activeCell="N12" sqref="N12"/>
    </sheetView>
  </sheetViews>
  <sheetFormatPr defaultRowHeight="14" x14ac:dyDescent="0.3"/>
  <cols>
    <col min="1" max="5" width="12.58203125" style="62" customWidth="1"/>
    <col min="6" max="6" width="24.5" style="62" bestFit="1" customWidth="1"/>
    <col min="7" max="7" width="44" style="62" bestFit="1" customWidth="1"/>
    <col min="8" max="12" width="12.58203125" style="62" customWidth="1"/>
    <col min="13" max="13" width="13.33203125" bestFit="1" customWidth="1"/>
  </cols>
  <sheetData>
    <row r="1" spans="1:16" ht="23" x14ac:dyDescent="0.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N1" s="79" t="s">
        <v>101</v>
      </c>
      <c r="O1" s="80" t="s">
        <v>104</v>
      </c>
      <c r="P1" s="79" t="s">
        <v>42</v>
      </c>
    </row>
    <row r="2" spans="1:16" ht="20" x14ac:dyDescent="0.4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N2" s="81" t="s">
        <v>328</v>
      </c>
      <c r="O2" s="82" t="e">
        <f>MATCH(N2,F:F,0)</f>
        <v>#N/A</v>
      </c>
      <c r="P2" s="81" t="e">
        <f>VLOOKUP(N2,F:G,2,FALSE)</f>
        <v>#N/A</v>
      </c>
    </row>
    <row r="3" spans="1:16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</row>
    <row r="4" spans="1:16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</row>
    <row r="5" spans="1:16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</row>
    <row r="6" spans="1:16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</row>
    <row r="12" spans="1:16" ht="23" x14ac:dyDescent="0.5">
      <c r="F12" s="76" t="s">
        <v>101</v>
      </c>
      <c r="G12" s="77" t="s">
        <v>42</v>
      </c>
    </row>
    <row r="13" spans="1:16" ht="20" x14ac:dyDescent="0.4">
      <c r="F13" s="74" t="s">
        <v>53</v>
      </c>
      <c r="G13" s="74" t="s">
        <v>54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733F3-ED5E-472E-B6C0-9987D0BA0C82}">
  <sheetPr codeName="Sheet27"/>
  <dimension ref="A1:P13"/>
  <sheetViews>
    <sheetView rightToLeft="1" zoomScale="59" zoomScaleNormal="59" workbookViewId="0">
      <selection activeCell="F13" sqref="F13"/>
    </sheetView>
  </sheetViews>
  <sheetFormatPr defaultRowHeight="14" x14ac:dyDescent="0.3"/>
  <cols>
    <col min="1" max="5" width="12.58203125" style="62" customWidth="1"/>
    <col min="6" max="6" width="24.5" style="62" bestFit="1" customWidth="1"/>
    <col min="7" max="7" width="44" style="62" bestFit="1" customWidth="1"/>
    <col min="8" max="12" width="12.58203125" style="62" customWidth="1"/>
    <col min="13" max="13" width="13.33203125" bestFit="1" customWidth="1"/>
  </cols>
  <sheetData>
    <row r="1" spans="1:16" ht="23" x14ac:dyDescent="0.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N1" s="79" t="s">
        <v>101</v>
      </c>
      <c r="O1" s="80" t="s">
        <v>104</v>
      </c>
      <c r="P1" s="79" t="s">
        <v>42</v>
      </c>
    </row>
    <row r="2" spans="1:16" ht="20" x14ac:dyDescent="0.4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N2" s="81" t="s">
        <v>107</v>
      </c>
      <c r="O2" s="82">
        <f>MATCH(N2,F:F,0)</f>
        <v>13</v>
      </c>
      <c r="P2" s="81" t="str">
        <f>VLOOKUP(N2,F:G,2,FALSE)</f>
        <v>1 جم</v>
      </c>
    </row>
    <row r="3" spans="1:16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</row>
    <row r="4" spans="1:16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</row>
    <row r="5" spans="1:16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</row>
    <row r="6" spans="1:16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</row>
    <row r="12" spans="1:16" ht="23" x14ac:dyDescent="0.5">
      <c r="F12" s="76" t="s">
        <v>101</v>
      </c>
      <c r="G12" s="77" t="s">
        <v>42</v>
      </c>
    </row>
    <row r="13" spans="1:16" ht="20" x14ac:dyDescent="0.4">
      <c r="F13" s="78" t="s">
        <v>107</v>
      </c>
      <c r="G13" s="78" t="s">
        <v>105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3641E-E3F6-4B4B-BFC3-E69B5C84FF82}">
  <sheetPr codeName="Sheet28"/>
  <dimension ref="A1:P51"/>
  <sheetViews>
    <sheetView rightToLeft="1" zoomScale="62" zoomScaleNormal="62" workbookViewId="0">
      <selection activeCell="F32" sqref="F32"/>
    </sheetView>
  </sheetViews>
  <sheetFormatPr defaultRowHeight="14" x14ac:dyDescent="0.3"/>
  <cols>
    <col min="1" max="5" width="12.58203125" style="62" customWidth="1"/>
    <col min="6" max="6" width="24.5" style="62" bestFit="1" customWidth="1"/>
    <col min="7" max="7" width="44" style="62" bestFit="1" customWidth="1"/>
    <col min="8" max="12" width="12.58203125" style="62" customWidth="1"/>
    <col min="13" max="13" width="13.33203125" bestFit="1" customWidth="1"/>
  </cols>
  <sheetData>
    <row r="1" spans="1:16" ht="23" x14ac:dyDescent="0.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N1" s="79" t="s">
        <v>101</v>
      </c>
      <c r="O1" s="80" t="s">
        <v>104</v>
      </c>
      <c r="P1" s="79" t="s">
        <v>42</v>
      </c>
    </row>
    <row r="2" spans="1:16" ht="20" x14ac:dyDescent="0.4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N2" s="81" t="s">
        <v>308</v>
      </c>
      <c r="O2" s="82">
        <f>MATCH(N2,F:F,0)</f>
        <v>47</v>
      </c>
      <c r="P2" s="81" t="str">
        <f>VLOOKUP(N2,F:G,2,FALSE)</f>
        <v>ملعقة طعام</v>
      </c>
    </row>
    <row r="3" spans="1:16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</row>
    <row r="4" spans="1:16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</row>
    <row r="5" spans="1:16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</row>
    <row r="6" spans="1:16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</row>
    <row r="12" spans="1:16" ht="23" x14ac:dyDescent="0.5">
      <c r="F12" s="76" t="s">
        <v>101</v>
      </c>
      <c r="G12" s="77" t="s">
        <v>42</v>
      </c>
    </row>
    <row r="13" spans="1:16" ht="20" x14ac:dyDescent="0.4">
      <c r="F13" s="74" t="s">
        <v>266</v>
      </c>
      <c r="G13" s="74" t="s">
        <v>148</v>
      </c>
    </row>
    <row r="14" spans="1:16" ht="20" x14ac:dyDescent="0.4">
      <c r="F14" s="74" t="s">
        <v>260</v>
      </c>
      <c r="G14" s="74" t="s">
        <v>267</v>
      </c>
    </row>
    <row r="15" spans="1:16" ht="20" x14ac:dyDescent="0.4">
      <c r="F15" s="74" t="s">
        <v>281</v>
      </c>
      <c r="G15" s="74" t="s">
        <v>268</v>
      </c>
    </row>
    <row r="16" spans="1:16" ht="20" x14ac:dyDescent="0.4">
      <c r="F16" s="74" t="s">
        <v>280</v>
      </c>
      <c r="G16" s="74" t="s">
        <v>268</v>
      </c>
    </row>
    <row r="17" spans="6:7" ht="20" x14ac:dyDescent="0.4">
      <c r="F17" s="74" t="s">
        <v>282</v>
      </c>
      <c r="G17" s="74" t="s">
        <v>268</v>
      </c>
    </row>
    <row r="18" spans="6:7" ht="20" x14ac:dyDescent="0.4">
      <c r="F18" s="74" t="s">
        <v>261</v>
      </c>
      <c r="G18" s="74" t="s">
        <v>269</v>
      </c>
    </row>
    <row r="19" spans="6:7" ht="20" x14ac:dyDescent="0.4">
      <c r="F19" s="74" t="s">
        <v>262</v>
      </c>
      <c r="G19" s="74" t="s">
        <v>270</v>
      </c>
    </row>
    <row r="20" spans="6:7" ht="20" x14ac:dyDescent="0.4">
      <c r="F20" s="74" t="s">
        <v>263</v>
      </c>
      <c r="G20" s="74" t="s">
        <v>269</v>
      </c>
    </row>
    <row r="21" spans="6:7" ht="20" x14ac:dyDescent="0.4">
      <c r="F21" s="74" t="s">
        <v>264</v>
      </c>
      <c r="G21" s="74" t="s">
        <v>271</v>
      </c>
    </row>
    <row r="22" spans="6:7" ht="20" x14ac:dyDescent="0.4">
      <c r="F22" s="74" t="s">
        <v>265</v>
      </c>
      <c r="G22" s="74" t="s">
        <v>54</v>
      </c>
    </row>
    <row r="23" spans="6:7" ht="20" x14ac:dyDescent="0.4">
      <c r="F23" s="74" t="s">
        <v>273</v>
      </c>
      <c r="G23" s="74" t="s">
        <v>272</v>
      </c>
    </row>
    <row r="24" spans="6:7" ht="20" x14ac:dyDescent="0.4">
      <c r="F24" s="74" t="s">
        <v>274</v>
      </c>
      <c r="G24" s="74" t="s">
        <v>283</v>
      </c>
    </row>
    <row r="25" spans="6:7" ht="20" x14ac:dyDescent="0.4">
      <c r="F25" s="74" t="s">
        <v>275</v>
      </c>
      <c r="G25" s="74" t="s">
        <v>278</v>
      </c>
    </row>
    <row r="26" spans="6:7" ht="20" x14ac:dyDescent="0.4">
      <c r="F26" s="74" t="s">
        <v>284</v>
      </c>
      <c r="G26" s="74" t="s">
        <v>279</v>
      </c>
    </row>
    <row r="27" spans="6:7" ht="20" x14ac:dyDescent="0.4">
      <c r="F27" s="74" t="s">
        <v>285</v>
      </c>
      <c r="G27" s="74" t="s">
        <v>286</v>
      </c>
    </row>
    <row r="28" spans="6:7" ht="20" x14ac:dyDescent="0.4">
      <c r="F28" s="74" t="s">
        <v>276</v>
      </c>
      <c r="G28" s="74" t="s">
        <v>287</v>
      </c>
    </row>
    <row r="29" spans="6:7" ht="20" x14ac:dyDescent="0.4">
      <c r="F29" s="74" t="s">
        <v>277</v>
      </c>
      <c r="G29" s="74" t="s">
        <v>279</v>
      </c>
    </row>
    <row r="30" spans="6:7" ht="20" x14ac:dyDescent="0.4">
      <c r="F30" s="74" t="s">
        <v>288</v>
      </c>
      <c r="G30" s="74" t="s">
        <v>279</v>
      </c>
    </row>
    <row r="31" spans="6:7" ht="20" x14ac:dyDescent="0.4">
      <c r="F31" s="74" t="s">
        <v>289</v>
      </c>
      <c r="G31" s="74" t="s">
        <v>300</v>
      </c>
    </row>
    <row r="32" spans="6:7" ht="20" x14ac:dyDescent="0.4">
      <c r="F32" s="74" t="s">
        <v>290</v>
      </c>
      <c r="G32" s="74" t="s">
        <v>283</v>
      </c>
    </row>
    <row r="33" spans="6:7" ht="20" x14ac:dyDescent="0.4">
      <c r="F33" s="74" t="s">
        <v>296</v>
      </c>
      <c r="G33" s="74" t="s">
        <v>279</v>
      </c>
    </row>
    <row r="34" spans="6:7" ht="20" x14ac:dyDescent="0.4">
      <c r="F34" s="74" t="s">
        <v>297</v>
      </c>
      <c r="G34" s="74" t="s">
        <v>279</v>
      </c>
    </row>
    <row r="35" spans="6:7" ht="20" x14ac:dyDescent="0.4">
      <c r="F35" s="74" t="s">
        <v>298</v>
      </c>
      <c r="G35" s="74" t="s">
        <v>279</v>
      </c>
    </row>
    <row r="36" spans="6:7" ht="20" x14ac:dyDescent="0.4">
      <c r="F36" s="74" t="s">
        <v>299</v>
      </c>
      <c r="G36" s="74" t="s">
        <v>279</v>
      </c>
    </row>
    <row r="37" spans="6:7" ht="20" x14ac:dyDescent="0.4">
      <c r="F37" s="74" t="s">
        <v>291</v>
      </c>
      <c r="G37" s="74" t="s">
        <v>301</v>
      </c>
    </row>
    <row r="38" spans="6:7" ht="20" x14ac:dyDescent="0.4">
      <c r="F38" s="74" t="s">
        <v>292</v>
      </c>
      <c r="G38" s="74" t="s">
        <v>300</v>
      </c>
    </row>
    <row r="39" spans="6:7" ht="20" x14ac:dyDescent="0.4">
      <c r="F39" s="74" t="s">
        <v>303</v>
      </c>
      <c r="G39" s="74" t="s">
        <v>300</v>
      </c>
    </row>
    <row r="40" spans="6:7" ht="20" x14ac:dyDescent="0.4">
      <c r="F40" s="74" t="s">
        <v>304</v>
      </c>
      <c r="G40" s="74" t="s">
        <v>300</v>
      </c>
    </row>
    <row r="41" spans="6:7" ht="20" x14ac:dyDescent="0.4">
      <c r="F41" s="74" t="s">
        <v>293</v>
      </c>
      <c r="G41" s="74" t="s">
        <v>302</v>
      </c>
    </row>
    <row r="42" spans="6:7" ht="20" x14ac:dyDescent="0.4">
      <c r="F42" s="74" t="s">
        <v>294</v>
      </c>
      <c r="G42" s="74" t="s">
        <v>279</v>
      </c>
    </row>
    <row r="43" spans="6:7" ht="20" x14ac:dyDescent="0.4">
      <c r="F43" s="74" t="s">
        <v>295</v>
      </c>
      <c r="G43" s="74" t="s">
        <v>267</v>
      </c>
    </row>
    <row r="44" spans="6:7" ht="20" x14ac:dyDescent="0.4">
      <c r="F44" s="74" t="s">
        <v>305</v>
      </c>
      <c r="G44" s="74" t="s">
        <v>148</v>
      </c>
    </row>
    <row r="45" spans="6:7" ht="20" x14ac:dyDescent="0.4">
      <c r="F45" s="74" t="s">
        <v>306</v>
      </c>
      <c r="G45" s="74" t="s">
        <v>300</v>
      </c>
    </row>
    <row r="46" spans="6:7" ht="20" x14ac:dyDescent="0.4">
      <c r="F46" s="89" t="s">
        <v>307</v>
      </c>
      <c r="G46" s="74" t="s">
        <v>267</v>
      </c>
    </row>
    <row r="47" spans="6:7" ht="20" x14ac:dyDescent="0.4">
      <c r="F47" s="74" t="s">
        <v>308</v>
      </c>
      <c r="G47" s="74" t="s">
        <v>300</v>
      </c>
    </row>
    <row r="48" spans="6:7" ht="20" x14ac:dyDescent="0.4">
      <c r="F48" s="78" t="s">
        <v>309</v>
      </c>
      <c r="G48" s="78" t="s">
        <v>279</v>
      </c>
    </row>
    <row r="49" spans="6:7" ht="20" x14ac:dyDescent="0.4">
      <c r="F49" s="78" t="s">
        <v>310</v>
      </c>
      <c r="G49" s="78" t="s">
        <v>279</v>
      </c>
    </row>
    <row r="50" spans="6:7" ht="20" x14ac:dyDescent="0.4">
      <c r="F50" s="78" t="s">
        <v>311</v>
      </c>
      <c r="G50" s="90" t="s">
        <v>313</v>
      </c>
    </row>
    <row r="51" spans="6:7" ht="20" x14ac:dyDescent="0.4">
      <c r="F51" s="78" t="s">
        <v>312</v>
      </c>
      <c r="G51" s="78" t="s">
        <v>267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D27B7-9490-4C33-BD45-ADEC669144AA}">
  <sheetPr codeName="Sheet30"/>
  <dimension ref="A1:P13"/>
  <sheetViews>
    <sheetView rightToLeft="1" zoomScale="71" zoomScaleNormal="71" workbookViewId="0">
      <selection activeCell="A11" sqref="A11"/>
    </sheetView>
  </sheetViews>
  <sheetFormatPr defaultRowHeight="14" x14ac:dyDescent="0.3"/>
  <cols>
    <col min="1" max="5" width="12.58203125" style="62" customWidth="1"/>
    <col min="6" max="6" width="24.5" style="62" bestFit="1" customWidth="1"/>
    <col min="7" max="7" width="44" style="62" bestFit="1" customWidth="1"/>
    <col min="8" max="12" width="12.58203125" style="62" customWidth="1"/>
    <col min="13" max="13" width="13.33203125" bestFit="1" customWidth="1"/>
  </cols>
  <sheetData>
    <row r="1" spans="1:16" ht="23" x14ac:dyDescent="0.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N1" s="79" t="s">
        <v>101</v>
      </c>
      <c r="O1" s="80" t="s">
        <v>104</v>
      </c>
      <c r="P1" s="79" t="s">
        <v>42</v>
      </c>
    </row>
    <row r="2" spans="1:16" ht="20" x14ac:dyDescent="0.4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N2" s="81" t="s">
        <v>44</v>
      </c>
      <c r="O2" s="82" t="e">
        <f>MATCH(N2,F:F,0)</f>
        <v>#N/A</v>
      </c>
      <c r="P2" s="81" t="e">
        <f>VLOOKUP(N2,F:G,2,FALSE)</f>
        <v>#N/A</v>
      </c>
    </row>
    <row r="3" spans="1:16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</row>
    <row r="4" spans="1:16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</row>
    <row r="5" spans="1:16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</row>
    <row r="6" spans="1:16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</row>
    <row r="12" spans="1:16" ht="23" x14ac:dyDescent="0.5">
      <c r="F12" s="76" t="s">
        <v>101</v>
      </c>
      <c r="G12" s="77" t="s">
        <v>42</v>
      </c>
    </row>
    <row r="13" spans="1:16" ht="20" x14ac:dyDescent="0.4">
      <c r="F13" s="74" t="s">
        <v>53</v>
      </c>
      <c r="G13" s="74" t="s">
        <v>54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17A77-CE9A-4004-97A5-F6409CDA85BD}">
  <sheetPr codeName="Sheet29"/>
  <dimension ref="A1:P20"/>
  <sheetViews>
    <sheetView rightToLeft="1" zoomScale="70" zoomScaleNormal="70" workbookViewId="0">
      <selection activeCell="B24" sqref="B24"/>
    </sheetView>
  </sheetViews>
  <sheetFormatPr defaultRowHeight="14" x14ac:dyDescent="0.3"/>
  <cols>
    <col min="1" max="5" width="12.58203125" style="62" customWidth="1"/>
    <col min="6" max="6" width="24.5" style="62" bestFit="1" customWidth="1"/>
    <col min="7" max="7" width="44" style="62" bestFit="1" customWidth="1"/>
    <col min="8" max="12" width="12.58203125" style="62" customWidth="1"/>
    <col min="13" max="13" width="13.33203125" bestFit="1" customWidth="1"/>
  </cols>
  <sheetData>
    <row r="1" spans="1:16" ht="23" x14ac:dyDescent="0.5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N1" s="79" t="s">
        <v>101</v>
      </c>
      <c r="O1" s="80" t="s">
        <v>104</v>
      </c>
      <c r="P1" s="79" t="s">
        <v>42</v>
      </c>
    </row>
    <row r="2" spans="1:16" ht="20" x14ac:dyDescent="0.4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N2" s="81" t="s">
        <v>127</v>
      </c>
      <c r="O2" s="82">
        <f>MATCH(N2,F:F,0)</f>
        <v>14</v>
      </c>
      <c r="P2" s="81" t="str">
        <f>VLOOKUP(N2,F:G,2,FALSE)</f>
        <v>نصف كوب</v>
      </c>
    </row>
    <row r="3" spans="1:16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</row>
    <row r="4" spans="1:16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</row>
    <row r="5" spans="1:16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</row>
    <row r="6" spans="1:16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</row>
    <row r="12" spans="1:16" ht="23" x14ac:dyDescent="0.5">
      <c r="F12" s="76" t="s">
        <v>101</v>
      </c>
      <c r="G12" s="77" t="s">
        <v>42</v>
      </c>
    </row>
    <row r="13" spans="1:16" ht="20" x14ac:dyDescent="0.4">
      <c r="F13" s="74" t="s">
        <v>126</v>
      </c>
      <c r="G13" s="74" t="s">
        <v>43</v>
      </c>
    </row>
    <row r="14" spans="1:16" ht="20" x14ac:dyDescent="0.4">
      <c r="F14" s="78" t="s">
        <v>127</v>
      </c>
      <c r="G14" s="78" t="s">
        <v>52</v>
      </c>
    </row>
    <row r="15" spans="1:16" ht="20" x14ac:dyDescent="0.4">
      <c r="F15" s="78" t="s">
        <v>128</v>
      </c>
      <c r="G15" s="78" t="s">
        <v>52</v>
      </c>
    </row>
    <row r="16" spans="1:16" ht="20" x14ac:dyDescent="0.4">
      <c r="F16" s="78" t="s">
        <v>129</v>
      </c>
      <c r="G16" s="78" t="s">
        <v>52</v>
      </c>
    </row>
    <row r="17" spans="6:7" ht="20" x14ac:dyDescent="0.4">
      <c r="F17" s="78" t="s">
        <v>130</v>
      </c>
      <c r="G17" s="78" t="s">
        <v>131</v>
      </c>
    </row>
    <row r="18" spans="6:7" ht="20" x14ac:dyDescent="0.4">
      <c r="F18" s="78" t="s">
        <v>132</v>
      </c>
      <c r="G18" s="78" t="s">
        <v>131</v>
      </c>
    </row>
    <row r="19" spans="6:7" ht="20" x14ac:dyDescent="0.4">
      <c r="F19" s="78" t="s">
        <v>133</v>
      </c>
      <c r="G19" s="78" t="s">
        <v>131</v>
      </c>
    </row>
    <row r="20" spans="6:7" ht="20" x14ac:dyDescent="0.4">
      <c r="F20" s="78" t="s">
        <v>134</v>
      </c>
      <c r="G20" s="78" t="s">
        <v>131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ورقة1</vt:lpstr>
      <vt:lpstr>Home</vt:lpstr>
      <vt:lpstr>توزيع الحصص1</vt:lpstr>
      <vt:lpstr>توزيع الحصص</vt:lpstr>
      <vt:lpstr>BMI</vt:lpstr>
      <vt:lpstr>القائمة المنسدلة للبدائل</vt:lpstr>
      <vt:lpstr>البدائل الغذائية</vt:lpstr>
      <vt:lpstr>السعرات الحرارية </vt:lpstr>
      <vt:lpstr>السعرات الحرارية2</vt:lpstr>
      <vt:lpstr>BMI1</vt:lpstr>
      <vt:lpstr>بدائل الكربوهيدرات</vt:lpstr>
      <vt:lpstr>Help</vt:lpstr>
      <vt:lpstr>بدائل الفاكهة</vt:lpstr>
      <vt:lpstr>بدائل الخضار</vt:lpstr>
      <vt:lpstr>بدائل الحليب</vt:lpstr>
      <vt:lpstr>بدائل اللحوم</vt:lpstr>
      <vt:lpstr>الاطعمة المركبة</vt:lpstr>
      <vt:lpstr>الوجبات السريعة</vt:lpstr>
      <vt:lpstr>بدائل الدهون</vt:lpstr>
      <vt:lpstr>الوجبات الخفيفة </vt:lpstr>
      <vt:lpstr>القائمة الحرة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safiah alalawi</dc:creator>
  <cp:lastModifiedBy>Layla Salman</cp:lastModifiedBy>
  <dcterms:created xsi:type="dcterms:W3CDTF">2025-01-05T17:17:34Z</dcterms:created>
  <dcterms:modified xsi:type="dcterms:W3CDTF">2025-03-30T03:43:08Z</dcterms:modified>
</cp:coreProperties>
</file>