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\TA\AIAB\"/>
    </mc:Choice>
  </mc:AlternateContent>
  <xr:revisionPtr revIDLastSave="0" documentId="13_ncr:9_{4C9CE7D8-6D72-4F9D-8B30-01E10C46A157}" xr6:coauthVersionLast="47" xr6:coauthVersionMax="47" xr10:uidLastSave="{00000000-0000-0000-0000-000000000000}"/>
  <bookViews>
    <workbookView xWindow="-98" yWindow="-98" windowWidth="20715" windowHeight="13276" xr2:uid="{4B58E710-134C-407B-AB36-0D73C11389BE}"/>
  </bookViews>
  <sheets>
    <sheet name="Co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D30" i="1"/>
  <c r="E11" i="1"/>
  <c r="D19" i="1"/>
  <c r="F20" i="1"/>
  <c r="E20" i="1"/>
  <c r="E29" i="1"/>
  <c r="F29" i="1"/>
  <c r="G29" i="1"/>
  <c r="H29" i="1" s="1"/>
  <c r="E19" i="1"/>
  <c r="G30" i="1"/>
  <c r="G28" i="1"/>
  <c r="G27" i="1"/>
  <c r="H27" i="1" s="1"/>
  <c r="G26" i="1"/>
  <c r="H26" i="1" s="1"/>
  <c r="G25" i="1"/>
  <c r="H25" i="1" s="1"/>
  <c r="G24" i="1"/>
  <c r="H24" i="1" s="1"/>
  <c r="D28" i="1"/>
  <c r="E28" i="1"/>
  <c r="E31" i="1" s="1"/>
  <c r="E16" i="1"/>
  <c r="D21" i="1"/>
  <c r="F21" i="1" s="1"/>
  <c r="D18" i="1"/>
  <c r="F18" i="1" s="1"/>
  <c r="D17" i="1"/>
  <c r="F17" i="1" s="1"/>
  <c r="D14" i="1"/>
  <c r="D15" i="1"/>
  <c r="F15" i="1" s="1"/>
  <c r="D16" i="1"/>
  <c r="D13" i="1"/>
  <c r="F13" i="1" s="1"/>
  <c r="E14" i="1"/>
  <c r="E22" i="1" s="1"/>
  <c r="D12" i="1"/>
  <c r="F12" i="1" s="1"/>
  <c r="D11" i="1"/>
  <c r="F11" i="1" s="1"/>
  <c r="D10" i="1"/>
  <c r="F10" i="1" s="1"/>
  <c r="D9" i="1"/>
  <c r="F9" i="1" s="1"/>
  <c r="H30" i="1" l="1"/>
  <c r="D31" i="1"/>
  <c r="F31" i="1"/>
  <c r="F19" i="1"/>
  <c r="F16" i="1"/>
  <c r="H28" i="1"/>
  <c r="D22" i="1"/>
  <c r="F14" i="1"/>
  <c r="H31" i="1" l="1"/>
  <c r="F22" i="1"/>
  <c r="K17" i="1" l="1"/>
  <c r="L17" i="1" l="1"/>
  <c r="M17" i="1" s="1"/>
</calcChain>
</file>

<file path=xl/sharedStrings.xml><?xml version="1.0" encoding="utf-8"?>
<sst xmlns="http://schemas.openxmlformats.org/spreadsheetml/2006/main" count="47" uniqueCount="41">
  <si>
    <t>Part</t>
  </si>
  <si>
    <t>Quantity</t>
  </si>
  <si>
    <t>Price</t>
  </si>
  <si>
    <t>Link</t>
  </si>
  <si>
    <t>One robot</t>
  </si>
  <si>
    <t>Chassis</t>
  </si>
  <si>
    <t>Robotics HAT</t>
  </si>
  <si>
    <t>4 batteries</t>
  </si>
  <si>
    <t>Screwdriver set</t>
  </si>
  <si>
    <t>No. of robots</t>
  </si>
  <si>
    <t>Battery holder</t>
  </si>
  <si>
    <t>Subtotal</t>
  </si>
  <si>
    <t>Pico</t>
  </si>
  <si>
    <t>USB cable</t>
  </si>
  <si>
    <t>Mass parts</t>
  </si>
  <si>
    <t>480 Picos</t>
  </si>
  <si>
    <t>Per unit</t>
  </si>
  <si>
    <t>Battey wire</t>
  </si>
  <si>
    <t>Sensors</t>
  </si>
  <si>
    <t>Bracket</t>
  </si>
  <si>
    <t>Standoffs</t>
  </si>
  <si>
    <t>Jumper wires</t>
  </si>
  <si>
    <t>Jumper wire pack</t>
  </si>
  <si>
    <t>Battery wire 100</t>
  </si>
  <si>
    <t>Total</t>
  </si>
  <si>
    <t>Overall total</t>
  </si>
  <si>
    <t>https://uk.farnell.com/multicomp-pro/mp000316/battery-holder-aa-snap-on/dp/3126550</t>
  </si>
  <si>
    <t>https://uk.rs-online.com/web/p/battery-contacts/0489021A</t>
  </si>
  <si>
    <t>https://thepihut.com/products/adafruit-mini-3-layer-round-robot-chassis-kit-2wd-with-dc-motors</t>
  </si>
  <si>
    <t>https://uk.rs-online.com/web/p/raspberry-pi/2122161</t>
  </si>
  <si>
    <t xml:space="preserve">https://uk.rs-online.com/web/p/raspberry-pi-hats-add-ons/2247771 </t>
  </si>
  <si>
    <t>Battery pack (25)</t>
  </si>
  <si>
    <t>Pack No.</t>
  </si>
  <si>
    <t>Minimum</t>
  </si>
  <si>
    <t>https://www.amazon.co.uk/AZDelivery-Jumper-Arduino-Raspberry-Breadboard/dp/B07KFMSW7H/ref=sr_1_2_sspa?crid=19725KF16NW6E&amp;keywords=jumper+wires+female+to+female&amp;qid=1656959549&amp;sprefix=jumper+wires+female+to+female%2Caps%2C173&amp;sr=8-2-spons&amp;psc=1&amp;smid=A1X7QLRQH87QA3&amp;spLa=ZW5jcnlwdGVkUXVhbGlmaWVyPUEyWkRJQkJMU0xCVVZWJmVuY3J5cHRlZElkPUEwMzczNDMxT0hZTFRLVDZTQU1IJmVuY3J5cHRlZEFkSWQ9QTAzNDQxNzcxT0FXSVBINDdXMUVaJndpZGdldE5hbWU9c3BfYXRmJmFjdGlvbj1jbGlja1JlZGlyZWN0JmRvTm90TG9nQ2xpY2s9dHJ1ZQ==</t>
  </si>
  <si>
    <t>GPIO pins</t>
  </si>
  <si>
    <t>GPIO pins bent</t>
  </si>
  <si>
    <t>Brackets</t>
  </si>
  <si>
    <t>Tax estimate</t>
  </si>
  <si>
    <t>https://uk.farnell.com/samtec/tsm-106-01-l-sv/header-2-54mm-smt-1x6way/dp/1885916?gclid=Cj0KCQjwn4qWBhCvARIsAFNAMiiYRfdX1duqVF0wFziPSGICP_X8NMUw8hSbvnjkP-bCPHq1M65q3IkaArQ4EALw_wcB&amp;mckv=_dc|pcrid|565467377247|plid||kword||match||slid||product|1885916|pgrid|125527087130|ptaid|pla-1641699961606|&amp;CMP=KNC-GUK-GEN-SHOPPING-SMART-AUTOMATION-MEDIUMROAS-Test860&amp;gross_price=true</t>
  </si>
  <si>
    <t>https://www.amazon.co.uk/Pack-Single-2-54-Header-Connector/dp/B06XR8CV8P/ref=sr_1_12?crid=2JSGMMV5H4YZU&amp;keywords=l+shape+gpio+pins&amp;qid=1656959778&amp;sprefix=l+shape+gpio+pins%2Caps%2C90&amp;sr=8-12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</si>
</sst>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2" applyAlignment="1">
      <alignment horizontal="left" vertical="center" indent="2" readingOrder="1"/>
    </xf>
    <xf numFmtId="4" fontId="0" fillId="0" borderId="0" xfId="0" applyNumberFormat="1"/>
    <xf numFmtId="0" fontId="0" fillId="2" borderId="0" xfId="0" applyFill="1"/>
    <xf numFmtId="44" fontId="0" fillId="0" borderId="0" xfId="1" applyFont="1"/>
    <xf numFmtId="44" fontId="0" fillId="0" borderId="0" xfId="0" applyNumberFormat="1"/>
    <xf numFmtId="0" fontId="2" fillId="0" borderId="0" xfId="2"/>
    <xf numFmtId="0" fontId="0" fillId="3" borderId="0" xfId="0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uk.rs-online.com/web/p/raspberry-pi-hats-add-ons/2247771" TargetMode="External"/><Relationship Id="rId1" Type="http://schemas.openxmlformats.org/officeDocument/2006/relationships/hyperlink" Target="https://thepihut.com/products/adafruit-mini-3-layer-round-robot-chassis-kit-2wd-with-dc-mo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869AD-DEB9-4A91-8D35-D3F3B1BDBC77}">
  <dimension ref="C4:M31"/>
  <sheetViews>
    <sheetView tabSelected="1" topLeftCell="A4" workbookViewId="0">
      <selection activeCell="H7" sqref="H7"/>
    </sheetView>
  </sheetViews>
  <sheetFormatPr defaultRowHeight="14.25" x14ac:dyDescent="0.45"/>
  <cols>
    <col min="3" max="3" width="20.1328125" customWidth="1"/>
    <col min="4" max="4" width="9.86328125" bestFit="1" customWidth="1"/>
    <col min="5" max="5" width="9.1328125" bestFit="1" customWidth="1"/>
    <col min="6" max="6" width="11.73046875" customWidth="1"/>
    <col min="7" max="7" width="11.06640625" customWidth="1"/>
    <col min="8" max="8" width="11.6640625" customWidth="1"/>
    <col min="11" max="11" width="17.1328125" customWidth="1"/>
    <col min="12" max="12" width="12.796875" customWidth="1"/>
    <col min="13" max="13" width="12.9296875" customWidth="1"/>
  </cols>
  <sheetData>
    <row r="4" spans="3:13" x14ac:dyDescent="0.45">
      <c r="G4" s="4" t="s">
        <v>9</v>
      </c>
    </row>
    <row r="5" spans="3:13" x14ac:dyDescent="0.45">
      <c r="G5">
        <v>1</v>
      </c>
    </row>
    <row r="7" spans="3:13" x14ac:dyDescent="0.45">
      <c r="C7" s="1" t="s">
        <v>4</v>
      </c>
      <c r="D7" s="1"/>
      <c r="E7" s="1"/>
      <c r="F7" s="1"/>
      <c r="G7" s="1"/>
    </row>
    <row r="8" spans="3:13" x14ac:dyDescent="0.45">
      <c r="C8" s="4" t="s">
        <v>0</v>
      </c>
      <c r="D8" s="4" t="s">
        <v>1</v>
      </c>
      <c r="E8" s="4" t="s">
        <v>2</v>
      </c>
      <c r="F8" s="4" t="s">
        <v>11</v>
      </c>
      <c r="G8" s="4" t="s">
        <v>3</v>
      </c>
    </row>
    <row r="9" spans="3:13" x14ac:dyDescent="0.45">
      <c r="C9" t="s">
        <v>5</v>
      </c>
      <c r="D9">
        <f>G5*1</f>
        <v>1</v>
      </c>
      <c r="E9">
        <v>23.7</v>
      </c>
      <c r="F9">
        <f>D9*E9</f>
        <v>23.7</v>
      </c>
      <c r="G9" s="2" t="s">
        <v>28</v>
      </c>
    </row>
    <row r="10" spans="3:13" x14ac:dyDescent="0.45">
      <c r="C10" t="s">
        <v>6</v>
      </c>
      <c r="D10">
        <f>G5*1</f>
        <v>1</v>
      </c>
      <c r="E10">
        <v>13.75</v>
      </c>
      <c r="F10">
        <f t="shared" ref="F10:F21" si="0">D10*E10</f>
        <v>13.75</v>
      </c>
      <c r="G10" s="7" t="s">
        <v>30</v>
      </c>
    </row>
    <row r="11" spans="3:13" x14ac:dyDescent="0.45">
      <c r="C11" t="s">
        <v>10</v>
      </c>
      <c r="D11">
        <f>G5*1</f>
        <v>1</v>
      </c>
      <c r="E11">
        <f>E28</f>
        <v>0.80800000000000005</v>
      </c>
      <c r="F11">
        <f t="shared" si="0"/>
        <v>0.80800000000000005</v>
      </c>
      <c r="G11" s="8"/>
    </row>
    <row r="12" spans="3:13" x14ac:dyDescent="0.45">
      <c r="C12" t="s">
        <v>7</v>
      </c>
      <c r="D12">
        <f>G5*1</f>
        <v>1</v>
      </c>
      <c r="F12">
        <f t="shared" si="0"/>
        <v>0</v>
      </c>
    </row>
    <row r="13" spans="3:13" x14ac:dyDescent="0.45">
      <c r="C13" t="s">
        <v>8</v>
      </c>
      <c r="D13">
        <f>G5*1</f>
        <v>1</v>
      </c>
      <c r="F13">
        <f t="shared" si="0"/>
        <v>0</v>
      </c>
    </row>
    <row r="14" spans="3:13" x14ac:dyDescent="0.45">
      <c r="C14" t="s">
        <v>12</v>
      </c>
      <c r="D14">
        <f>G5*1</f>
        <v>1</v>
      </c>
      <c r="E14">
        <f>E24</f>
        <v>3.2759999999999998</v>
      </c>
      <c r="F14">
        <f t="shared" si="0"/>
        <v>3.2759999999999998</v>
      </c>
      <c r="G14" s="8"/>
    </row>
    <row r="15" spans="3:13" x14ac:dyDescent="0.45">
      <c r="C15" t="s">
        <v>13</v>
      </c>
      <c r="D15">
        <f>G5*1</f>
        <v>1</v>
      </c>
      <c r="F15">
        <f t="shared" si="0"/>
        <v>0</v>
      </c>
    </row>
    <row r="16" spans="3:13" x14ac:dyDescent="0.45">
      <c r="C16" t="s">
        <v>17</v>
      </c>
      <c r="D16">
        <f>G5*1</f>
        <v>1</v>
      </c>
      <c r="E16">
        <f>E26</f>
        <v>0.317</v>
      </c>
      <c r="F16">
        <f t="shared" si="0"/>
        <v>0.317</v>
      </c>
      <c r="G16" s="8"/>
      <c r="K16" s="4" t="s">
        <v>25</v>
      </c>
      <c r="L16" s="4" t="s">
        <v>38</v>
      </c>
      <c r="M16" s="4" t="s">
        <v>24</v>
      </c>
    </row>
    <row r="17" spans="3:13" x14ac:dyDescent="0.45">
      <c r="C17" t="s">
        <v>18</v>
      </c>
      <c r="D17">
        <f>G5*4</f>
        <v>4</v>
      </c>
      <c r="F17">
        <f t="shared" si="0"/>
        <v>0</v>
      </c>
      <c r="K17" s="6">
        <f>H31-(E22*G5)+F22</f>
        <v>1650.8472550000001</v>
      </c>
      <c r="L17" s="6">
        <f>K17*0.2</f>
        <v>330.16945100000004</v>
      </c>
      <c r="M17" s="6">
        <f>SUM(K17:L17)</f>
        <v>1981.0167060000001</v>
      </c>
    </row>
    <row r="18" spans="3:13" x14ac:dyDescent="0.45">
      <c r="C18" t="s">
        <v>19</v>
      </c>
      <c r="D18">
        <f>G5*4</f>
        <v>4</v>
      </c>
      <c r="F18">
        <f t="shared" si="0"/>
        <v>0</v>
      </c>
    </row>
    <row r="19" spans="3:13" x14ac:dyDescent="0.45">
      <c r="C19" t="s">
        <v>21</v>
      </c>
      <c r="D19">
        <f>G5*(3*(D17/G5))</f>
        <v>12</v>
      </c>
      <c r="E19">
        <f>E25</f>
        <v>3.7449999999999997E-2</v>
      </c>
      <c r="F19">
        <f t="shared" si="0"/>
        <v>0.44939999999999997</v>
      </c>
      <c r="G19" s="8"/>
    </row>
    <row r="20" spans="3:13" x14ac:dyDescent="0.45">
      <c r="C20" t="s">
        <v>35</v>
      </c>
      <c r="D20">
        <v>40</v>
      </c>
      <c r="E20">
        <f>E29</f>
        <v>4.4949999999999999E-3</v>
      </c>
      <c r="F20">
        <f>D20*E20</f>
        <v>0.17979999999999999</v>
      </c>
      <c r="G20" s="8"/>
    </row>
    <row r="21" spans="3:13" x14ac:dyDescent="0.45">
      <c r="C21" t="s">
        <v>20</v>
      </c>
      <c r="D21">
        <f>G5*1</f>
        <v>1</v>
      </c>
      <c r="F21">
        <f t="shared" si="0"/>
        <v>0</v>
      </c>
    </row>
    <row r="22" spans="3:13" x14ac:dyDescent="0.45">
      <c r="C22" s="4" t="s">
        <v>24</v>
      </c>
      <c r="D22">
        <f>SUM(D9:D21)</f>
        <v>69</v>
      </c>
      <c r="E22" s="5">
        <f>SUM(E9:E21)</f>
        <v>41.892945000000005</v>
      </c>
      <c r="F22" s="5">
        <f>SUM(F9:F21)</f>
        <v>42.480200000000004</v>
      </c>
    </row>
    <row r="23" spans="3:13" x14ac:dyDescent="0.45">
      <c r="C23" s="4" t="s">
        <v>14</v>
      </c>
      <c r="D23" s="4" t="s">
        <v>2</v>
      </c>
      <c r="E23" s="4" t="s">
        <v>16</v>
      </c>
      <c r="F23" s="4" t="s">
        <v>32</v>
      </c>
      <c r="G23" s="4" t="s">
        <v>33</v>
      </c>
      <c r="H23" s="4" t="s">
        <v>11</v>
      </c>
      <c r="I23" s="4" t="s">
        <v>3</v>
      </c>
    </row>
    <row r="24" spans="3:13" x14ac:dyDescent="0.45">
      <c r="C24" t="s">
        <v>15</v>
      </c>
      <c r="D24" s="3">
        <v>1572.48</v>
      </c>
      <c r="E24">
        <v>3.2759999999999998</v>
      </c>
      <c r="F24">
        <v>480</v>
      </c>
      <c r="G24">
        <f>IF(G5&gt;F24,(ROUND(G5/F24,0)+1),1)</f>
        <v>1</v>
      </c>
      <c r="H24">
        <f>D24*G24</f>
        <v>1572.48</v>
      </c>
      <c r="I24" t="s">
        <v>29</v>
      </c>
    </row>
    <row r="25" spans="3:13" x14ac:dyDescent="0.45">
      <c r="C25" t="s">
        <v>22</v>
      </c>
      <c r="D25">
        <v>7.49</v>
      </c>
      <c r="E25">
        <v>3.7449999999999997E-2</v>
      </c>
      <c r="F25">
        <v>200</v>
      </c>
      <c r="G25">
        <f>IF(G5&gt;F25,(ROUND(G5/F25,0)+1),1)</f>
        <v>1</v>
      </c>
      <c r="H25">
        <f t="shared" ref="H25:H30" si="1">D25*G25</f>
        <v>7.49</v>
      </c>
      <c r="I25" t="s">
        <v>34</v>
      </c>
    </row>
    <row r="26" spans="3:13" x14ac:dyDescent="0.45">
      <c r="C26" t="s">
        <v>23</v>
      </c>
      <c r="D26">
        <v>31.7</v>
      </c>
      <c r="E26">
        <v>0.317</v>
      </c>
      <c r="F26">
        <v>100</v>
      </c>
      <c r="G26">
        <f>IF(G5&gt;F26,(ROUND(G5/F26,0)+1),1)</f>
        <v>1</v>
      </c>
      <c r="H26">
        <f t="shared" si="1"/>
        <v>31.7</v>
      </c>
      <c r="I26" t="s">
        <v>27</v>
      </c>
    </row>
    <row r="27" spans="3:13" x14ac:dyDescent="0.45">
      <c r="C27" t="s">
        <v>37</v>
      </c>
      <c r="D27">
        <v>1</v>
      </c>
      <c r="E27">
        <v>1</v>
      </c>
      <c r="F27">
        <v>1</v>
      </c>
      <c r="G27">
        <f>IF(G5&gt;F27,(ROUND(G5/F27,0)+1),1)</f>
        <v>1</v>
      </c>
      <c r="H27">
        <f t="shared" si="1"/>
        <v>1</v>
      </c>
    </row>
    <row r="28" spans="3:13" x14ac:dyDescent="0.45">
      <c r="C28" t="s">
        <v>31</v>
      </c>
      <c r="D28">
        <f>1.01*0.8*25</f>
        <v>20.200000000000003</v>
      </c>
      <c r="E28">
        <f>1.01*0.8</f>
        <v>0.80800000000000005</v>
      </c>
      <c r="F28">
        <v>25</v>
      </c>
      <c r="G28">
        <f>IF(G5&gt;F28,(ROUND(G5/F28,0)+1),1)</f>
        <v>1</v>
      </c>
      <c r="H28">
        <f t="shared" si="1"/>
        <v>20.200000000000003</v>
      </c>
      <c r="I28" t="s">
        <v>26</v>
      </c>
    </row>
    <row r="29" spans="3:13" x14ac:dyDescent="0.45">
      <c r="C29" t="s">
        <v>35</v>
      </c>
      <c r="D29">
        <v>8.99</v>
      </c>
      <c r="E29">
        <f>8.99/F29</f>
        <v>4.4949999999999999E-3</v>
      </c>
      <c r="F29">
        <f>40*50</f>
        <v>2000</v>
      </c>
      <c r="G29">
        <f>IF(G5&gt;F29,(ROUND(G5/F29,0)+1),1)</f>
        <v>1</v>
      </c>
      <c r="H29">
        <f t="shared" si="1"/>
        <v>8.99</v>
      </c>
      <c r="I29" t="s">
        <v>40</v>
      </c>
    </row>
    <row r="30" spans="3:13" x14ac:dyDescent="0.45">
      <c r="C30" t="s">
        <v>36</v>
      </c>
      <c r="D30">
        <f>(1.05*0.8)*10</f>
        <v>8.4</v>
      </c>
      <c r="E30">
        <f>D30/10</f>
        <v>0.84000000000000008</v>
      </c>
      <c r="F30">
        <v>10</v>
      </c>
      <c r="G30">
        <f>IF(G5&gt;F30,(ROUND(G5/F30,0)+1),1)</f>
        <v>1</v>
      </c>
      <c r="H30">
        <f t="shared" si="1"/>
        <v>8.4</v>
      </c>
      <c r="I30" t="s">
        <v>39</v>
      </c>
    </row>
    <row r="31" spans="3:13" x14ac:dyDescent="0.45">
      <c r="C31" s="4" t="s">
        <v>24</v>
      </c>
      <c r="D31" s="5">
        <f>SUM(D24:D30)</f>
        <v>1650.2600000000002</v>
      </c>
      <c r="E31" s="5">
        <f>SUM(E24:E30)</f>
        <v>6.2829449999999998</v>
      </c>
      <c r="F31" s="5">
        <f>SUM(F24:F30)</f>
        <v>2816</v>
      </c>
      <c r="H31" s="5">
        <f>SUM(H24:H30)</f>
        <v>1650.2600000000002</v>
      </c>
    </row>
  </sheetData>
  <mergeCells count="1">
    <mergeCell ref="C7:G7"/>
  </mergeCells>
  <hyperlinks>
    <hyperlink ref="G9" r:id="rId1" xr:uid="{0DC5FF92-178B-4078-8E40-38696947F405}"/>
    <hyperlink ref="G10" r:id="rId2" display="https://uk.rs-online.com/web/p/raspberry-pi-hats-add-ons/2247771" xr:uid="{BF07A95C-C4FC-4616-82EB-85B245B7ADFB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 Shepherd</dc:creator>
  <cp:lastModifiedBy>Dexter Shepherd</cp:lastModifiedBy>
  <dcterms:created xsi:type="dcterms:W3CDTF">2022-07-04T17:56:02Z</dcterms:created>
  <dcterms:modified xsi:type="dcterms:W3CDTF">2022-07-04T18:51:44Z</dcterms:modified>
</cp:coreProperties>
</file>