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nzuoyan\Desktop\W3\V1.3.7 build170928\"/>
    </mc:Choice>
  </mc:AlternateContent>
  <bookViews>
    <workbookView xWindow="0" yWindow="0" windowWidth="20385" windowHeight="9945" tabRatio="877"/>
  </bookViews>
  <sheets>
    <sheet name="测试记录总体说明" sheetId="1" r:id="rId1"/>
    <sheet name="路由转发" sheetId="12" r:id="rId2"/>
  </sheets>
  <definedNames>
    <definedName name="_xlnm._FilterDatabase" localSheetId="1" hidden="1">路由转发!$D$1:$D$38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M11" i="1"/>
  <c r="M12" i="1" l="1"/>
  <c r="B12" i="1"/>
  <c r="F11" i="1"/>
  <c r="I11" i="1"/>
  <c r="J11" i="1"/>
  <c r="K11" i="1"/>
  <c r="H11" i="1"/>
  <c r="N11" i="1"/>
  <c r="E11" i="1"/>
  <c r="L11" i="1"/>
  <c r="G11" i="1"/>
  <c r="G12" i="1" l="1"/>
  <c r="E12" i="1"/>
  <c r="I12" i="1"/>
  <c r="N12" i="1"/>
  <c r="C11" i="1"/>
  <c r="D11" i="1" s="1"/>
  <c r="H12" i="1"/>
  <c r="F12" i="1"/>
  <c r="J12" i="1"/>
  <c r="K12" i="1"/>
  <c r="L12" i="1"/>
  <c r="C12" i="1" l="1"/>
  <c r="D12" i="1" s="1"/>
</calcChain>
</file>

<file path=xl/sharedStrings.xml><?xml version="1.0" encoding="utf-8"?>
<sst xmlns="http://schemas.openxmlformats.org/spreadsheetml/2006/main" count="228" uniqueCount="140">
  <si>
    <t>模块描述</t>
  </si>
  <si>
    <t>测试环境</t>
  </si>
  <si>
    <t>测试版本</t>
  </si>
  <si>
    <t>测试日期</t>
  </si>
  <si>
    <t>测试人员</t>
  </si>
  <si>
    <t>用例编号</t>
  </si>
  <si>
    <t>子功能</t>
  </si>
  <si>
    <t>测试项</t>
  </si>
  <si>
    <t>测试优先级</t>
  </si>
  <si>
    <t>前置条件</t>
  </si>
  <si>
    <t>测试步骤及数据</t>
  </si>
  <si>
    <t>预期结果</t>
  </si>
  <si>
    <t>P/F/NT/Delay</t>
  </si>
  <si>
    <t>缺陷严重级</t>
  </si>
  <si>
    <t>实际测试结果</t>
  </si>
  <si>
    <t>备注</t>
  </si>
  <si>
    <t>自动化标志</t>
  </si>
  <si>
    <t>路由转发_测试用例</t>
  </si>
  <si>
    <t>低</t>
  </si>
  <si>
    <t>中</t>
  </si>
  <si>
    <t>NAT</t>
  </si>
  <si>
    <t>有线口NAT</t>
  </si>
  <si>
    <t>1.发送出去的报文的source ip地址必须是wan口的ip，没有LAN口侧分配的ip地址</t>
  </si>
  <si>
    <t>ROU_NAT_002</t>
  </si>
  <si>
    <t>无线口NAT</t>
  </si>
  <si>
    <t>ROU_NAT_003</t>
  </si>
  <si>
    <t>ROU_NAT_004</t>
  </si>
  <si>
    <t>ROU_NAT_005</t>
  </si>
  <si>
    <t>ROU_NAT_006</t>
  </si>
  <si>
    <t>ROU_NAT_007</t>
  </si>
  <si>
    <t>ROU_NAT_008</t>
  </si>
  <si>
    <t>UPnP</t>
  </si>
  <si>
    <t>端口映射系列的组合测试</t>
  </si>
  <si>
    <t>各子功能描述
NAT:简单描述该模块要实现的功能
ARP:简单描述该模块要实现的功能
转发:简单描述该模块要实现的功能
访问服务控制:简单描述该模块要实现的功能
广告网络的路由:简单描述该模块要实现的功能</t>
    <phoneticPr fontId="1" type="noConversion"/>
  </si>
  <si>
    <t>测试记录总体说明</t>
  </si>
  <si>
    <t>项目名称</t>
  </si>
  <si>
    <t>SVN路径</t>
  </si>
  <si>
    <t>测试时间</t>
  </si>
  <si>
    <t>测试任务</t>
  </si>
  <si>
    <t>模块用例记录</t>
  </si>
  <si>
    <t>用例执行记录</t>
  </si>
  <si>
    <t>测试概述</t>
  </si>
  <si>
    <t>模块名称</t>
  </si>
  <si>
    <t>模块测试用例数</t>
  </si>
  <si>
    <t>执行用例数</t>
  </si>
  <si>
    <t>执行覆盖率</t>
  </si>
  <si>
    <t>P</t>
  </si>
  <si>
    <t>F(高)</t>
  </si>
  <si>
    <t>F(中)</t>
  </si>
  <si>
    <t>F(低)</t>
  </si>
  <si>
    <t>建议</t>
  </si>
  <si>
    <t>Delay</t>
  </si>
  <si>
    <t>Defer</t>
  </si>
  <si>
    <t>NT</t>
  </si>
  <si>
    <t>Block</t>
  </si>
  <si>
    <t>路由转发</t>
  </si>
  <si>
    <t>合计</t>
  </si>
  <si>
    <t>NP</t>
    <phoneticPr fontId="1" type="noConversion"/>
  </si>
  <si>
    <t>1.上级路由的LAN口接入镜像交换机上联口
2.设备WAN口接入交换机
3.PC接入监控口</t>
    <phoneticPr fontId="1" type="noConversion"/>
  </si>
  <si>
    <t>1.发送出去的报文的source ip地址必须是wan口的ip，没有LAN口侧分配的ip地址</t>
    <phoneticPr fontId="1" type="noConversion"/>
  </si>
  <si>
    <t>port1</t>
    <phoneticPr fontId="1" type="noConversion"/>
  </si>
  <si>
    <t>port1~65535</t>
    <phoneticPr fontId="1" type="noConversion"/>
  </si>
  <si>
    <t>port65535</t>
    <phoneticPr fontId="1" type="noConversion"/>
  </si>
  <si>
    <t>DMZ</t>
    <phoneticPr fontId="1" type="noConversion"/>
  </si>
  <si>
    <t>1.DMZ主机访问外网</t>
    <phoneticPr fontId="1" type="noConversion"/>
  </si>
  <si>
    <t>1.设置了DMZ的主机可以正常访问外网</t>
    <phoneticPr fontId="1" type="noConversion"/>
  </si>
  <si>
    <t>1.配置了DMZ的ip端能接收到WAN侧的报文
2.未配置DMZ的ip端无法接收到</t>
    <phoneticPr fontId="1" type="noConversion"/>
  </si>
  <si>
    <t>tcp</t>
    <phoneticPr fontId="1" type="noConversion"/>
  </si>
  <si>
    <t>udp</t>
    <phoneticPr fontId="1" type="noConversion"/>
  </si>
  <si>
    <t>1.无法接收到</t>
    <phoneticPr fontId="1" type="noConversion"/>
  </si>
  <si>
    <t>1.端口映射的优先级大于DMZ</t>
    <phoneticPr fontId="1" type="noConversion"/>
  </si>
  <si>
    <t>1.UPNP的优先级大于DMZ</t>
    <phoneticPr fontId="1" type="noConversion"/>
  </si>
  <si>
    <t>1.配置DMZ
2.配置端口映射，外部端口A
3.使用iperf发流，查看生效情况</t>
    <phoneticPr fontId="1" type="noConversion"/>
  </si>
  <si>
    <t>1.终端UPNP生效，任一TCP外部端口A
2.配置DMZ
3.使用iperf发流，查看生效情况</t>
    <phoneticPr fontId="1" type="noConversion"/>
  </si>
  <si>
    <t>1.配置DMZ
2.配置端口映射，外部端口A
3.WAN侧向端口A发送UDP报文，查看生效情况</t>
    <phoneticPr fontId="1" type="noConversion"/>
  </si>
  <si>
    <t>1.终端UPNP生效，任一UDP外部端口A
2.配置DMZ
3.WAN侧向端口A发送UDP报文，查看生效情况</t>
    <phoneticPr fontId="1" type="noConversion"/>
  </si>
  <si>
    <t>镜像交换机测试</t>
    <phoneticPr fontId="1" type="noConversion"/>
  </si>
  <si>
    <t xml:space="preserve">1.开启UPnP功能
2.IPC接入W3的LAN口，UPNP生效，UDP对应的外部端口为A
3.WAN侧向WAN-IP+端口A发送UDP报文
</t>
    <phoneticPr fontId="1" type="noConversion"/>
  </si>
  <si>
    <t>1.关闭UPNP，再次发送报文
2.关闭UPNP前生效的IPC端尝试接收</t>
    <phoneticPr fontId="1" type="noConversion"/>
  </si>
  <si>
    <t>1.监控IPC的PC端能够接收到WAN侧的报文</t>
    <phoneticPr fontId="1" type="noConversion"/>
  </si>
  <si>
    <t>1.关闭DMZ功能，再次发送报文
2.关闭DMZ前所设的ip端尝试接收</t>
    <phoneticPr fontId="1" type="noConversion"/>
  </si>
  <si>
    <t>1.配置端口映射规则，ip+TCP单端口A
2.在WAN侧向WAN-IP+端口A发送TCP报文</t>
    <phoneticPr fontId="1" type="noConversion"/>
  </si>
  <si>
    <t>1.开启DMZ，配置DMZ的ip地址
2.在WAN侧向WAN-IP+任意端口发送TCP报文</t>
    <phoneticPr fontId="1" type="noConversion"/>
  </si>
  <si>
    <t>1.开启DMZ，配置DMZ的ip地址
2.在WAN口侧向WAN-IP+任意端口发送UDP报文</t>
    <phoneticPr fontId="1" type="noConversion"/>
  </si>
  <si>
    <t>1.配置了DMZ的ip端能接收到WAN侧的报文
2.未配置DMZ的ip端无法接收到</t>
    <phoneticPr fontId="1" type="noConversion"/>
  </si>
  <si>
    <t xml:space="preserve">1.ip端能够接收到WAN侧的报文
</t>
    <phoneticPr fontId="1" type="noConversion"/>
  </si>
  <si>
    <t>1.配置端口映射规则，ip+UDP单端口A
2.在WAN侧向WAN-IP+端口A发送UDP报文</t>
    <phoneticPr fontId="1" type="noConversion"/>
  </si>
  <si>
    <t>1.配置端口映射规则，ip+TCP多端口A~B
2.在WAN侧向WAN-IP+端口A~B分别发送TCP报文</t>
    <phoneticPr fontId="1" type="noConversion"/>
  </si>
  <si>
    <t>1.ip端能够接收到WAN侧的报文
2.内部端口和外部端口一一对应</t>
    <phoneticPr fontId="1" type="noConversion"/>
  </si>
  <si>
    <t>1.配置端口映射规则，ip+UDP多端口A~B
2.在WAN侧向WAN-IP+端口A~B分别发送UDP报文</t>
    <phoneticPr fontId="1" type="noConversion"/>
  </si>
  <si>
    <t>1.删除端口映射规则，再次发送报文
2.之前的终端尝试接收</t>
    <phoneticPr fontId="1" type="noConversion"/>
  </si>
  <si>
    <t>1.配置TCP+UDP/单端口+多端口混合的规则
2.端口数达到上限32个
2.尝试发送TCP/UDP报文</t>
    <phoneticPr fontId="1" type="noConversion"/>
  </si>
  <si>
    <t>1.对应的终端能够接收对应端口的报文</t>
    <phoneticPr fontId="1" type="noConversion"/>
  </si>
  <si>
    <t>端口映射</t>
    <phoneticPr fontId="1" type="noConversion"/>
  </si>
  <si>
    <t>1.掉电重启</t>
    <phoneticPr fontId="1" type="noConversion"/>
  </si>
  <si>
    <t>1.软件重启</t>
    <phoneticPr fontId="1" type="noConversion"/>
  </si>
  <si>
    <t>1.重启之后，配置还在且能正常工作</t>
    <phoneticPr fontId="1" type="noConversion"/>
  </si>
  <si>
    <t>ROU_NAT_021</t>
  </si>
  <si>
    <t>ROU_NAT_022</t>
  </si>
  <si>
    <t>ROU_NAT_023</t>
  </si>
  <si>
    <t>ROU_NAT_024</t>
  </si>
  <si>
    <t>ROU_NAT_025</t>
  </si>
  <si>
    <t>ROU_NAT_026</t>
  </si>
  <si>
    <t>ROU_NAT_027</t>
  </si>
  <si>
    <t>ROU_NAT_028</t>
  </si>
  <si>
    <t>ROU_NAT_029</t>
  </si>
  <si>
    <t>ROU_NAT_030</t>
  </si>
  <si>
    <t>ROU_NAT_031</t>
  </si>
  <si>
    <t>ROU_NAT_009</t>
  </si>
  <si>
    <t>ROU_NAT_010</t>
  </si>
  <si>
    <t>ROU_NAT_011</t>
  </si>
  <si>
    <t>ROU_NAT_012</t>
  </si>
  <si>
    <t>ROU_NAT_013</t>
  </si>
  <si>
    <t>ROU_NAT_014</t>
  </si>
  <si>
    <t>ROU_NAT_015</t>
  </si>
  <si>
    <t>ROU_NAT_016</t>
  </si>
  <si>
    <t>ROU_NAT_017</t>
  </si>
  <si>
    <t>ROU_NAT_018</t>
  </si>
  <si>
    <t>ROU_NAT_019</t>
  </si>
  <si>
    <t>ROU_NAT_020</t>
  </si>
  <si>
    <t>ROU_NAT_001</t>
    <phoneticPr fontId="1" type="noConversion"/>
  </si>
  <si>
    <t>1.终端通过W3的LAN口接入网络
2.在WAN口镜像交换机的PC上使用Wireshark抓包，查看发送报文的ip</t>
    <phoneticPr fontId="1" type="noConversion"/>
  </si>
  <si>
    <t>1.终端通过W3的LAN口接入网络
2.在WAN口镜像交换机的PC上使用Wireshark抓包，查看发送报文的ip地址</t>
    <phoneticPr fontId="1" type="noConversion"/>
  </si>
  <si>
    <t xml:space="preserve">1.开启UPnP功能
2.IPC接入W3的LAN口，UPNP生效，TCP对应的外部端口为A
3.WAN侧向WAN-IP+端口A发送TCP报文
</t>
    <phoneticPr fontId="1" type="noConversion"/>
  </si>
  <si>
    <t>1.无法接收到</t>
    <phoneticPr fontId="1" type="noConversion"/>
  </si>
  <si>
    <t>1.端口映射的优先级大于DMZ</t>
    <phoneticPr fontId="1" type="noConversion"/>
  </si>
  <si>
    <t>1.UPNP的优先级大于DMZ</t>
    <phoneticPr fontId="1" type="noConversion"/>
  </si>
  <si>
    <t>W3高端家庭商用出口路由开发</t>
    <phoneticPr fontId="1" type="noConversion"/>
  </si>
  <si>
    <t xml:space="preserve">https://192.0.0.240/PJ05D2017050802 </t>
    <phoneticPr fontId="1" type="noConversion"/>
  </si>
  <si>
    <t>V1.3.7 build170928</t>
    <phoneticPr fontId="1" type="noConversion"/>
  </si>
  <si>
    <t>2017-09-30~2017-10-20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</si>
  <si>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3"/>
        <charset val="134"/>
        <scheme val="minor"/>
      </rPr>
      <t xml:space="preserve">
iPhone6、OPPO A59s
</t>
    </r>
    <r>
      <rPr>
        <b/>
        <sz val="10"/>
        <color theme="1"/>
        <rFont val="宋体"/>
        <family val="3"/>
        <charset val="134"/>
        <scheme val="minor"/>
      </rPr>
      <t xml:space="preserve">
软件环境：</t>
    </r>
    <r>
      <rPr>
        <sz val="10"/>
        <color theme="1"/>
        <rFont val="宋体"/>
        <family val="3"/>
        <charset val="134"/>
        <scheme val="minor"/>
      </rPr>
      <t xml:space="preserve">
ios10.3.3、Android5.1、萤石云视频ios版(V3.10.0.170924)、萤石云视频安卓版(V3.10.0.0923)
</t>
    </r>
    <r>
      <rPr>
        <b/>
        <sz val="10"/>
        <color theme="1"/>
        <rFont val="宋体"/>
        <family val="3"/>
        <charset val="134"/>
        <scheme val="minor"/>
      </rPr>
      <t xml:space="preserve">
第三方测试工具：</t>
    </r>
    <r>
      <rPr>
        <sz val="10"/>
        <color theme="1"/>
        <rFont val="宋体"/>
        <family val="3"/>
        <charset val="134"/>
        <scheme val="minor"/>
      </rPr>
      <t xml:space="preserve">
SecureCRT</t>
    </r>
    <phoneticPr fontId="1" type="noConversion"/>
  </si>
  <si>
    <t>温作炎</t>
    <phoneticPr fontId="1" type="noConversion"/>
  </si>
  <si>
    <t>1.序列号(主要验证添加删除以及升级)
2.设备序列号仅为数字的设备在线升级(终端数接入55个以上升级次数达20次)
3.设备序列号含字母的设备在线升级次数达20次(终端数量未做要求)</t>
    <phoneticPr fontId="1" type="noConversion"/>
  </si>
  <si>
    <t>F</t>
  </si>
  <si>
    <t>操作步骤:
1.在设备下接入足够数量的终端(本次为60个)
2.通过串口命令查看2.4G与5G终端在线时间
问题：
1.部分无线终端在线时间短
补充:
1.有线终端在线时间长度无法查看,不能确定有线终端在线时间长度是否有该问题
2.终端列表型号见列表(可以通过搜索mac的方式找出在线时间短的设备型号)</t>
    <phoneticPr fontId="1" type="noConversion"/>
  </si>
  <si>
    <t>BGA170551048</t>
    <phoneticPr fontId="1" type="noConversion"/>
  </si>
  <si>
    <t>操作步骤:
1.终端数接入数为59个
2.点击在线升级
问题：
1.W3在线升级不成功,提示错误码"2"
2.日志见附件,时间点为17:00左右
3.其它环境的设备在线升级ok
4.之后将设备添加到账号下,点击在线升级成功
5.开发通过串口分析,之前未平台上获取到升级包信息</t>
    <phoneticPr fontId="1" type="noConversion"/>
  </si>
  <si>
    <t>BGA170550905</t>
    <phoneticPr fontId="1" type="noConversion"/>
  </si>
  <si>
    <t>1.缺陷验证、2.LAN、3.路由转发、4.序列号、5.升级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</si>
</sst>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 applyProtection="0"/>
    <xf numFmtId="0" fontId="6" fillId="0" borderId="0"/>
    <xf numFmtId="0" fontId="5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24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24" applyFont="1" applyBorder="1" applyAlignment="1">
      <alignment horizontal="left" vertical="top" wrapText="1"/>
    </xf>
    <xf numFmtId="0" fontId="8" fillId="0" borderId="3" xfId="24" applyFont="1" applyBorder="1" applyAlignment="1">
      <alignment horizontal="left" vertical="top" wrapText="1"/>
    </xf>
    <xf numFmtId="0" fontId="8" fillId="0" borderId="4" xfId="24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25">
    <cellStyle name="百分比 2 2" xfId="13"/>
    <cellStyle name="常规" xfId="0" builtinId="0"/>
    <cellStyle name="常规 10 2 2" xfId="6"/>
    <cellStyle name="常规 10 2 2 2" xfId="19"/>
    <cellStyle name="常规 10 3" xfId="9"/>
    <cellStyle name="常规 10 3 2" xfId="11"/>
    <cellStyle name="常规 10 3_9100 ST系列DVR（V2.0.0）项目测试用例系统测试用例--邓雯雯 2 2 2" xfId="10"/>
    <cellStyle name="常规 10 9 2" xfId="7"/>
    <cellStyle name="常规 15" xfId="15"/>
    <cellStyle name="常规 2 2 12" xfId="17"/>
    <cellStyle name="常规 2 2 12 5" xfId="20"/>
    <cellStyle name="常规 2 2 12 6 2" xfId="8"/>
    <cellStyle name="常规 2 2 2" xfId="22"/>
    <cellStyle name="常规 2 2 2 2" xfId="3"/>
    <cellStyle name="常规 2 2 2 2 2" xfId="5"/>
    <cellStyle name="常规 2 20 2" xfId="23"/>
    <cellStyle name="常规 2 3 5" xfId="2"/>
    <cellStyle name="常规 2 3 5 5 2" xfId="16"/>
    <cellStyle name="常规 2 37" xfId="24"/>
    <cellStyle name="常规 2 4_9100 ST系列DVR（V2.0.0）项目测试用例系统测试用例--邓雯雯" xfId="12"/>
    <cellStyle name="常规 3" xfId="21"/>
    <cellStyle name="常规 42 2" xfId="1"/>
    <cellStyle name="常规 6 2 2 2" xfId="4"/>
    <cellStyle name="常规 6 2 2 2 2" xfId="14"/>
    <cellStyle name="常规 6_9100 ST系列DVR（V2.0.0）项目测试用例系统测试用例——邓雯雯修改 2" xfId="18"/>
  </cellStyles>
  <dxfs count="5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sqref="A1:O1"/>
    </sheetView>
  </sheetViews>
  <sheetFormatPr defaultRowHeight="13.5" x14ac:dyDescent="0.15"/>
  <cols>
    <col min="1" max="1" width="15.625" customWidth="1"/>
    <col min="15" max="15" width="15.625" customWidth="1"/>
  </cols>
  <sheetData>
    <row r="1" spans="1:15" ht="18.75" x14ac:dyDescent="0.15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15" x14ac:dyDescent="0.15">
      <c r="A2" s="3" t="s">
        <v>35</v>
      </c>
      <c r="B2" s="23" t="s">
        <v>127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</row>
    <row r="3" spans="1:15" x14ac:dyDescent="0.15">
      <c r="A3" s="3" t="s">
        <v>36</v>
      </c>
      <c r="B3" s="23" t="s">
        <v>128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1:15" x14ac:dyDescent="0.15">
      <c r="A4" s="3" t="s">
        <v>2</v>
      </c>
      <c r="B4" s="23" t="s">
        <v>129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</row>
    <row r="5" spans="1:15" x14ac:dyDescent="0.15">
      <c r="A5" s="3" t="s">
        <v>37</v>
      </c>
      <c r="B5" s="26" t="s">
        <v>130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8"/>
    </row>
    <row r="6" spans="1:15" s="17" customFormat="1" ht="131.25" customHeight="1" x14ac:dyDescent="0.15">
      <c r="A6" s="16" t="s">
        <v>1</v>
      </c>
      <c r="B6" s="29" t="s">
        <v>131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/>
    </row>
    <row r="7" spans="1:15" x14ac:dyDescent="0.15">
      <c r="A7" s="3" t="s">
        <v>4</v>
      </c>
      <c r="B7" s="32" t="s">
        <v>38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15" t="s">
        <v>132</v>
      </c>
      <c r="B8" s="23" t="s">
        <v>139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1:15" x14ac:dyDescent="0.15">
      <c r="A9" s="32" t="s">
        <v>39</v>
      </c>
      <c r="B9" s="34"/>
      <c r="C9" s="32" t="s">
        <v>40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7" t="s">
        <v>41</v>
      </c>
    </row>
    <row r="10" spans="1:15" ht="24" x14ac:dyDescent="0.15">
      <c r="A10" s="3" t="s">
        <v>42</v>
      </c>
      <c r="B10" s="3" t="s">
        <v>43</v>
      </c>
      <c r="C10" s="3" t="s">
        <v>44</v>
      </c>
      <c r="D10" s="3" t="s">
        <v>45</v>
      </c>
      <c r="E10" s="3" t="s">
        <v>46</v>
      </c>
      <c r="F10" s="3" t="s">
        <v>47</v>
      </c>
      <c r="G10" s="3" t="s">
        <v>48</v>
      </c>
      <c r="H10" s="3" t="s">
        <v>49</v>
      </c>
      <c r="I10" s="3" t="s">
        <v>50</v>
      </c>
      <c r="J10" s="3" t="s">
        <v>51</v>
      </c>
      <c r="K10" s="3" t="s">
        <v>52</v>
      </c>
      <c r="L10" s="3" t="s">
        <v>53</v>
      </c>
      <c r="M10" s="3" t="s">
        <v>57</v>
      </c>
      <c r="N10" s="3" t="s">
        <v>54</v>
      </c>
      <c r="O10" s="38"/>
    </row>
    <row r="11" spans="1:15" x14ac:dyDescent="0.15">
      <c r="A11" s="1" t="s">
        <v>55</v>
      </c>
      <c r="B11" s="1">
        <f>COUNTA(路由转发!A8:A9934)</f>
        <v>31</v>
      </c>
      <c r="C11" s="1">
        <f t="shared" ref="C11" ca="1" si="0">SUM(E11:K11)-I11</f>
        <v>29</v>
      </c>
      <c r="D11" s="6">
        <f t="shared" ref="D11:D12" ca="1" si="1">IF(C11=0,0%,C11/B11)</f>
        <v>0.93548387096774188</v>
      </c>
      <c r="E11" s="1">
        <f t="shared" ref="E11" ca="1" si="2">COUNTIF(INDIRECT(A11&amp;"!I:I"),"P")</f>
        <v>27</v>
      </c>
      <c r="F11" s="1">
        <f t="shared" ref="F11" ca="1" si="3">COUNTIFS(INDIRECT(A11&amp;"!I:I"),"F",INDIRECT(A11&amp;"!J:J"),"高")</f>
        <v>0</v>
      </c>
      <c r="G11" s="1">
        <f t="shared" ref="G11" ca="1" si="4">COUNTIFS(INDIRECT(A11&amp;"!I:I"),"F",INDIRECT(A11&amp;"!J:J"),"中")</f>
        <v>2</v>
      </c>
      <c r="H11" s="1">
        <f t="shared" ref="H11" ca="1" si="5">COUNTIFS(INDIRECT(A11&amp;"!I:I"),"F",INDIRECT(A11&amp;"!J:J"),"低")</f>
        <v>0</v>
      </c>
      <c r="I11" s="1">
        <f t="shared" ref="I11" ca="1" si="6">COUNTIF(INDIRECT(A11&amp;"!J:J"),"建议")</f>
        <v>0</v>
      </c>
      <c r="J11" s="1">
        <f t="shared" ref="J11" ca="1" si="7">COUNTIF(INDIRECT(A11&amp;"!I:I"),"Delay")</f>
        <v>0</v>
      </c>
      <c r="K11" s="1">
        <f t="shared" ref="K11" ca="1" si="8">COUNTIF(INDIRECT(A11&amp;"!I:I"),"Defer")</f>
        <v>0</v>
      </c>
      <c r="L11" s="1">
        <f t="shared" ref="L11" ca="1" si="9">COUNTIF(INDIRECT(A11&amp;"!I:I"),"NT")</f>
        <v>0</v>
      </c>
      <c r="M11" s="1">
        <f t="shared" ref="M11" ca="1" si="10">COUNTIF(INDIRECT(A11&amp;"!I:I"),"NP")</f>
        <v>0</v>
      </c>
      <c r="N11" s="1">
        <f t="shared" ref="N11" ca="1" si="11">COUNTIF(INDIRECT(A11&amp;"!I:I"),"Block")</f>
        <v>2</v>
      </c>
      <c r="O11" s="2"/>
    </row>
    <row r="12" spans="1:15" ht="120" x14ac:dyDescent="0.15">
      <c r="A12" s="3" t="s">
        <v>56</v>
      </c>
      <c r="B12" s="1">
        <f>SUM(B11:B11)</f>
        <v>31</v>
      </c>
      <c r="C12" s="1">
        <f ca="1">SUM(C11:C11)</f>
        <v>29</v>
      </c>
      <c r="D12" s="6">
        <f t="shared" ca="1" si="1"/>
        <v>0.93548387096774188</v>
      </c>
      <c r="E12" s="1">
        <f t="shared" ref="E12:N12" ca="1" si="12">SUM(E11:E11)</f>
        <v>27</v>
      </c>
      <c r="F12" s="1">
        <f t="shared" ca="1" si="12"/>
        <v>0</v>
      </c>
      <c r="G12" s="1">
        <f t="shared" ca="1" si="12"/>
        <v>2</v>
      </c>
      <c r="H12" s="1">
        <f t="shared" ca="1" si="12"/>
        <v>0</v>
      </c>
      <c r="I12" s="1">
        <f t="shared" ca="1" si="12"/>
        <v>0</v>
      </c>
      <c r="J12" s="1">
        <f t="shared" ca="1" si="12"/>
        <v>0</v>
      </c>
      <c r="K12" s="1">
        <f t="shared" ca="1" si="12"/>
        <v>0</v>
      </c>
      <c r="L12" s="1">
        <f t="shared" ca="1" si="12"/>
        <v>0</v>
      </c>
      <c r="M12" s="1">
        <f t="shared" ca="1" si="12"/>
        <v>0</v>
      </c>
      <c r="N12" s="1">
        <f t="shared" ca="1" si="12"/>
        <v>2</v>
      </c>
      <c r="O12" s="11" t="s">
        <v>133</v>
      </c>
    </row>
  </sheetData>
  <mergeCells count="11">
    <mergeCell ref="B6:O6"/>
    <mergeCell ref="B7:O7"/>
    <mergeCell ref="B8:O8"/>
    <mergeCell ref="A9:B9"/>
    <mergeCell ref="C9:N9"/>
    <mergeCell ref="O9:O10"/>
    <mergeCell ref="A1:O1"/>
    <mergeCell ref="B2:O2"/>
    <mergeCell ref="B3:O3"/>
    <mergeCell ref="B4:O4"/>
    <mergeCell ref="B5:O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selection sqref="A1:M1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20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</row>
    <row r="2" spans="1:13" x14ac:dyDescent="0.15">
      <c r="A2" s="3" t="s">
        <v>0</v>
      </c>
      <c r="B2" s="50" t="s">
        <v>33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x14ac:dyDescent="0.15">
      <c r="A3" s="3" t="s">
        <v>1</v>
      </c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5"/>
    </row>
    <row r="4" spans="1:13" x14ac:dyDescent="0.15">
      <c r="A4" s="3" t="s">
        <v>2</v>
      </c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5"/>
    </row>
    <row r="5" spans="1:13" x14ac:dyDescent="0.15">
      <c r="A5" s="3" t="s">
        <v>3</v>
      </c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5"/>
    </row>
    <row r="6" spans="1:13" x14ac:dyDescent="0.15">
      <c r="A6" s="3" t="s">
        <v>4</v>
      </c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2" t="s">
        <v>10</v>
      </c>
      <c r="G7" s="34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ht="36" x14ac:dyDescent="0.15">
      <c r="A8" s="4" t="s">
        <v>120</v>
      </c>
      <c r="B8" s="41" t="s">
        <v>20</v>
      </c>
      <c r="C8" s="12" t="s">
        <v>21</v>
      </c>
      <c r="D8" s="12" t="s">
        <v>19</v>
      </c>
      <c r="E8" s="44" t="s">
        <v>58</v>
      </c>
      <c r="F8" s="5" t="s">
        <v>122</v>
      </c>
      <c r="G8" s="5"/>
      <c r="H8" s="5" t="s">
        <v>59</v>
      </c>
      <c r="I8" s="1" t="s">
        <v>46</v>
      </c>
      <c r="J8" s="1"/>
      <c r="K8" s="5"/>
      <c r="L8" s="5"/>
      <c r="M8" s="1"/>
    </row>
    <row r="9" spans="1:13" ht="132" x14ac:dyDescent="0.15">
      <c r="A9" s="7" t="s">
        <v>23</v>
      </c>
      <c r="B9" s="42"/>
      <c r="C9" s="13" t="s">
        <v>24</v>
      </c>
      <c r="D9" s="12" t="s">
        <v>19</v>
      </c>
      <c r="E9" s="44"/>
      <c r="F9" s="5" t="s">
        <v>121</v>
      </c>
      <c r="G9" s="5"/>
      <c r="H9" s="5" t="s">
        <v>22</v>
      </c>
      <c r="I9" s="1" t="s">
        <v>134</v>
      </c>
      <c r="J9" s="1" t="s">
        <v>19</v>
      </c>
      <c r="K9" s="18" t="s">
        <v>135</v>
      </c>
      <c r="L9" s="18" t="s">
        <v>136</v>
      </c>
      <c r="M9" s="1"/>
    </row>
    <row r="10" spans="1:13" ht="132" x14ac:dyDescent="0.15">
      <c r="A10" s="7" t="s">
        <v>25</v>
      </c>
      <c r="B10" s="42"/>
      <c r="C10" s="41" t="s">
        <v>31</v>
      </c>
      <c r="D10" s="12" t="s">
        <v>19</v>
      </c>
      <c r="E10" s="49" t="s">
        <v>76</v>
      </c>
      <c r="F10" s="8" t="s">
        <v>123</v>
      </c>
      <c r="G10" s="5"/>
      <c r="H10" s="5" t="s">
        <v>79</v>
      </c>
      <c r="I10" s="1" t="s">
        <v>134</v>
      </c>
      <c r="J10" s="1" t="s">
        <v>19</v>
      </c>
      <c r="K10" s="18" t="s">
        <v>137</v>
      </c>
      <c r="L10" s="19" t="s">
        <v>138</v>
      </c>
      <c r="M10" s="1"/>
    </row>
    <row r="11" spans="1:13" ht="60" x14ac:dyDescent="0.15">
      <c r="A11" s="7" t="s">
        <v>26</v>
      </c>
      <c r="B11" s="42"/>
      <c r="C11" s="42"/>
      <c r="D11" s="12" t="s">
        <v>19</v>
      </c>
      <c r="E11" s="49"/>
      <c r="F11" s="8" t="s">
        <v>77</v>
      </c>
      <c r="G11" s="5"/>
      <c r="H11" s="8" t="s">
        <v>79</v>
      </c>
      <c r="I11" s="1" t="s">
        <v>46</v>
      </c>
      <c r="J11" s="1"/>
      <c r="K11" s="5"/>
      <c r="L11" s="5"/>
      <c r="M11" s="1"/>
    </row>
    <row r="12" spans="1:13" x14ac:dyDescent="0.15">
      <c r="A12" s="7" t="s">
        <v>27</v>
      </c>
      <c r="B12" s="42"/>
      <c r="C12" s="42"/>
      <c r="D12" s="12" t="s">
        <v>19</v>
      </c>
      <c r="E12" s="49"/>
      <c r="F12" s="39" t="s">
        <v>78</v>
      </c>
      <c r="G12" s="8" t="s">
        <v>67</v>
      </c>
      <c r="H12" s="8" t="s">
        <v>69</v>
      </c>
      <c r="I12" s="9" t="s">
        <v>46</v>
      </c>
      <c r="J12" s="9"/>
      <c r="K12" s="8"/>
      <c r="L12" s="8"/>
      <c r="M12" s="9"/>
    </row>
    <row r="13" spans="1:13" x14ac:dyDescent="0.15">
      <c r="A13" s="7" t="s">
        <v>28</v>
      </c>
      <c r="B13" s="42"/>
      <c r="C13" s="42"/>
      <c r="D13" s="12" t="s">
        <v>19</v>
      </c>
      <c r="E13" s="49"/>
      <c r="F13" s="40"/>
      <c r="G13" s="8" t="s">
        <v>68</v>
      </c>
      <c r="H13" s="8" t="s">
        <v>69</v>
      </c>
      <c r="I13" s="9" t="s">
        <v>46</v>
      </c>
      <c r="J13" s="9"/>
      <c r="K13" s="8"/>
      <c r="L13" s="8"/>
      <c r="M13" s="9"/>
    </row>
    <row r="14" spans="1:13" x14ac:dyDescent="0.15">
      <c r="A14" s="7" t="s">
        <v>29</v>
      </c>
      <c r="B14" s="42"/>
      <c r="C14" s="42"/>
      <c r="D14" s="12" t="s">
        <v>18</v>
      </c>
      <c r="E14" s="49"/>
      <c r="F14" s="8" t="s">
        <v>95</v>
      </c>
      <c r="G14" s="5"/>
      <c r="H14" s="5" t="s">
        <v>96</v>
      </c>
      <c r="I14" s="1" t="s">
        <v>46</v>
      </c>
      <c r="J14" s="1"/>
      <c r="K14" s="5"/>
      <c r="L14" s="5"/>
      <c r="M14" s="1"/>
    </row>
    <row r="15" spans="1:13" x14ac:dyDescent="0.15">
      <c r="A15" s="7" t="s">
        <v>30</v>
      </c>
      <c r="B15" s="42"/>
      <c r="C15" s="43"/>
      <c r="D15" s="12" t="s">
        <v>18</v>
      </c>
      <c r="E15" s="49"/>
      <c r="F15" s="8" t="s">
        <v>94</v>
      </c>
      <c r="G15" s="5"/>
      <c r="H15" s="5" t="s">
        <v>96</v>
      </c>
      <c r="I15" s="1" t="s">
        <v>46</v>
      </c>
      <c r="J15" s="1"/>
      <c r="K15" s="5"/>
      <c r="L15" s="5"/>
      <c r="M15" s="1"/>
    </row>
    <row r="16" spans="1:13" ht="24" x14ac:dyDescent="0.15">
      <c r="A16" s="7" t="s">
        <v>108</v>
      </c>
      <c r="B16" s="42"/>
      <c r="C16" s="45" t="s">
        <v>93</v>
      </c>
      <c r="D16" s="12" t="s">
        <v>19</v>
      </c>
      <c r="E16" s="2"/>
      <c r="F16" s="8" t="s">
        <v>81</v>
      </c>
      <c r="G16" s="5"/>
      <c r="H16" s="5" t="s">
        <v>85</v>
      </c>
      <c r="I16" s="1" t="s">
        <v>46</v>
      </c>
      <c r="J16" s="1"/>
      <c r="K16" s="5"/>
      <c r="L16" s="5"/>
      <c r="M16" s="1"/>
    </row>
    <row r="17" spans="1:13" ht="36" x14ac:dyDescent="0.15">
      <c r="A17" s="7" t="s">
        <v>109</v>
      </c>
      <c r="B17" s="42"/>
      <c r="C17" s="46"/>
      <c r="D17" s="12" t="s">
        <v>19</v>
      </c>
      <c r="E17" s="2"/>
      <c r="F17" s="8" t="s">
        <v>87</v>
      </c>
      <c r="G17" s="8"/>
      <c r="H17" s="8" t="s">
        <v>88</v>
      </c>
      <c r="I17" s="14" t="s">
        <v>46</v>
      </c>
      <c r="J17" s="9"/>
      <c r="K17" s="8"/>
      <c r="L17" s="8"/>
      <c r="M17" s="9"/>
    </row>
    <row r="18" spans="1:13" ht="24" x14ac:dyDescent="0.15">
      <c r="A18" s="7" t="s">
        <v>110</v>
      </c>
      <c r="B18" s="42"/>
      <c r="C18" s="46"/>
      <c r="D18" s="12" t="s">
        <v>19</v>
      </c>
      <c r="E18" s="2"/>
      <c r="F18" s="8" t="s">
        <v>86</v>
      </c>
      <c r="G18" s="8"/>
      <c r="H18" s="8" t="s">
        <v>85</v>
      </c>
      <c r="I18" s="14" t="s">
        <v>46</v>
      </c>
      <c r="J18" s="1"/>
      <c r="K18" s="5"/>
      <c r="L18" s="5"/>
      <c r="M18" s="1"/>
    </row>
    <row r="19" spans="1:13" ht="36" x14ac:dyDescent="0.15">
      <c r="A19" s="7" t="s">
        <v>111</v>
      </c>
      <c r="B19" s="42"/>
      <c r="C19" s="46"/>
      <c r="D19" s="12" t="s">
        <v>19</v>
      </c>
      <c r="E19" s="2"/>
      <c r="F19" s="8" t="s">
        <v>89</v>
      </c>
      <c r="G19" s="8"/>
      <c r="H19" s="8" t="s">
        <v>88</v>
      </c>
      <c r="I19" s="14" t="s">
        <v>46</v>
      </c>
      <c r="J19" s="9"/>
      <c r="K19" s="8"/>
      <c r="L19" s="8"/>
      <c r="M19" s="9"/>
    </row>
    <row r="20" spans="1:13" ht="24" x14ac:dyDescent="0.15">
      <c r="A20" s="7" t="s">
        <v>112</v>
      </c>
      <c r="B20" s="42"/>
      <c r="C20" s="46"/>
      <c r="D20" s="12" t="s">
        <v>19</v>
      </c>
      <c r="E20" s="2"/>
      <c r="F20" s="8" t="s">
        <v>90</v>
      </c>
      <c r="G20" s="5"/>
      <c r="H20" s="8" t="s">
        <v>69</v>
      </c>
      <c r="I20" s="14" t="s">
        <v>46</v>
      </c>
      <c r="J20" s="1"/>
      <c r="K20" s="5"/>
      <c r="L20" s="5"/>
      <c r="M20" s="1"/>
    </row>
    <row r="21" spans="1:13" ht="36" x14ac:dyDescent="0.15">
      <c r="A21" s="7" t="s">
        <v>113</v>
      </c>
      <c r="B21" s="42"/>
      <c r="C21" s="46"/>
      <c r="D21" s="12" t="s">
        <v>19</v>
      </c>
      <c r="E21" s="2"/>
      <c r="F21" s="8" t="s">
        <v>91</v>
      </c>
      <c r="G21" s="8"/>
      <c r="H21" s="8" t="s">
        <v>92</v>
      </c>
      <c r="I21" s="9" t="s">
        <v>54</v>
      </c>
      <c r="J21" s="9"/>
      <c r="K21" s="8"/>
      <c r="L21" s="8"/>
      <c r="M21" s="9"/>
    </row>
    <row r="22" spans="1:13" x14ac:dyDescent="0.15">
      <c r="A22" s="7" t="s">
        <v>114</v>
      </c>
      <c r="B22" s="42"/>
      <c r="C22" s="46"/>
      <c r="D22" s="12" t="s">
        <v>18</v>
      </c>
      <c r="E22" s="2"/>
      <c r="F22" s="8" t="s">
        <v>95</v>
      </c>
      <c r="G22" s="8"/>
      <c r="H22" s="8" t="s">
        <v>96</v>
      </c>
      <c r="I22" s="14" t="s">
        <v>46</v>
      </c>
      <c r="J22" s="1"/>
      <c r="K22" s="5"/>
      <c r="L22" s="5"/>
      <c r="M22" s="1"/>
    </row>
    <row r="23" spans="1:13" x14ac:dyDescent="0.15">
      <c r="A23" s="7" t="s">
        <v>115</v>
      </c>
      <c r="B23" s="42"/>
      <c r="C23" s="47"/>
      <c r="D23" s="12" t="s">
        <v>18</v>
      </c>
      <c r="E23" s="2"/>
      <c r="F23" s="8" t="s">
        <v>94</v>
      </c>
      <c r="G23" s="8"/>
      <c r="H23" s="8" t="s">
        <v>96</v>
      </c>
      <c r="I23" s="1" t="s">
        <v>54</v>
      </c>
      <c r="J23" s="1"/>
      <c r="K23" s="5"/>
      <c r="L23" s="5"/>
      <c r="M23" s="1"/>
    </row>
    <row r="24" spans="1:13" ht="24" x14ac:dyDescent="0.15">
      <c r="A24" s="7" t="s">
        <v>116</v>
      </c>
      <c r="B24" s="42"/>
      <c r="C24" s="41" t="s">
        <v>63</v>
      </c>
      <c r="D24" s="12" t="s">
        <v>19</v>
      </c>
      <c r="E24" s="2"/>
      <c r="F24" s="39" t="s">
        <v>82</v>
      </c>
      <c r="G24" s="8" t="s">
        <v>60</v>
      </c>
      <c r="H24" s="8" t="s">
        <v>84</v>
      </c>
      <c r="I24" s="9" t="s">
        <v>46</v>
      </c>
      <c r="J24" s="9"/>
      <c r="K24" s="8"/>
      <c r="L24" s="8"/>
      <c r="M24" s="9"/>
    </row>
    <row r="25" spans="1:13" ht="24" x14ac:dyDescent="0.15">
      <c r="A25" s="7" t="s">
        <v>117</v>
      </c>
      <c r="B25" s="42"/>
      <c r="C25" s="42"/>
      <c r="D25" s="12" t="s">
        <v>19</v>
      </c>
      <c r="E25" s="2"/>
      <c r="F25" s="48"/>
      <c r="G25" s="8" t="s">
        <v>61</v>
      </c>
      <c r="H25" s="8" t="s">
        <v>66</v>
      </c>
      <c r="I25" s="9" t="s">
        <v>46</v>
      </c>
      <c r="J25" s="9"/>
      <c r="K25" s="8"/>
      <c r="L25" s="8"/>
      <c r="M25" s="9"/>
    </row>
    <row r="26" spans="1:13" ht="24" x14ac:dyDescent="0.15">
      <c r="A26" s="7" t="s">
        <v>118</v>
      </c>
      <c r="B26" s="42"/>
      <c r="C26" s="42"/>
      <c r="D26" s="12" t="s">
        <v>19</v>
      </c>
      <c r="E26" s="2"/>
      <c r="F26" s="40"/>
      <c r="G26" s="8" t="s">
        <v>62</v>
      </c>
      <c r="H26" s="8" t="s">
        <v>66</v>
      </c>
      <c r="I26" s="9" t="s">
        <v>46</v>
      </c>
      <c r="J26" s="9"/>
      <c r="K26" s="8"/>
      <c r="L26" s="8"/>
      <c r="M26" s="9"/>
    </row>
    <row r="27" spans="1:13" ht="24" x14ac:dyDescent="0.15">
      <c r="A27" s="7" t="s">
        <v>119</v>
      </c>
      <c r="B27" s="42"/>
      <c r="C27" s="42"/>
      <c r="D27" s="12" t="s">
        <v>19</v>
      </c>
      <c r="E27" s="2"/>
      <c r="F27" s="39" t="s">
        <v>83</v>
      </c>
      <c r="G27" s="8" t="s">
        <v>60</v>
      </c>
      <c r="H27" s="8" t="s">
        <v>66</v>
      </c>
      <c r="I27" s="9" t="s">
        <v>46</v>
      </c>
      <c r="J27" s="9"/>
      <c r="K27" s="8"/>
      <c r="L27" s="8"/>
      <c r="M27" s="9"/>
    </row>
    <row r="28" spans="1:13" ht="24" x14ac:dyDescent="0.15">
      <c r="A28" s="7" t="s">
        <v>97</v>
      </c>
      <c r="B28" s="42"/>
      <c r="C28" s="42"/>
      <c r="D28" s="12" t="s">
        <v>19</v>
      </c>
      <c r="E28" s="2"/>
      <c r="F28" s="48"/>
      <c r="G28" s="8" t="s">
        <v>61</v>
      </c>
      <c r="H28" s="8" t="s">
        <v>66</v>
      </c>
      <c r="I28" s="9" t="s">
        <v>46</v>
      </c>
      <c r="J28" s="9"/>
      <c r="K28" s="8"/>
      <c r="L28" s="8"/>
      <c r="M28" s="9"/>
    </row>
    <row r="29" spans="1:13" ht="24" x14ac:dyDescent="0.15">
      <c r="A29" s="7" t="s">
        <v>98</v>
      </c>
      <c r="B29" s="42"/>
      <c r="C29" s="42"/>
      <c r="D29" s="12" t="s">
        <v>19</v>
      </c>
      <c r="E29" s="2"/>
      <c r="F29" s="40"/>
      <c r="G29" s="8" t="s">
        <v>62</v>
      </c>
      <c r="H29" s="8" t="s">
        <v>66</v>
      </c>
      <c r="I29" s="9" t="s">
        <v>46</v>
      </c>
      <c r="J29" s="9"/>
      <c r="K29" s="8"/>
      <c r="L29" s="8"/>
      <c r="M29" s="9"/>
    </row>
    <row r="30" spans="1:13" x14ac:dyDescent="0.15">
      <c r="A30" s="7" t="s">
        <v>99</v>
      </c>
      <c r="B30" s="42"/>
      <c r="C30" s="42"/>
      <c r="D30" s="12" t="s">
        <v>19</v>
      </c>
      <c r="E30" s="2"/>
      <c r="F30" s="39" t="s">
        <v>80</v>
      </c>
      <c r="G30" s="8" t="s">
        <v>67</v>
      </c>
      <c r="H30" s="8" t="s">
        <v>124</v>
      </c>
      <c r="I30" s="9" t="s">
        <v>46</v>
      </c>
      <c r="J30" s="9"/>
      <c r="K30" s="8"/>
      <c r="L30" s="8"/>
      <c r="M30" s="9"/>
    </row>
    <row r="31" spans="1:13" x14ac:dyDescent="0.15">
      <c r="A31" s="7" t="s">
        <v>100</v>
      </c>
      <c r="B31" s="42"/>
      <c r="C31" s="42"/>
      <c r="D31" s="12" t="s">
        <v>19</v>
      </c>
      <c r="E31" s="2"/>
      <c r="F31" s="40"/>
      <c r="G31" s="8" t="s">
        <v>68</v>
      </c>
      <c r="H31" s="8" t="s">
        <v>124</v>
      </c>
      <c r="I31" s="9" t="s">
        <v>46</v>
      </c>
      <c r="J31" s="9"/>
      <c r="K31" s="8"/>
      <c r="L31" s="8"/>
      <c r="M31" s="9"/>
    </row>
    <row r="32" spans="1:13" x14ac:dyDescent="0.15">
      <c r="A32" s="7" t="s">
        <v>101</v>
      </c>
      <c r="B32" s="42"/>
      <c r="C32" s="42"/>
      <c r="D32" s="12" t="s">
        <v>19</v>
      </c>
      <c r="E32" s="2"/>
      <c r="F32" s="10" t="s">
        <v>64</v>
      </c>
      <c r="G32" s="8"/>
      <c r="H32" s="8" t="s">
        <v>65</v>
      </c>
      <c r="I32" s="9" t="s">
        <v>46</v>
      </c>
      <c r="J32" s="9"/>
      <c r="K32" s="8"/>
      <c r="L32" s="8"/>
      <c r="M32" s="9"/>
    </row>
    <row r="33" spans="1:13" x14ac:dyDescent="0.15">
      <c r="A33" s="7" t="s">
        <v>102</v>
      </c>
      <c r="B33" s="42"/>
      <c r="C33" s="42"/>
      <c r="D33" s="12" t="s">
        <v>18</v>
      </c>
      <c r="E33" s="2"/>
      <c r="F33" s="8" t="s">
        <v>95</v>
      </c>
      <c r="G33" s="8"/>
      <c r="H33" s="8" t="s">
        <v>96</v>
      </c>
      <c r="I33" s="9" t="s">
        <v>46</v>
      </c>
      <c r="J33" s="9"/>
      <c r="K33" s="8"/>
      <c r="L33" s="8"/>
      <c r="M33" s="9"/>
    </row>
    <row r="34" spans="1:13" x14ac:dyDescent="0.15">
      <c r="A34" s="7" t="s">
        <v>103</v>
      </c>
      <c r="B34" s="42"/>
      <c r="C34" s="43"/>
      <c r="D34" s="12" t="s">
        <v>18</v>
      </c>
      <c r="E34" s="2"/>
      <c r="F34" s="8" t="s">
        <v>94</v>
      </c>
      <c r="G34" s="8"/>
      <c r="H34" s="8" t="s">
        <v>96</v>
      </c>
      <c r="I34" s="9" t="s">
        <v>46</v>
      </c>
      <c r="J34" s="9"/>
      <c r="K34" s="8"/>
      <c r="L34" s="8"/>
      <c r="M34" s="9"/>
    </row>
    <row r="35" spans="1:13" ht="36" x14ac:dyDescent="0.15">
      <c r="A35" s="7" t="s">
        <v>104</v>
      </c>
      <c r="B35" s="42"/>
      <c r="C35" s="41" t="s">
        <v>32</v>
      </c>
      <c r="D35" s="12" t="s">
        <v>19</v>
      </c>
      <c r="E35" s="2"/>
      <c r="F35" s="8" t="s">
        <v>72</v>
      </c>
      <c r="G35" s="5"/>
      <c r="H35" s="5" t="s">
        <v>70</v>
      </c>
      <c r="I35" s="1" t="s">
        <v>46</v>
      </c>
      <c r="J35" s="1"/>
      <c r="K35" s="5"/>
      <c r="L35" s="5"/>
      <c r="M35" s="1"/>
    </row>
    <row r="36" spans="1:13" ht="48" x14ac:dyDescent="0.15">
      <c r="A36" s="7" t="s">
        <v>105</v>
      </c>
      <c r="B36" s="42"/>
      <c r="C36" s="42"/>
      <c r="D36" s="12" t="s">
        <v>19</v>
      </c>
      <c r="E36" s="2"/>
      <c r="F36" s="8" t="s">
        <v>74</v>
      </c>
      <c r="G36" s="8"/>
      <c r="H36" s="8" t="s">
        <v>125</v>
      </c>
      <c r="I36" s="9" t="s">
        <v>46</v>
      </c>
      <c r="J36" s="9"/>
      <c r="K36" s="8"/>
      <c r="L36" s="8"/>
      <c r="M36" s="9"/>
    </row>
    <row r="37" spans="1:13" ht="36" x14ac:dyDescent="0.15">
      <c r="A37" s="7" t="s">
        <v>106</v>
      </c>
      <c r="B37" s="42"/>
      <c r="C37" s="42"/>
      <c r="D37" s="12" t="s">
        <v>19</v>
      </c>
      <c r="E37" s="2"/>
      <c r="F37" s="8" t="s">
        <v>73</v>
      </c>
      <c r="G37" s="8"/>
      <c r="H37" s="8" t="s">
        <v>126</v>
      </c>
      <c r="I37" s="14" t="s">
        <v>46</v>
      </c>
      <c r="J37" s="9"/>
      <c r="K37" s="8"/>
      <c r="L37" s="8"/>
      <c r="M37" s="9"/>
    </row>
    <row r="38" spans="1:13" ht="48" x14ac:dyDescent="0.15">
      <c r="A38" s="7" t="s">
        <v>107</v>
      </c>
      <c r="B38" s="43"/>
      <c r="C38" s="43"/>
      <c r="D38" s="12" t="s">
        <v>19</v>
      </c>
      <c r="E38" s="2"/>
      <c r="F38" s="8" t="s">
        <v>75</v>
      </c>
      <c r="G38" s="5"/>
      <c r="H38" s="5" t="s">
        <v>71</v>
      </c>
      <c r="I38" s="14" t="s">
        <v>46</v>
      </c>
      <c r="J38" s="9"/>
      <c r="K38" s="8"/>
      <c r="L38" s="8"/>
      <c r="M38" s="1"/>
    </row>
  </sheetData>
  <mergeCells count="18">
    <mergeCell ref="F7:G7"/>
    <mergeCell ref="A1:M1"/>
    <mergeCell ref="B2:M2"/>
    <mergeCell ref="B3:M3"/>
    <mergeCell ref="B4:M4"/>
    <mergeCell ref="B5:M5"/>
    <mergeCell ref="B6:M6"/>
    <mergeCell ref="F30:F31"/>
    <mergeCell ref="C24:C34"/>
    <mergeCell ref="C35:C38"/>
    <mergeCell ref="B8:B38"/>
    <mergeCell ref="E8:E9"/>
    <mergeCell ref="C10:C15"/>
    <mergeCell ref="C16:C23"/>
    <mergeCell ref="F12:F13"/>
    <mergeCell ref="F24:F26"/>
    <mergeCell ref="F27:F29"/>
    <mergeCell ref="E10:E15"/>
  </mergeCells>
  <phoneticPr fontId="1" type="noConversion"/>
  <conditionalFormatting sqref="I68:I1048576 I1:I23 I35:I38">
    <cfRule type="cellIs" dxfId="49" priority="142" operator="equal">
      <formula>"Block"</formula>
    </cfRule>
    <cfRule type="cellIs" dxfId="48" priority="144" operator="equal">
      <formula>"Delay"</formula>
    </cfRule>
    <cfRule type="cellIs" dxfId="47" priority="145" operator="equal">
      <formula>"NT"</formula>
    </cfRule>
    <cfRule type="cellIs" dxfId="46" priority="146" operator="equal">
      <formula>"F"</formula>
    </cfRule>
    <cfRule type="cellIs" dxfId="45" priority="147" operator="equal">
      <formula>"Defer"</formula>
    </cfRule>
    <cfRule type="cellIs" dxfId="44" priority="148" operator="equal">
      <formula>"P"</formula>
    </cfRule>
  </conditionalFormatting>
  <conditionalFormatting sqref="J1:J23 J68:J1048576 J35:J38">
    <cfRule type="cellIs" dxfId="43" priority="141" operator="equal">
      <formula>"建议"</formula>
    </cfRule>
    <cfRule type="cellIs" dxfId="42" priority="143" operator="equal">
      <formula>"高"</formula>
    </cfRule>
    <cfRule type="cellIs" dxfId="41" priority="149" operator="equal">
      <formula>"中"</formula>
    </cfRule>
    <cfRule type="cellIs" dxfId="40" priority="150" operator="equal">
      <formula>"低"</formula>
    </cfRule>
  </conditionalFormatting>
  <conditionalFormatting sqref="I24:I26">
    <cfRule type="cellIs" dxfId="39" priority="102" operator="equal">
      <formula>"Block"</formula>
    </cfRule>
    <cfRule type="cellIs" dxfId="38" priority="104" operator="equal">
      <formula>"Delay"</formula>
    </cfRule>
    <cfRule type="cellIs" dxfId="37" priority="105" operator="equal">
      <formula>"NT"</formula>
    </cfRule>
    <cfRule type="cellIs" dxfId="36" priority="106" operator="equal">
      <formula>"F"</formula>
    </cfRule>
    <cfRule type="cellIs" dxfId="35" priority="107" operator="equal">
      <formula>"Defer"</formula>
    </cfRule>
    <cfRule type="cellIs" dxfId="34" priority="108" operator="equal">
      <formula>"P"</formula>
    </cfRule>
  </conditionalFormatting>
  <conditionalFormatting sqref="J24:J26">
    <cfRule type="cellIs" dxfId="33" priority="101" operator="equal">
      <formula>"建议"</formula>
    </cfRule>
    <cfRule type="cellIs" dxfId="32" priority="103" operator="equal">
      <formula>"高"</formula>
    </cfRule>
    <cfRule type="cellIs" dxfId="31" priority="109" operator="equal">
      <formula>"中"</formula>
    </cfRule>
    <cfRule type="cellIs" dxfId="30" priority="110" operator="equal">
      <formula>"低"</formula>
    </cfRule>
  </conditionalFormatting>
  <conditionalFormatting sqref="I27:I32">
    <cfRule type="cellIs" dxfId="29" priority="92" operator="equal">
      <formula>"Block"</formula>
    </cfRule>
    <cfRule type="cellIs" dxfId="28" priority="94" operator="equal">
      <formula>"Delay"</formula>
    </cfRule>
    <cfRule type="cellIs" dxfId="27" priority="95" operator="equal">
      <formula>"NT"</formula>
    </cfRule>
    <cfRule type="cellIs" dxfId="26" priority="96" operator="equal">
      <formula>"F"</formula>
    </cfRule>
    <cfRule type="cellIs" dxfId="25" priority="97" operator="equal">
      <formula>"Defer"</formula>
    </cfRule>
    <cfRule type="cellIs" dxfId="24" priority="98" operator="equal">
      <formula>"P"</formula>
    </cfRule>
  </conditionalFormatting>
  <conditionalFormatting sqref="J27:J32">
    <cfRule type="cellIs" dxfId="23" priority="91" operator="equal">
      <formula>"建议"</formula>
    </cfRule>
    <cfRule type="cellIs" dxfId="22" priority="93" operator="equal">
      <formula>"高"</formula>
    </cfRule>
    <cfRule type="cellIs" dxfId="21" priority="99" operator="equal">
      <formula>"中"</formula>
    </cfRule>
    <cfRule type="cellIs" dxfId="20" priority="100" operator="equal">
      <formula>"低"</formula>
    </cfRule>
  </conditionalFormatting>
  <conditionalFormatting sqref="I33:I34">
    <cfRule type="cellIs" dxfId="19" priority="82" operator="equal">
      <formula>"Block"</formula>
    </cfRule>
    <cfRule type="cellIs" dxfId="18" priority="84" operator="equal">
      <formula>"Delay"</formula>
    </cfRule>
    <cfRule type="cellIs" dxfId="17" priority="85" operator="equal">
      <formula>"NT"</formula>
    </cfRule>
    <cfRule type="cellIs" dxfId="16" priority="86" operator="equal">
      <formula>"F"</formula>
    </cfRule>
    <cfRule type="cellIs" dxfId="15" priority="87" operator="equal">
      <formula>"Defer"</formula>
    </cfRule>
    <cfRule type="cellIs" dxfId="14" priority="88" operator="equal">
      <formula>"P"</formula>
    </cfRule>
  </conditionalFormatting>
  <conditionalFormatting sqref="J33:J34">
    <cfRule type="cellIs" dxfId="13" priority="81" operator="equal">
      <formula>"建议"</formula>
    </cfRule>
    <cfRule type="cellIs" dxfId="12" priority="83" operator="equal">
      <formula>"高"</formula>
    </cfRule>
    <cfRule type="cellIs" dxfId="11" priority="89" operator="equal">
      <formula>"中"</formula>
    </cfRule>
    <cfRule type="cellIs" dxfId="10" priority="90" operator="equal">
      <formula>"低"</formula>
    </cfRule>
  </conditionalFormatting>
  <conditionalFormatting sqref="I66:I67">
    <cfRule type="cellIs" dxfId="9" priority="72" operator="equal">
      <formula>"Block"</formula>
    </cfRule>
    <cfRule type="cellIs" dxfId="8" priority="74" operator="equal">
      <formula>"Delay"</formula>
    </cfRule>
    <cfRule type="cellIs" dxfId="7" priority="75" operator="equal">
      <formula>"NT"</formula>
    </cfRule>
    <cfRule type="cellIs" dxfId="6" priority="76" operator="equal">
      <formula>"F"</formula>
    </cfRule>
    <cfRule type="cellIs" dxfId="5" priority="77" operator="equal">
      <formula>"Defer"</formula>
    </cfRule>
    <cfRule type="cellIs" dxfId="4" priority="78" operator="equal">
      <formula>"P"</formula>
    </cfRule>
  </conditionalFormatting>
  <conditionalFormatting sqref="J66:J67">
    <cfRule type="cellIs" dxfId="3" priority="71" operator="equal">
      <formula>"建议"</formula>
    </cfRule>
    <cfRule type="cellIs" dxfId="2" priority="73" operator="equal">
      <formula>"高"</formula>
    </cfRule>
    <cfRule type="cellIs" dxfId="1" priority="79" operator="equal">
      <formula>"中"</formula>
    </cfRule>
    <cfRule type="cellIs" dxfId="0" priority="80" operator="equal">
      <formula>"低"</formula>
    </cfRule>
  </conditionalFormatting>
  <dataValidations count="4">
    <dataValidation type="list" allowBlank="1" showInputMessage="1" showErrorMessage="1" error="Date Error!" sqref="D8:D38">
      <formula1>"高,较高,中,较低,低"</formula1>
    </dataValidation>
    <dataValidation type="list" allowBlank="1" showInputMessage="1" showErrorMessage="1" error="Date Error!" sqref="I8:I38">
      <formula1>"P,F,Delay,Defer,Block,NT"</formula1>
    </dataValidation>
    <dataValidation type="list" allowBlank="1" showInputMessage="1" showErrorMessage="1" error="Date Error!" sqref="J8:J38">
      <formula1>"高,中,低,建议"</formula1>
    </dataValidation>
    <dataValidation type="list" allowBlank="1" showInputMessage="1" showErrorMessage="1" error="Date Error!" sqref="M8:M38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测试记录总体说明</vt:lpstr>
      <vt:lpstr>路由转发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温作炎</cp:lastModifiedBy>
  <dcterms:created xsi:type="dcterms:W3CDTF">2017-05-09T03:40:00Z</dcterms:created>
  <dcterms:modified xsi:type="dcterms:W3CDTF">2017-10-16T10:18:29Z</dcterms:modified>
</cp:coreProperties>
</file>