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nzuoyan\Desktop\Build 5\"/>
    </mc:Choice>
  </mc:AlternateContent>
  <bookViews>
    <workbookView xWindow="0" yWindow="0" windowWidth="20385" windowHeight="9945" tabRatio="877"/>
  </bookViews>
  <sheets>
    <sheet name="测试记录总体说明" sheetId="1" r:id="rId1"/>
    <sheet name="手机H5" sheetId="13" r:id="rId2"/>
    <sheet name="本地web" sheetId="22" r:id="rId3"/>
  </sheets>
  <definedNames>
    <definedName name="_xlnm._FilterDatabase" localSheetId="2" hidden="1">本地web!$H$1:$H$43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I12" i="1"/>
  <c r="I11" i="1"/>
  <c r="B11" i="1" l="1"/>
  <c r="M11" i="1"/>
  <c r="M12" i="1"/>
  <c r="M13" i="1" l="1"/>
  <c r="B13" i="1"/>
  <c r="F12" i="1"/>
  <c r="H12" i="1"/>
  <c r="L11" i="1"/>
  <c r="E11" i="1"/>
  <c r="F11" i="1"/>
  <c r="G12" i="1"/>
  <c r="N12" i="1"/>
  <c r="K12" i="1"/>
  <c r="N11" i="1"/>
  <c r="L12" i="1"/>
  <c r="J11" i="1"/>
  <c r="H11" i="1"/>
  <c r="K11" i="1"/>
  <c r="G11" i="1"/>
  <c r="J12" i="1"/>
  <c r="E12" i="1"/>
  <c r="C12" i="1" l="1"/>
  <c r="D12" i="1" s="1"/>
  <c r="C11" i="1"/>
  <c r="D11" i="1" s="1"/>
  <c r="G13" i="1"/>
  <c r="E13" i="1"/>
  <c r="I13" i="1"/>
  <c r="N13" i="1"/>
  <c r="H13" i="1"/>
  <c r="F13" i="1"/>
  <c r="J13" i="1"/>
  <c r="K13" i="1"/>
  <c r="L13" i="1"/>
  <c r="C13" i="1" l="1"/>
  <c r="D13" i="1" s="1"/>
</calcChain>
</file>

<file path=xl/sharedStrings.xml><?xml version="1.0" encoding="utf-8"?>
<sst xmlns="http://schemas.openxmlformats.org/spreadsheetml/2006/main" count="330" uniqueCount="207">
  <si>
    <t>模块描述</t>
  </si>
  <si>
    <t>测试环境</t>
  </si>
  <si>
    <t>测试版本</t>
  </si>
  <si>
    <t>测试日期</t>
  </si>
  <si>
    <t>测试人员</t>
  </si>
  <si>
    <t>用例编号</t>
  </si>
  <si>
    <t>子功能</t>
  </si>
  <si>
    <t>测试项</t>
  </si>
  <si>
    <t>测试优先级</t>
  </si>
  <si>
    <t>前置条件</t>
  </si>
  <si>
    <t>测试步骤及数据</t>
  </si>
  <si>
    <t>预期结果</t>
  </si>
  <si>
    <t>P/F/NT/Delay</t>
  </si>
  <si>
    <t>缺陷严重级</t>
  </si>
  <si>
    <t>实际测试结果</t>
  </si>
  <si>
    <t>备注</t>
  </si>
  <si>
    <t>自动化标志</t>
  </si>
  <si>
    <t>手机H5_测试用例</t>
  </si>
  <si>
    <t>web控件_测试用例</t>
  </si>
  <si>
    <t>低</t>
  </si>
  <si>
    <t>高</t>
  </si>
  <si>
    <t>DHCP</t>
  </si>
  <si>
    <t>中</t>
  </si>
  <si>
    <t>较高</t>
  </si>
  <si>
    <t>向导页</t>
  </si>
  <si>
    <t>欢迎页</t>
  </si>
  <si>
    <t>1.查看“欢迎页”界面显示情况</t>
  </si>
  <si>
    <t>处于欢迎页</t>
  </si>
  <si>
    <t>1.点击“开启使用”按钮，查看效果</t>
  </si>
  <si>
    <t>1.跳转到“登录密码设置”界面</t>
  </si>
  <si>
    <t>登录密码设置</t>
  </si>
  <si>
    <t>处于登录密码设置页</t>
  </si>
  <si>
    <t>1.查看“登录密码设置”界面显示情况</t>
  </si>
  <si>
    <t>1.查看登录密码框</t>
  </si>
  <si>
    <t>1.提示“8-16个字符”</t>
  </si>
  <si>
    <t>2.查看确认密码框</t>
  </si>
  <si>
    <t>1.提示“请再次输入密码”</t>
  </si>
  <si>
    <t>1.设置成功</t>
  </si>
  <si>
    <t>正确的密码</t>
  </si>
  <si>
    <t>1.设置成功
2.跳转到“连接网线”界面</t>
  </si>
  <si>
    <t>1.查看“连接网线”界面显示情况</t>
  </si>
  <si>
    <t>1.WAN口已连接，点击下一步，查看效果</t>
  </si>
  <si>
    <t>1.跳转到“上网设置”界面</t>
  </si>
  <si>
    <t>上网设置</t>
  </si>
  <si>
    <t>1.查看“上网设置”界面显示情况</t>
  </si>
  <si>
    <t>1.界面显示“正在检测上网方式…”
2.提供“手动设置”按键</t>
  </si>
  <si>
    <t>1.自动设置为DHCP上网方式，且自动跳过此页面
2.进入wifi设置界面</t>
  </si>
  <si>
    <t>Wi-Fi网络设置</t>
  </si>
  <si>
    <t>1.查看“Wi-Fi网络设置”界面显示情况</t>
  </si>
  <si>
    <t>1.点击“Wi-Fi名称”框，查看效果</t>
  </si>
  <si>
    <t>1.提示“1~32个字符”</t>
  </si>
  <si>
    <t>1.点击“保存，下一步”按钮，查看效果</t>
  </si>
  <si>
    <t>设置成功</t>
  </si>
  <si>
    <t>1.查看“设置成功”界面显示情况</t>
  </si>
  <si>
    <t>登录页</t>
  </si>
  <si>
    <t>登录</t>
  </si>
  <si>
    <t>1.查看“登录页”界面显示情况</t>
  </si>
  <si>
    <t>1.查看背景图片</t>
  </si>
  <si>
    <t>1.查看萤石图标</t>
  </si>
  <si>
    <t>1.图标显示正确</t>
  </si>
  <si>
    <t>1.查看欢迎语</t>
  </si>
  <si>
    <t>1.点击“萤石商城”，查看效果（海外设备没有）</t>
  </si>
  <si>
    <t>1.进入商城首页</t>
  </si>
  <si>
    <t>外网速度</t>
  </si>
  <si>
    <t>1.点击下列内容，查看效果</t>
  </si>
  <si>
    <t>1.点击网络名称框，查看效果</t>
  </si>
  <si>
    <t>各子功能描述
向导页:向导页
登录页:MergeCells
首页:MergeCells
重启网关:MergeCells
网络设置:MergeCells
摄像机管理:MergeCells
终端设备管理:MergeCells
主页异常提示:MergeCells</t>
    <phoneticPr fontId="1" type="noConversion"/>
  </si>
  <si>
    <t>1.点击“开启使用”，查看效果</t>
  </si>
  <si>
    <t>2.跳转到“登录密码设置”界面</t>
  </si>
  <si>
    <t>登录界面</t>
  </si>
  <si>
    <t>1.点击登录密码框，查看效果</t>
  </si>
  <si>
    <t>1.提示“8-16个英文、数字、下划线或中划线”</t>
  </si>
  <si>
    <t>网线连接</t>
  </si>
  <si>
    <t>1.提供“下一步”、“跳过”按键</t>
  </si>
  <si>
    <t>1.设备wan口已连接，查看效果</t>
  </si>
  <si>
    <t>1.跳过“连接网线”页面，直接跳转到“上网设置”界面</t>
  </si>
  <si>
    <t>1.自动设置为DHCP上网方式，且自动跳过此页面</t>
  </si>
  <si>
    <t>检测为DHCP</t>
  </si>
  <si>
    <t>1.点击连接上网，查看效果</t>
  </si>
  <si>
    <t>1.设置成功，跳转到“无线设置”界面</t>
  </si>
  <si>
    <t>无线设置</t>
  </si>
  <si>
    <t>1.查看“wifi设置”界面显示情况</t>
  </si>
  <si>
    <t>1.提供名称、安全类型、密码设置</t>
  </si>
  <si>
    <t>1.提示“1-32个字符”</t>
  </si>
  <si>
    <t>1.跳转到“设置成功”界面</t>
  </si>
  <si>
    <t>1.查看以下情况下“设置成功”提示页面显示情况</t>
  </si>
  <si>
    <t>开启wifi</t>
  </si>
  <si>
    <t>1.显示正确的wifi名称和密码
2.提供萤石云APP二维码
3.提供“进入XR主页”按钮</t>
  </si>
  <si>
    <t>1.点击“萤石商城”，查看效果</t>
  </si>
  <si>
    <t>1.新开页面进入商城</t>
  </si>
  <si>
    <t>联网状态</t>
  </si>
  <si>
    <t>主界面</t>
  </si>
  <si>
    <t>1.查看“联网状态”首页显示情况</t>
  </si>
  <si>
    <t>1.界面显示终端设备、设备状态、外网速度
2.界面显示美观一致</t>
  </si>
  <si>
    <t>1.查看“联网状态”界面下列信息显示情况</t>
  </si>
  <si>
    <t>终端设备</t>
  </si>
  <si>
    <t>1.显示正确的设备连接数和占用的带宽</t>
  </si>
  <si>
    <t>路由状态</t>
  </si>
  <si>
    <t>1.存储器名称显示正确，与实际一致
2.运行时间显示正确，与实际一致</t>
  </si>
  <si>
    <t>1.外网显示正确，与实际一致，每5s刷新一次</t>
  </si>
  <si>
    <t>终端设备图标</t>
  </si>
  <si>
    <t>1.弹出连接终端设备对话框</t>
  </si>
  <si>
    <t>终端设备查看详情</t>
  </si>
  <si>
    <t>存储器图标</t>
  </si>
  <si>
    <t>1.弹出存储器信息显示对话框</t>
  </si>
  <si>
    <t>存储器查看详情</t>
  </si>
  <si>
    <t>互联网图标</t>
  </si>
  <si>
    <t>1.弹出互联网连接对话框</t>
  </si>
  <si>
    <t>互联网查看详情</t>
  </si>
  <si>
    <t>测试记录总体说明</t>
  </si>
  <si>
    <t>项目名称</t>
  </si>
  <si>
    <t>SVN路径</t>
  </si>
  <si>
    <t>测试时间</t>
  </si>
  <si>
    <t>测试任务</t>
  </si>
  <si>
    <t>模块用例记录</t>
  </si>
  <si>
    <t>用例执行记录</t>
  </si>
  <si>
    <t>测试概述</t>
  </si>
  <si>
    <t>模块名称</t>
  </si>
  <si>
    <t>模块测试用例数</t>
  </si>
  <si>
    <t>执行用例数</t>
  </si>
  <si>
    <t>执行覆盖率</t>
  </si>
  <si>
    <t>P</t>
  </si>
  <si>
    <t>F(高)</t>
  </si>
  <si>
    <t>F(中)</t>
  </si>
  <si>
    <t>F(低)</t>
  </si>
  <si>
    <t>建议</t>
  </si>
  <si>
    <t>Delay</t>
  </si>
  <si>
    <t>Defer</t>
  </si>
  <si>
    <t>NT</t>
  </si>
  <si>
    <t>Block</t>
  </si>
  <si>
    <t>手机H5</t>
  </si>
  <si>
    <t>合计</t>
  </si>
  <si>
    <t>web_030</t>
  </si>
  <si>
    <t>web_029</t>
  </si>
  <si>
    <t>web_028</t>
  </si>
  <si>
    <t>web_027</t>
  </si>
  <si>
    <t>web_026</t>
  </si>
  <si>
    <t>web_025</t>
  </si>
  <si>
    <t>web_024</t>
  </si>
  <si>
    <t>web_023</t>
  </si>
  <si>
    <t>web_022</t>
  </si>
  <si>
    <t>web_021</t>
  </si>
  <si>
    <t>web_020</t>
  </si>
  <si>
    <t>web_019</t>
  </si>
  <si>
    <t>web_018</t>
  </si>
  <si>
    <t>web_017</t>
  </si>
  <si>
    <t>web_016</t>
  </si>
  <si>
    <t>web_015</t>
  </si>
  <si>
    <t>web_014</t>
  </si>
  <si>
    <t>web_004</t>
  </si>
  <si>
    <t>web_003</t>
  </si>
  <si>
    <t>web_002</t>
  </si>
  <si>
    <t>1.W3背景图片展示商铺应用场景
2.W2S背景图片展示家庭应用场景
2.W2C背景图片展示家庭应用场景</t>
  </si>
  <si>
    <t>NP</t>
    <phoneticPr fontId="1" type="noConversion"/>
  </si>
  <si>
    <t>1.显示“欢迎使用萤石千兆双频无线路由器”，提供“开启使用”按钮</t>
    <phoneticPr fontId="1" type="noConversion"/>
  </si>
  <si>
    <t>本地web</t>
    <phoneticPr fontId="1" type="noConversion"/>
  </si>
  <si>
    <t>各子功能描述
向导页:各子功能描述
登录页:各子功能描述
联网状态:各子功能描述
wifi设置:各子功能描述
上网设置:各子功能描述
文件存储:简单描述该模块要实现的功能
摄像机管理:简单描述该模块要实现的功能
2.4G（5G） Wi-Fi网络设置:各子功能描述
系统设置:简单描述该模块要实现的功能
客户端下载:各子功能描述
网络QOS设置:各子功能描述</t>
    <phoneticPr fontId="1" type="noConversion"/>
  </si>
  <si>
    <t>web_001</t>
    <phoneticPr fontId="1" type="noConversion"/>
  </si>
  <si>
    <t>较低</t>
  </si>
  <si>
    <t>登录密码设置</t>
    <phoneticPr fontId="1" type="noConversion"/>
  </si>
  <si>
    <t>1.提供“登录密码”“确认密码”设置框、“保存、下一步”按键</t>
    <phoneticPr fontId="1" type="noConversion"/>
  </si>
  <si>
    <t>1.提示W3设置完成
2.提示重启15s倒计时，完成后进入设置成功提示页面</t>
    <phoneticPr fontId="1" type="noConversion"/>
  </si>
  <si>
    <t>1.点击“进入W3主页”按钮，查看效果</t>
    <phoneticPr fontId="1" type="noConversion"/>
  </si>
  <si>
    <t>1.跳转到W3设置首页</t>
    <phoneticPr fontId="1" type="noConversion"/>
  </si>
  <si>
    <t>1.提供“登陆密码”输入框、“进入”按键
2.提示“若忘记密码，请长按设备Reset键6秒恢复出厂设置，重新设置”</t>
    <phoneticPr fontId="1" type="noConversion"/>
  </si>
  <si>
    <t>H5_001</t>
    <phoneticPr fontId="1" type="noConversion"/>
  </si>
  <si>
    <t>H5_002</t>
  </si>
  <si>
    <t>H5_003</t>
  </si>
  <si>
    <t>1.标题显示“登录密码设置”，有步骤1/4示意图
2.界面提示“初次使用，为了保障您的网络使用安全，请设置一个安全登录密码”“该密码将用于登录网关设备”
3.提供“登录密码”、“确认密码”设置框、“保存，下一步”按钮</t>
    <phoneticPr fontId="1" type="noConversion"/>
  </si>
  <si>
    <t>H5_004</t>
  </si>
  <si>
    <t>H5_005</t>
  </si>
  <si>
    <t>H5_006</t>
  </si>
  <si>
    <t>H5_007</t>
  </si>
  <si>
    <t>H5_008</t>
  </si>
  <si>
    <t>H5_009</t>
  </si>
  <si>
    <t>H5_010</t>
  </si>
  <si>
    <t>H5_011</t>
  </si>
  <si>
    <t>H5_012</t>
  </si>
  <si>
    <t>H5_013</t>
  </si>
  <si>
    <t>H5_014</t>
  </si>
  <si>
    <t>H5_015</t>
  </si>
  <si>
    <t>H5_016</t>
  </si>
  <si>
    <t>1.标题显示“连接网线”，有步骤2/4示意图
2.界面提示“请将网线插入设备网口”，并配有wan口颜色示意图
3.提供“跳过此步”按钮和网线连接状态按钮</t>
    <phoneticPr fontId="1" type="noConversion"/>
  </si>
  <si>
    <t>1.标题显示“Wi-Fi网络设置”，有步骤3/4示意图
2.提供“Wi-Fi名称”、“安全类型”、“Wi-Fi密码”、“Wi-Fi信号模式”设置项
3.密码后提供明文按钮
4.提供“保存，下一步”
5.不提供“跳过此步”按钮</t>
    <phoneticPr fontId="1" type="noConversion"/>
  </si>
  <si>
    <t>1.背景图片半透明显示
2.展示萤石图标和欢迎语
3.提供“登录密码”输入框、“登录”按钮
4.提供“忘记密码？”文字链接
5.提供萤石商城跳转链接（海外设备没有）</t>
    <phoneticPr fontId="1" type="noConversion"/>
  </si>
  <si>
    <t>1.欢迎语排版正常，显示欢迎使用萤石千兆双频无线路由器</t>
    <phoneticPr fontId="1" type="noConversion"/>
  </si>
  <si>
    <t>向导页</t>
    <phoneticPr fontId="1" type="noConversion"/>
  </si>
  <si>
    <t>1.显示“欢迎使用萤石千兆双频无线路由器”，提供“开启使用”按键</t>
    <phoneticPr fontId="1" type="noConversion"/>
  </si>
  <si>
    <t>1.设置成功
2.设置框后密码强度显示为弱</t>
    <phoneticPr fontId="1" type="noConversion"/>
  </si>
  <si>
    <t>数字+小写字母</t>
    <phoneticPr fontId="1" type="noConversion"/>
  </si>
  <si>
    <t>web_005</t>
  </si>
  <si>
    <t>web_006</t>
  </si>
  <si>
    <t>web_007</t>
  </si>
  <si>
    <t>web_008</t>
  </si>
  <si>
    <t>web_009</t>
  </si>
  <si>
    <t>web_010</t>
  </si>
  <si>
    <t>web_011</t>
  </si>
  <si>
    <t>web_012</t>
  </si>
  <si>
    <t>web_013</t>
  </si>
  <si>
    <t>工时</t>
    <phoneticPr fontId="1" type="noConversion"/>
  </si>
  <si>
    <t>W3高端家庭商用出口路由开发</t>
    <phoneticPr fontId="1" type="noConversion"/>
  </si>
  <si>
    <t>https://192.0.0.240/PJ05D2017050802</t>
    <phoneticPr fontId="1" type="noConversion"/>
  </si>
  <si>
    <t>V1.5.1 build171114</t>
    <phoneticPr fontId="1" type="noConversion"/>
  </si>
  <si>
    <t>2017-11-14~2017-11-14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</si>
  <si>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测试对象：</t>
    </r>
    <r>
      <rPr>
        <sz val="10"/>
        <color theme="1"/>
        <rFont val="宋体"/>
        <family val="2"/>
        <charset val="134"/>
        <scheme val="minor"/>
      </rPr>
      <t xml:space="preserve">
CS-W3-WD1200G
</t>
    </r>
    <r>
      <rPr>
        <b/>
        <sz val="10"/>
        <color theme="1"/>
        <rFont val="宋体"/>
        <family val="3"/>
        <charset val="134"/>
        <scheme val="minor"/>
      </rPr>
      <t>硬件环境：</t>
    </r>
    <r>
      <rPr>
        <sz val="10"/>
        <color theme="1"/>
        <rFont val="宋体"/>
        <family val="2"/>
        <charset val="134"/>
        <scheme val="minor"/>
      </rPr>
      <t xml:space="preserve">
iPhone6、OPPO A59s
</t>
    </r>
    <r>
      <rPr>
        <b/>
        <sz val="10"/>
        <color theme="1"/>
        <rFont val="宋体"/>
        <family val="3"/>
        <charset val="134"/>
        <scheme val="minor"/>
      </rPr>
      <t xml:space="preserve">
软件环境：</t>
    </r>
    <r>
      <rPr>
        <sz val="10"/>
        <color theme="1"/>
        <rFont val="宋体"/>
        <family val="2"/>
        <charset val="134"/>
        <scheme val="minor"/>
      </rPr>
      <t xml:space="preserve">
ios10.3.3、Android5.1、萤石云视频ios版(V3.10.0.171001)、萤石云视频安卓版(V3.10.0.0930)
</t>
    </r>
    <r>
      <rPr>
        <b/>
        <sz val="10"/>
        <color theme="1"/>
        <rFont val="宋体"/>
        <family val="3"/>
        <charset val="134"/>
        <scheme val="minor"/>
      </rPr>
      <t>第三方测试工具：</t>
    </r>
    <r>
      <rPr>
        <sz val="10"/>
        <color theme="1"/>
        <rFont val="宋体"/>
        <family val="2"/>
        <charset val="134"/>
        <scheme val="minor"/>
      </rPr>
      <t xml:space="preserve">
SecureCRT</t>
    </r>
    <phoneticPr fontId="1" type="noConversion"/>
  </si>
  <si>
    <t>温作炎</t>
    <phoneticPr fontId="1" type="noConversion"/>
  </si>
  <si>
    <t>1.更新点、2.升级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</si>
</sst>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0.00%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7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6" fillId="0" borderId="0" applyProtection="0"/>
    <xf numFmtId="0" fontId="6" fillId="0" borderId="0"/>
    <xf numFmtId="0" fontId="5" fillId="0" borderId="0">
      <alignment vertical="center"/>
    </xf>
  </cellStyleXfs>
  <cellXfs count="5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top" wrapText="1"/>
    </xf>
    <xf numFmtId="0" fontId="0" fillId="3" borderId="0" xfId="0" applyFill="1">
      <alignment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top" wrapText="1"/>
    </xf>
    <xf numFmtId="0" fontId="4" fillId="2" borderId="1" xfId="24" applyFont="1" applyFill="1" applyBorder="1" applyAlignment="1">
      <alignment horizontal="center" vertical="center" wrapText="1"/>
    </xf>
    <xf numFmtId="0" fontId="5" fillId="0" borderId="0" xfId="24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</cellXfs>
  <cellStyles count="25">
    <cellStyle name="百分比 2 2" xfId="13"/>
    <cellStyle name="常规" xfId="0" builtinId="0"/>
    <cellStyle name="常规 10 2 2" xfId="6"/>
    <cellStyle name="常规 10 2 2 2" xfId="19"/>
    <cellStyle name="常规 10 3" xfId="9"/>
    <cellStyle name="常规 10 3 2" xfId="11"/>
    <cellStyle name="常规 10 3_9100 ST系列DVR（V2.0.0）项目测试用例系统测试用例--邓雯雯 2 2 2" xfId="10"/>
    <cellStyle name="常规 10 9 2" xfId="7"/>
    <cellStyle name="常规 15" xfId="15"/>
    <cellStyle name="常规 2" xfId="24"/>
    <cellStyle name="常规 2 2 12" xfId="17"/>
    <cellStyle name="常规 2 2 12 5" xfId="20"/>
    <cellStyle name="常规 2 2 12 6 2" xfId="8"/>
    <cellStyle name="常规 2 2 2" xfId="22"/>
    <cellStyle name="常规 2 2 2 2" xfId="3"/>
    <cellStyle name="常规 2 2 2 2 2" xfId="5"/>
    <cellStyle name="常规 2 20 2" xfId="23"/>
    <cellStyle name="常规 2 3 5" xfId="2"/>
    <cellStyle name="常规 2 3 5 5 2" xfId="16"/>
    <cellStyle name="常规 2 4_9100 ST系列DVR（V2.0.0）项目测试用例系统测试用例--邓雯雯" xfId="12"/>
    <cellStyle name="常规 3" xfId="21"/>
    <cellStyle name="常规 42 2" xfId="1"/>
    <cellStyle name="常规 6 2 2 2" xfId="4"/>
    <cellStyle name="常规 6 2 2 2 2" xfId="14"/>
    <cellStyle name="常规 6_9100 ST系列DVR（V2.0.0）项目测试用例系统测试用例——邓雯雯修改 2" xfId="18"/>
  </cellStyles>
  <dxfs count="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sqref="A1:P1"/>
    </sheetView>
  </sheetViews>
  <sheetFormatPr defaultRowHeight="13.5" x14ac:dyDescent="0.15"/>
  <cols>
    <col min="1" max="1" width="15.625" customWidth="1"/>
    <col min="16" max="16" width="15.625" customWidth="1"/>
  </cols>
  <sheetData>
    <row r="1" spans="1:16" ht="18.75" x14ac:dyDescent="0.15">
      <c r="A1" s="40" t="s">
        <v>109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</row>
    <row r="2" spans="1:16" x14ac:dyDescent="0.15">
      <c r="A2" s="3" t="s">
        <v>110</v>
      </c>
      <c r="B2" s="31" t="s">
        <v>200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</row>
    <row r="3" spans="1:16" x14ac:dyDescent="0.15">
      <c r="A3" s="3" t="s">
        <v>111</v>
      </c>
      <c r="B3" s="31" t="s">
        <v>201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3"/>
    </row>
    <row r="4" spans="1:16" x14ac:dyDescent="0.15">
      <c r="A4" s="3" t="s">
        <v>2</v>
      </c>
      <c r="B4" s="31" t="s">
        <v>202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3"/>
    </row>
    <row r="5" spans="1:16" x14ac:dyDescent="0.15">
      <c r="A5" s="3" t="s">
        <v>112</v>
      </c>
      <c r="B5" s="31" t="s">
        <v>203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3"/>
    </row>
    <row r="6" spans="1:16" s="27" customFormat="1" ht="204" customHeight="1" x14ac:dyDescent="0.15">
      <c r="A6" s="26" t="s">
        <v>1</v>
      </c>
      <c r="B6" s="37" t="s">
        <v>204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</row>
    <row r="7" spans="1:16" x14ac:dyDescent="0.15">
      <c r="A7" s="3" t="s">
        <v>4</v>
      </c>
      <c r="B7" s="28" t="s">
        <v>113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</row>
    <row r="8" spans="1:16" x14ac:dyDescent="0.15">
      <c r="A8" s="22" t="s">
        <v>205</v>
      </c>
      <c r="B8" s="31" t="s">
        <v>206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3"/>
    </row>
    <row r="9" spans="1:16" ht="13.5" customHeight="1" x14ac:dyDescent="0.15">
      <c r="A9" s="28" t="s">
        <v>114</v>
      </c>
      <c r="B9" s="30"/>
      <c r="C9" s="36" t="s">
        <v>115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4" t="s">
        <v>116</v>
      </c>
    </row>
    <row r="10" spans="1:16" ht="24" x14ac:dyDescent="0.15">
      <c r="A10" s="3" t="s">
        <v>117</v>
      </c>
      <c r="B10" s="3" t="s">
        <v>118</v>
      </c>
      <c r="C10" s="21" t="s">
        <v>119</v>
      </c>
      <c r="D10" s="21" t="s">
        <v>120</v>
      </c>
      <c r="E10" s="21" t="s">
        <v>121</v>
      </c>
      <c r="F10" s="21" t="s">
        <v>122</v>
      </c>
      <c r="G10" s="21" t="s">
        <v>123</v>
      </c>
      <c r="H10" s="21" t="s">
        <v>124</v>
      </c>
      <c r="I10" s="21" t="s">
        <v>125</v>
      </c>
      <c r="J10" s="21" t="s">
        <v>126</v>
      </c>
      <c r="K10" s="21" t="s">
        <v>127</v>
      </c>
      <c r="L10" s="21" t="s">
        <v>128</v>
      </c>
      <c r="M10" s="21" t="s">
        <v>153</v>
      </c>
      <c r="N10" s="21" t="s">
        <v>129</v>
      </c>
      <c r="O10" s="21" t="s">
        <v>199</v>
      </c>
      <c r="P10" s="35"/>
    </row>
    <row r="11" spans="1:16" x14ac:dyDescent="0.15">
      <c r="A11" s="1" t="s">
        <v>130</v>
      </c>
      <c r="B11" s="1">
        <f>COUNTA(手机H5!A8:A9364)</f>
        <v>16</v>
      </c>
      <c r="C11" s="20">
        <f t="shared" ref="C11:C12" ca="1" si="0">SUM(E11:K11)</f>
        <v>16</v>
      </c>
      <c r="D11" s="4">
        <f t="shared" ref="D11:D13" ca="1" si="1">IF(C11=0,0%,C11/B11)</f>
        <v>1</v>
      </c>
      <c r="E11" s="1">
        <f t="shared" ref="E11:E12" ca="1" si="2">COUNTIF(INDIRECT(A11&amp;"!I:I"),"P")</f>
        <v>16</v>
      </c>
      <c r="F11" s="1">
        <f t="shared" ref="F11:F12" ca="1" si="3">COUNTIFS(INDIRECT(A11&amp;"!I:I"),"F",INDIRECT(A11&amp;"!J:J"),"高")</f>
        <v>0</v>
      </c>
      <c r="G11" s="1">
        <f t="shared" ref="G11:G12" ca="1" si="4">COUNTIFS(INDIRECT(A11&amp;"!I:I"),"F",INDIRECT(A11&amp;"!J:J"),"中")</f>
        <v>0</v>
      </c>
      <c r="H11" s="1">
        <f t="shared" ref="H11:H12" ca="1" si="5">COUNTIFS(INDIRECT(A11&amp;"!I:I"),"F",INDIRECT(A11&amp;"!J:J"),"低")</f>
        <v>0</v>
      </c>
      <c r="I11" s="20">
        <f t="shared" ref="I11:I12" ca="1" si="6">COUNTIFS(INDIRECT(A11&amp;"!I:I"),"F",INDIRECT(A11&amp;"!J:J"),"建议")</f>
        <v>0</v>
      </c>
      <c r="J11" s="1">
        <f t="shared" ref="J11:J12" ca="1" si="7">COUNTIF(INDIRECT(A11&amp;"!I:I"),"Delay")</f>
        <v>0</v>
      </c>
      <c r="K11" s="1">
        <f t="shared" ref="K11:K12" ca="1" si="8">COUNTIF(INDIRECT(A11&amp;"!I:I"),"Defer")</f>
        <v>0</v>
      </c>
      <c r="L11" s="1">
        <f t="shared" ref="L11:L12" ca="1" si="9">COUNTIF(INDIRECT(A11&amp;"!I:I"),"NT")</f>
        <v>0</v>
      </c>
      <c r="M11" s="1">
        <f t="shared" ref="M11:M12" ca="1" si="10">COUNTIF(INDIRECT(A11&amp;"!I:I"),"NP")</f>
        <v>0</v>
      </c>
      <c r="N11" s="1">
        <f t="shared" ref="N11:N12" ca="1" si="11">COUNTIF(INDIRECT(A11&amp;"!I:I"),"Block")</f>
        <v>0</v>
      </c>
      <c r="O11" s="20">
        <v>2</v>
      </c>
      <c r="P11" s="2"/>
    </row>
    <row r="12" spans="1:16" x14ac:dyDescent="0.15">
      <c r="A12" s="1" t="s">
        <v>155</v>
      </c>
      <c r="B12" s="1">
        <f>COUNTA(本地web!A8:A8898)</f>
        <v>30</v>
      </c>
      <c r="C12" s="20">
        <f t="shared" ca="1" si="0"/>
        <v>30</v>
      </c>
      <c r="D12" s="4">
        <f t="shared" ca="1" si="1"/>
        <v>1</v>
      </c>
      <c r="E12" s="1">
        <f t="shared" ca="1" si="2"/>
        <v>30</v>
      </c>
      <c r="F12" s="1">
        <f t="shared" ca="1" si="3"/>
        <v>0</v>
      </c>
      <c r="G12" s="1">
        <f t="shared" ca="1" si="4"/>
        <v>0</v>
      </c>
      <c r="H12" s="1">
        <f t="shared" ca="1" si="5"/>
        <v>0</v>
      </c>
      <c r="I12" s="20">
        <f t="shared" ca="1" si="6"/>
        <v>0</v>
      </c>
      <c r="J12" s="1">
        <f t="shared" ca="1" si="7"/>
        <v>0</v>
      </c>
      <c r="K12" s="1">
        <f t="shared" ca="1" si="8"/>
        <v>0</v>
      </c>
      <c r="L12" s="1">
        <f t="shared" ca="1" si="9"/>
        <v>0</v>
      </c>
      <c r="M12" s="1">
        <f t="shared" ca="1" si="10"/>
        <v>0</v>
      </c>
      <c r="N12" s="1">
        <f t="shared" ca="1" si="11"/>
        <v>0</v>
      </c>
      <c r="O12" s="20">
        <v>2</v>
      </c>
      <c r="P12" s="2"/>
    </row>
    <row r="13" spans="1:16" x14ac:dyDescent="0.15">
      <c r="A13" s="3" t="s">
        <v>131</v>
      </c>
      <c r="B13" s="1">
        <f>SUM(B11:B12)</f>
        <v>46</v>
      </c>
      <c r="C13" s="1">
        <f ca="1">SUM(C11:C12)</f>
        <v>46</v>
      </c>
      <c r="D13" s="4">
        <f t="shared" ca="1" si="1"/>
        <v>1</v>
      </c>
      <c r="E13" s="1">
        <f t="shared" ref="E13:N13" ca="1" si="12">SUM(E11:E12)</f>
        <v>46</v>
      </c>
      <c r="F13" s="1">
        <f t="shared" ca="1" si="12"/>
        <v>0</v>
      </c>
      <c r="G13" s="1">
        <f t="shared" ca="1" si="12"/>
        <v>0</v>
      </c>
      <c r="H13" s="1">
        <f t="shared" ca="1" si="12"/>
        <v>0</v>
      </c>
      <c r="I13" s="1">
        <f t="shared" ca="1" si="12"/>
        <v>0</v>
      </c>
      <c r="J13" s="1">
        <f t="shared" ca="1" si="12"/>
        <v>0</v>
      </c>
      <c r="K13" s="1">
        <f t="shared" ca="1" si="12"/>
        <v>0</v>
      </c>
      <c r="L13" s="1">
        <f t="shared" ca="1" si="12"/>
        <v>0</v>
      </c>
      <c r="M13" s="1">
        <f t="shared" ca="1" si="12"/>
        <v>0</v>
      </c>
      <c r="N13" s="1">
        <f t="shared" ca="1" si="12"/>
        <v>0</v>
      </c>
      <c r="O13" s="20">
        <v>4</v>
      </c>
      <c r="P13" s="2"/>
    </row>
  </sheetData>
  <mergeCells count="11">
    <mergeCell ref="B6:P6"/>
    <mergeCell ref="A1:P1"/>
    <mergeCell ref="B2:P2"/>
    <mergeCell ref="B3:P3"/>
    <mergeCell ref="B4:P4"/>
    <mergeCell ref="B5:P5"/>
    <mergeCell ref="B7:P7"/>
    <mergeCell ref="B8:P8"/>
    <mergeCell ref="A9:B9"/>
    <mergeCell ref="P9:P10"/>
    <mergeCell ref="C9:O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sqref="A1:M1"/>
    </sheetView>
  </sheetViews>
  <sheetFormatPr defaultRowHeight="13.5" x14ac:dyDescent="0.15"/>
  <cols>
    <col min="1" max="3" width="12.625" customWidth="1"/>
    <col min="4" max="4" width="6.625" customWidth="1"/>
    <col min="5" max="5" width="12.625" customWidth="1"/>
    <col min="6" max="6" width="32.625" customWidth="1"/>
    <col min="7" max="7" width="12.625" customWidth="1"/>
    <col min="8" max="8" width="32.625" customWidth="1"/>
    <col min="9" max="10" width="6.625" customWidth="1"/>
    <col min="11" max="11" width="32.625" customWidth="1"/>
    <col min="12" max="12" width="12.625" customWidth="1"/>
    <col min="13" max="13" width="6.625" customWidth="1"/>
  </cols>
  <sheetData>
    <row r="1" spans="1:13" ht="18.75" x14ac:dyDescent="0.15">
      <c r="A1" s="44" t="s">
        <v>17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x14ac:dyDescent="0.15">
      <c r="A2" s="3" t="s">
        <v>0</v>
      </c>
      <c r="B2" s="45" t="s">
        <v>66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x14ac:dyDescent="0.15">
      <c r="A3" s="3" t="s">
        <v>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3" x14ac:dyDescent="0.15">
      <c r="A4" s="3" t="s">
        <v>2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</row>
    <row r="5" spans="1:13" x14ac:dyDescent="0.15">
      <c r="A5" s="3" t="s">
        <v>3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</row>
    <row r="6" spans="1:13" x14ac:dyDescent="0.15">
      <c r="A6" s="3" t="s">
        <v>4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</row>
    <row r="7" spans="1:13" ht="24" x14ac:dyDescent="0.1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6" t="s">
        <v>10</v>
      </c>
      <c r="G7" s="36"/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</row>
    <row r="8" spans="1:13" ht="24" x14ac:dyDescent="0.15">
      <c r="A8" s="5" t="s">
        <v>165</v>
      </c>
      <c r="B8" s="47" t="s">
        <v>24</v>
      </c>
      <c r="C8" s="47" t="s">
        <v>25</v>
      </c>
      <c r="D8" s="8" t="s">
        <v>158</v>
      </c>
      <c r="E8" s="9"/>
      <c r="F8" s="7" t="s">
        <v>26</v>
      </c>
      <c r="G8" s="7"/>
      <c r="H8" s="6" t="s">
        <v>154</v>
      </c>
      <c r="I8" s="8" t="s">
        <v>121</v>
      </c>
      <c r="J8" s="8"/>
      <c r="K8" s="7"/>
      <c r="L8" s="7"/>
      <c r="M8" s="8"/>
    </row>
    <row r="9" spans="1:13" x14ac:dyDescent="0.15">
      <c r="A9" s="5" t="s">
        <v>166</v>
      </c>
      <c r="B9" s="47"/>
      <c r="C9" s="47"/>
      <c r="D9" s="8" t="s">
        <v>23</v>
      </c>
      <c r="E9" s="9" t="s">
        <v>27</v>
      </c>
      <c r="F9" s="7" t="s">
        <v>28</v>
      </c>
      <c r="G9" s="7"/>
      <c r="H9" s="7" t="s">
        <v>29</v>
      </c>
      <c r="I9" s="8" t="s">
        <v>121</v>
      </c>
      <c r="J9" s="8"/>
      <c r="K9" s="7"/>
      <c r="L9" s="7"/>
      <c r="M9" s="8"/>
    </row>
    <row r="10" spans="1:13" ht="84" x14ac:dyDescent="0.15">
      <c r="A10" s="5" t="s">
        <v>167</v>
      </c>
      <c r="B10" s="47"/>
      <c r="C10" s="47" t="s">
        <v>30</v>
      </c>
      <c r="D10" s="8" t="s">
        <v>158</v>
      </c>
      <c r="E10" s="43" t="s">
        <v>31</v>
      </c>
      <c r="F10" s="7" t="s">
        <v>32</v>
      </c>
      <c r="G10" s="7"/>
      <c r="H10" s="7" t="s">
        <v>168</v>
      </c>
      <c r="I10" s="8" t="s">
        <v>121</v>
      </c>
      <c r="J10" s="8"/>
      <c r="K10" s="7"/>
      <c r="L10" s="7"/>
      <c r="M10" s="8"/>
    </row>
    <row r="11" spans="1:13" x14ac:dyDescent="0.15">
      <c r="A11" s="5" t="s">
        <v>169</v>
      </c>
      <c r="B11" s="47"/>
      <c r="C11" s="47"/>
      <c r="D11" s="8" t="s">
        <v>22</v>
      </c>
      <c r="E11" s="43"/>
      <c r="F11" s="7" t="s">
        <v>33</v>
      </c>
      <c r="G11" s="7"/>
      <c r="H11" s="7" t="s">
        <v>34</v>
      </c>
      <c r="I11" s="8" t="s">
        <v>121</v>
      </c>
      <c r="J11" s="8"/>
      <c r="K11" s="7"/>
      <c r="L11" s="7"/>
      <c r="M11" s="8"/>
    </row>
    <row r="12" spans="1:13" s="12" customFormat="1" x14ac:dyDescent="0.15">
      <c r="A12" s="5" t="s">
        <v>170</v>
      </c>
      <c r="B12" s="47"/>
      <c r="C12" s="47"/>
      <c r="D12" s="10" t="s">
        <v>22</v>
      </c>
      <c r="E12" s="43"/>
      <c r="F12" s="11" t="s">
        <v>35</v>
      </c>
      <c r="G12" s="11"/>
      <c r="H12" s="11" t="s">
        <v>36</v>
      </c>
      <c r="I12" s="10" t="s">
        <v>121</v>
      </c>
      <c r="J12" s="10"/>
      <c r="K12" s="11"/>
      <c r="L12" s="11"/>
      <c r="M12" s="10"/>
    </row>
    <row r="13" spans="1:13" ht="24" x14ac:dyDescent="0.15">
      <c r="A13" s="5" t="s">
        <v>171</v>
      </c>
      <c r="B13" s="47"/>
      <c r="C13" s="47"/>
      <c r="D13" s="8" t="s">
        <v>20</v>
      </c>
      <c r="E13" s="43"/>
      <c r="F13" s="23"/>
      <c r="G13" s="7" t="s">
        <v>38</v>
      </c>
      <c r="H13" s="7" t="s">
        <v>39</v>
      </c>
      <c r="I13" s="8" t="s">
        <v>121</v>
      </c>
      <c r="J13" s="8"/>
      <c r="K13" s="7"/>
      <c r="L13" s="7"/>
      <c r="M13" s="8"/>
    </row>
    <row r="14" spans="1:13" ht="60" x14ac:dyDescent="0.15">
      <c r="A14" s="5" t="s">
        <v>172</v>
      </c>
      <c r="B14" s="47"/>
      <c r="C14" s="47"/>
      <c r="D14" s="8" t="s">
        <v>158</v>
      </c>
      <c r="E14" s="9"/>
      <c r="F14" s="7" t="s">
        <v>40</v>
      </c>
      <c r="G14" s="7"/>
      <c r="H14" s="11" t="s">
        <v>182</v>
      </c>
      <c r="I14" s="8" t="s">
        <v>121</v>
      </c>
      <c r="J14" s="8"/>
      <c r="K14" s="7"/>
      <c r="L14" s="7"/>
      <c r="M14" s="8"/>
    </row>
    <row r="15" spans="1:13" x14ac:dyDescent="0.15">
      <c r="A15" s="5" t="s">
        <v>173</v>
      </c>
      <c r="B15" s="47"/>
      <c r="C15" s="47"/>
      <c r="D15" s="8" t="s">
        <v>158</v>
      </c>
      <c r="E15" s="43"/>
      <c r="F15" s="7" t="s">
        <v>41</v>
      </c>
      <c r="G15" s="7"/>
      <c r="H15" s="7" t="s">
        <v>42</v>
      </c>
      <c r="I15" s="8" t="s">
        <v>121</v>
      </c>
      <c r="J15" s="8"/>
      <c r="K15" s="7"/>
      <c r="L15" s="7"/>
      <c r="M15" s="8"/>
    </row>
    <row r="16" spans="1:13" ht="36" x14ac:dyDescent="0.15">
      <c r="A16" s="5" t="s">
        <v>174</v>
      </c>
      <c r="B16" s="47"/>
      <c r="C16" s="22"/>
      <c r="D16" s="8" t="s">
        <v>22</v>
      </c>
      <c r="E16" s="43"/>
      <c r="F16" s="23"/>
      <c r="G16" s="7" t="s">
        <v>21</v>
      </c>
      <c r="H16" s="7" t="s">
        <v>46</v>
      </c>
      <c r="I16" s="8" t="s">
        <v>121</v>
      </c>
      <c r="J16" s="8"/>
      <c r="K16" s="7"/>
      <c r="L16" s="7"/>
      <c r="M16" s="8"/>
    </row>
    <row r="17" spans="1:13" ht="84" x14ac:dyDescent="0.15">
      <c r="A17" s="5" t="s">
        <v>175</v>
      </c>
      <c r="B17" s="47"/>
      <c r="C17" s="47" t="s">
        <v>47</v>
      </c>
      <c r="D17" s="8" t="s">
        <v>158</v>
      </c>
      <c r="E17" s="43"/>
      <c r="F17" s="7" t="s">
        <v>48</v>
      </c>
      <c r="G17" s="7"/>
      <c r="H17" s="11" t="s">
        <v>183</v>
      </c>
      <c r="I17" s="8" t="s">
        <v>121</v>
      </c>
      <c r="J17" s="8"/>
      <c r="K17" s="7"/>
      <c r="L17" s="7"/>
      <c r="M17" s="8"/>
    </row>
    <row r="18" spans="1:13" x14ac:dyDescent="0.15">
      <c r="A18" s="5" t="s">
        <v>176</v>
      </c>
      <c r="B18" s="47"/>
      <c r="C18" s="47"/>
      <c r="D18" s="8" t="s">
        <v>158</v>
      </c>
      <c r="E18" s="43"/>
      <c r="F18" s="7" t="s">
        <v>49</v>
      </c>
      <c r="G18" s="7"/>
      <c r="H18" s="7" t="s">
        <v>50</v>
      </c>
      <c r="I18" s="8" t="s">
        <v>121</v>
      </c>
      <c r="J18" s="8"/>
      <c r="K18" s="7"/>
      <c r="L18" s="7"/>
      <c r="M18" s="8"/>
    </row>
    <row r="19" spans="1:13" ht="60" x14ac:dyDescent="0.15">
      <c r="A19" s="5" t="s">
        <v>177</v>
      </c>
      <c r="B19" s="47" t="s">
        <v>54</v>
      </c>
      <c r="C19" s="47" t="s">
        <v>55</v>
      </c>
      <c r="D19" s="8" t="s">
        <v>23</v>
      </c>
      <c r="E19" s="43" t="s">
        <v>9</v>
      </c>
      <c r="F19" s="7" t="s">
        <v>56</v>
      </c>
      <c r="G19" s="7"/>
      <c r="H19" s="11" t="s">
        <v>184</v>
      </c>
      <c r="I19" s="8" t="s">
        <v>121</v>
      </c>
      <c r="J19" s="8"/>
      <c r="K19" s="7"/>
      <c r="L19" s="7"/>
      <c r="M19" s="8"/>
    </row>
    <row r="20" spans="1:13" ht="36" x14ac:dyDescent="0.15">
      <c r="A20" s="5" t="s">
        <v>178</v>
      </c>
      <c r="B20" s="47"/>
      <c r="C20" s="47"/>
      <c r="D20" s="8" t="s">
        <v>19</v>
      </c>
      <c r="E20" s="43"/>
      <c r="F20" s="7" t="s">
        <v>57</v>
      </c>
      <c r="G20" s="7"/>
      <c r="H20" s="7" t="s">
        <v>152</v>
      </c>
      <c r="I20" s="8" t="s">
        <v>121</v>
      </c>
      <c r="J20" s="8"/>
      <c r="K20" s="7"/>
      <c r="L20" s="7"/>
      <c r="M20" s="8"/>
    </row>
    <row r="21" spans="1:13" x14ac:dyDescent="0.15">
      <c r="A21" s="5" t="s">
        <v>179</v>
      </c>
      <c r="B21" s="47"/>
      <c r="C21" s="47"/>
      <c r="D21" s="8" t="s">
        <v>19</v>
      </c>
      <c r="E21" s="43"/>
      <c r="F21" s="7" t="s">
        <v>58</v>
      </c>
      <c r="G21" s="7"/>
      <c r="H21" s="7" t="s">
        <v>59</v>
      </c>
      <c r="I21" s="8" t="s">
        <v>121</v>
      </c>
      <c r="J21" s="8"/>
      <c r="K21" s="7"/>
      <c r="L21" s="7"/>
      <c r="M21" s="8"/>
    </row>
    <row r="22" spans="1:13" ht="24" x14ac:dyDescent="0.15">
      <c r="A22" s="5" t="s">
        <v>180</v>
      </c>
      <c r="B22" s="47"/>
      <c r="C22" s="47"/>
      <c r="D22" s="8" t="s">
        <v>19</v>
      </c>
      <c r="E22" s="43"/>
      <c r="F22" s="7" t="s">
        <v>60</v>
      </c>
      <c r="G22" s="7"/>
      <c r="H22" s="11" t="s">
        <v>185</v>
      </c>
      <c r="I22" s="8" t="s">
        <v>121</v>
      </c>
      <c r="J22" s="8"/>
      <c r="K22" s="7"/>
      <c r="L22" s="7"/>
      <c r="M22" s="8"/>
    </row>
    <row r="23" spans="1:13" ht="24" x14ac:dyDescent="0.15">
      <c r="A23" s="5" t="s">
        <v>181</v>
      </c>
      <c r="B23" s="47"/>
      <c r="C23" s="47"/>
      <c r="D23" s="8" t="s">
        <v>23</v>
      </c>
      <c r="E23" s="43"/>
      <c r="F23" s="7" t="s">
        <v>61</v>
      </c>
      <c r="G23" s="7"/>
      <c r="H23" s="7" t="s">
        <v>62</v>
      </c>
      <c r="I23" s="8" t="s">
        <v>121</v>
      </c>
      <c r="J23" s="8"/>
      <c r="K23" s="7"/>
      <c r="L23" s="7"/>
      <c r="M23" s="8"/>
    </row>
  </sheetData>
  <mergeCells count="18">
    <mergeCell ref="B19:B23"/>
    <mergeCell ref="C19:C23"/>
    <mergeCell ref="E19:E23"/>
    <mergeCell ref="E17:E18"/>
    <mergeCell ref="F7:G7"/>
    <mergeCell ref="A1:M1"/>
    <mergeCell ref="B2:M2"/>
    <mergeCell ref="B3:M3"/>
    <mergeCell ref="B4:M4"/>
    <mergeCell ref="B5:M5"/>
    <mergeCell ref="B6:M6"/>
    <mergeCell ref="C10:C13"/>
    <mergeCell ref="E10:E13"/>
    <mergeCell ref="C14:C15"/>
    <mergeCell ref="E15:E16"/>
    <mergeCell ref="B8:B18"/>
    <mergeCell ref="C17:C18"/>
    <mergeCell ref="C8:C9"/>
  </mergeCells>
  <phoneticPr fontId="1" type="noConversion"/>
  <conditionalFormatting sqref="I1:I1048576">
    <cfRule type="cellIs" dxfId="19" priority="42" operator="equal">
      <formula>"Block"</formula>
    </cfRule>
    <cfRule type="cellIs" dxfId="18" priority="44" operator="equal">
      <formula>"Delay"</formula>
    </cfRule>
    <cfRule type="cellIs" dxfId="17" priority="45" operator="equal">
      <formula>"NT"</formula>
    </cfRule>
    <cfRule type="cellIs" dxfId="16" priority="46" operator="equal">
      <formula>"F"</formula>
    </cfRule>
    <cfRule type="cellIs" dxfId="15" priority="47" operator="equal">
      <formula>"Defer"</formula>
    </cfRule>
    <cfRule type="cellIs" dxfId="14" priority="48" operator="equal">
      <formula>"P"</formula>
    </cfRule>
  </conditionalFormatting>
  <conditionalFormatting sqref="J1:J1048576">
    <cfRule type="cellIs" dxfId="13" priority="41" operator="equal">
      <formula>"建议"</formula>
    </cfRule>
    <cfRule type="cellIs" dxfId="12" priority="43" operator="equal">
      <formula>"高"</formula>
    </cfRule>
    <cfRule type="cellIs" dxfId="11" priority="49" operator="equal">
      <formula>"中"</formula>
    </cfRule>
    <cfRule type="cellIs" dxfId="10" priority="50" operator="equal">
      <formula>"低"</formula>
    </cfRule>
  </conditionalFormatting>
  <dataValidations count="4">
    <dataValidation type="list" allowBlank="1" showInputMessage="1" showErrorMessage="1" error="Date Error!" sqref="D8:D23">
      <formula1>"高,较高,中,较低,低"</formula1>
    </dataValidation>
    <dataValidation type="list" allowBlank="1" showInputMessage="1" showErrorMessage="1" error="Date Error!" sqref="I8:I23">
      <formula1>"P,F,Delay,Defer,Block,NT,NP"</formula1>
    </dataValidation>
    <dataValidation type="list" allowBlank="1" showInputMessage="1" showErrorMessage="1" error="Date Error!" sqref="J8:J23">
      <formula1>"高,中,低,建议"</formula1>
    </dataValidation>
    <dataValidation type="list" allowBlank="1" showInputMessage="1" showErrorMessage="1" error="Date Error!" sqref="M8:M23">
      <formula1>"A,S,M"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sqref="A1:M1"/>
    </sheetView>
  </sheetViews>
  <sheetFormatPr defaultRowHeight="13.5" x14ac:dyDescent="0.15"/>
  <cols>
    <col min="1" max="3" width="12.625" style="18" customWidth="1"/>
    <col min="4" max="4" width="6.625" style="18" customWidth="1"/>
    <col min="5" max="5" width="12.625" style="18" customWidth="1"/>
    <col min="6" max="6" width="32.625" style="18" customWidth="1"/>
    <col min="7" max="7" width="12.625" style="18" customWidth="1"/>
    <col min="8" max="8" width="32.625" style="18" customWidth="1"/>
    <col min="9" max="10" width="6.625" style="18" customWidth="1"/>
    <col min="11" max="11" width="32.625" style="18" customWidth="1"/>
    <col min="12" max="12" width="12.625" style="18" customWidth="1"/>
    <col min="13" max="13" width="6.625" style="18" customWidth="1"/>
    <col min="14" max="16384" width="9" style="18"/>
  </cols>
  <sheetData>
    <row r="1" spans="1:13" ht="18.75" x14ac:dyDescent="0.15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x14ac:dyDescent="0.15">
      <c r="A2" s="17" t="s">
        <v>0</v>
      </c>
      <c r="B2" s="45" t="s">
        <v>156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x14ac:dyDescent="0.15">
      <c r="A3" s="17" t="s">
        <v>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3" x14ac:dyDescent="0.15">
      <c r="A4" s="17" t="s">
        <v>2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</row>
    <row r="5" spans="1:13" x14ac:dyDescent="0.15">
      <c r="A5" s="17" t="s">
        <v>3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</row>
    <row r="6" spans="1:13" x14ac:dyDescent="0.15">
      <c r="A6" s="17" t="s">
        <v>4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</row>
    <row r="7" spans="1:13" ht="24" x14ac:dyDescent="0.15">
      <c r="A7" s="17" t="s">
        <v>5</v>
      </c>
      <c r="B7" s="17" t="s">
        <v>6</v>
      </c>
      <c r="C7" s="17" t="s">
        <v>7</v>
      </c>
      <c r="D7" s="17" t="s">
        <v>8</v>
      </c>
      <c r="E7" s="17" t="s">
        <v>9</v>
      </c>
      <c r="F7" s="36" t="s">
        <v>10</v>
      </c>
      <c r="G7" s="36"/>
      <c r="H7" s="17" t="s">
        <v>11</v>
      </c>
      <c r="I7" s="17" t="s">
        <v>12</v>
      </c>
      <c r="J7" s="17" t="s">
        <v>13</v>
      </c>
      <c r="K7" s="17" t="s">
        <v>14</v>
      </c>
      <c r="L7" s="17" t="s">
        <v>15</v>
      </c>
      <c r="M7" s="17" t="s">
        <v>16</v>
      </c>
    </row>
    <row r="8" spans="1:13" ht="24" x14ac:dyDescent="0.15">
      <c r="A8" s="5" t="s">
        <v>157</v>
      </c>
      <c r="B8" s="47" t="s">
        <v>186</v>
      </c>
      <c r="C8" s="47" t="s">
        <v>25</v>
      </c>
      <c r="D8" s="14" t="s">
        <v>158</v>
      </c>
      <c r="E8" s="43"/>
      <c r="F8" s="13" t="s">
        <v>26</v>
      </c>
      <c r="G8" s="13"/>
      <c r="H8" s="13" t="s">
        <v>187</v>
      </c>
      <c r="I8" s="14" t="s">
        <v>121</v>
      </c>
      <c r="J8" s="14"/>
      <c r="K8" s="13"/>
      <c r="L8" s="13"/>
      <c r="M8" s="14"/>
    </row>
    <row r="9" spans="1:13" x14ac:dyDescent="0.15">
      <c r="A9" s="5" t="s">
        <v>151</v>
      </c>
      <c r="B9" s="47"/>
      <c r="C9" s="47"/>
      <c r="D9" s="14" t="s">
        <v>23</v>
      </c>
      <c r="E9" s="43"/>
      <c r="F9" s="13" t="s">
        <v>67</v>
      </c>
      <c r="G9" s="13"/>
      <c r="H9" s="13" t="s">
        <v>68</v>
      </c>
      <c r="I9" s="14" t="s">
        <v>121</v>
      </c>
      <c r="J9" s="14"/>
      <c r="K9" s="13"/>
      <c r="L9" s="13"/>
      <c r="M9" s="14"/>
    </row>
    <row r="10" spans="1:13" ht="24" x14ac:dyDescent="0.15">
      <c r="A10" s="5" t="s">
        <v>150</v>
      </c>
      <c r="B10" s="47"/>
      <c r="C10" s="47" t="s">
        <v>159</v>
      </c>
      <c r="D10" s="14" t="s">
        <v>158</v>
      </c>
      <c r="E10" s="43" t="s">
        <v>69</v>
      </c>
      <c r="F10" s="13" t="s">
        <v>32</v>
      </c>
      <c r="G10" s="13"/>
      <c r="H10" s="13" t="s">
        <v>160</v>
      </c>
      <c r="I10" s="14" t="s">
        <v>121</v>
      </c>
      <c r="J10" s="14"/>
      <c r="K10" s="13"/>
      <c r="L10" s="13"/>
      <c r="M10" s="14"/>
    </row>
    <row r="11" spans="1:13" ht="24" x14ac:dyDescent="0.15">
      <c r="A11" s="5" t="s">
        <v>149</v>
      </c>
      <c r="B11" s="47"/>
      <c r="C11" s="47"/>
      <c r="D11" s="14" t="s">
        <v>22</v>
      </c>
      <c r="E11" s="43"/>
      <c r="F11" s="13" t="s">
        <v>70</v>
      </c>
      <c r="G11" s="13"/>
      <c r="H11" s="13" t="s">
        <v>71</v>
      </c>
      <c r="I11" s="14" t="s">
        <v>121</v>
      </c>
      <c r="J11" s="14"/>
      <c r="K11" s="13"/>
      <c r="L11" s="13"/>
      <c r="M11" s="14"/>
    </row>
    <row r="12" spans="1:13" s="19" customFormat="1" ht="24" x14ac:dyDescent="0.15">
      <c r="A12" s="5" t="s">
        <v>190</v>
      </c>
      <c r="B12" s="47"/>
      <c r="C12" s="47"/>
      <c r="D12" s="16" t="s">
        <v>22</v>
      </c>
      <c r="E12" s="43"/>
      <c r="F12" s="25"/>
      <c r="G12" s="15" t="s">
        <v>189</v>
      </c>
      <c r="H12" s="15" t="s">
        <v>188</v>
      </c>
      <c r="I12" s="16" t="s">
        <v>121</v>
      </c>
      <c r="J12" s="16"/>
      <c r="K12" s="15"/>
      <c r="L12" s="15"/>
      <c r="M12" s="16"/>
    </row>
    <row r="13" spans="1:13" x14ac:dyDescent="0.15">
      <c r="A13" s="5" t="s">
        <v>191</v>
      </c>
      <c r="B13" s="47"/>
      <c r="C13" s="47"/>
      <c r="D13" s="14" t="s">
        <v>20</v>
      </c>
      <c r="E13" s="43"/>
      <c r="F13" s="23"/>
      <c r="G13" s="13" t="s">
        <v>38</v>
      </c>
      <c r="H13" s="13" t="s">
        <v>37</v>
      </c>
      <c r="I13" s="14" t="s">
        <v>121</v>
      </c>
      <c r="J13" s="14"/>
      <c r="K13" s="13"/>
      <c r="L13" s="13"/>
      <c r="M13" s="14"/>
    </row>
    <row r="14" spans="1:13" x14ac:dyDescent="0.15">
      <c r="A14" s="5" t="s">
        <v>192</v>
      </c>
      <c r="B14" s="47"/>
      <c r="C14" s="47" t="s">
        <v>72</v>
      </c>
      <c r="D14" s="14" t="s">
        <v>158</v>
      </c>
      <c r="E14" s="43"/>
      <c r="F14" s="13" t="s">
        <v>40</v>
      </c>
      <c r="G14" s="13"/>
      <c r="H14" s="13" t="s">
        <v>73</v>
      </c>
      <c r="I14" s="14" t="s">
        <v>121</v>
      </c>
      <c r="J14" s="14"/>
      <c r="K14" s="13"/>
      <c r="L14" s="13"/>
      <c r="M14" s="14"/>
    </row>
    <row r="15" spans="1:13" ht="24" x14ac:dyDescent="0.15">
      <c r="A15" s="5" t="s">
        <v>193</v>
      </c>
      <c r="B15" s="47"/>
      <c r="C15" s="47"/>
      <c r="D15" s="14" t="s">
        <v>20</v>
      </c>
      <c r="E15" s="43"/>
      <c r="F15" s="13" t="s">
        <v>74</v>
      </c>
      <c r="G15" s="13"/>
      <c r="H15" s="13" t="s">
        <v>75</v>
      </c>
      <c r="I15" s="14" t="s">
        <v>121</v>
      </c>
      <c r="J15" s="14"/>
      <c r="K15" s="13"/>
      <c r="L15" s="13"/>
      <c r="M15" s="14"/>
    </row>
    <row r="16" spans="1:13" ht="24" x14ac:dyDescent="0.15">
      <c r="A16" s="5" t="s">
        <v>194</v>
      </c>
      <c r="B16" s="47"/>
      <c r="C16" s="47" t="s">
        <v>43</v>
      </c>
      <c r="D16" s="14" t="s">
        <v>158</v>
      </c>
      <c r="E16" s="43"/>
      <c r="F16" s="13" t="s">
        <v>44</v>
      </c>
      <c r="G16" s="13"/>
      <c r="H16" s="13" t="s">
        <v>45</v>
      </c>
      <c r="I16" s="14" t="s">
        <v>121</v>
      </c>
      <c r="J16" s="14"/>
      <c r="K16" s="13"/>
      <c r="L16" s="13"/>
      <c r="M16" s="14"/>
    </row>
    <row r="17" spans="1:13" ht="24" x14ac:dyDescent="0.15">
      <c r="A17" s="5" t="s">
        <v>195</v>
      </c>
      <c r="B17" s="47"/>
      <c r="C17" s="47"/>
      <c r="D17" s="14" t="s">
        <v>22</v>
      </c>
      <c r="E17" s="43"/>
      <c r="F17" s="23"/>
      <c r="G17" s="13" t="s">
        <v>21</v>
      </c>
      <c r="H17" s="13" t="s">
        <v>76</v>
      </c>
      <c r="I17" s="14" t="s">
        <v>121</v>
      </c>
      <c r="J17" s="14"/>
      <c r="K17" s="13"/>
      <c r="L17" s="13"/>
      <c r="M17" s="14"/>
    </row>
    <row r="18" spans="1:13" x14ac:dyDescent="0.15">
      <c r="A18" s="5" t="s">
        <v>196</v>
      </c>
      <c r="B18" s="47"/>
      <c r="C18" s="47"/>
      <c r="D18" s="14" t="s">
        <v>20</v>
      </c>
      <c r="E18" s="24" t="s">
        <v>77</v>
      </c>
      <c r="F18" s="13" t="s">
        <v>78</v>
      </c>
      <c r="G18" s="13"/>
      <c r="H18" s="13" t="s">
        <v>79</v>
      </c>
      <c r="I18" s="14" t="s">
        <v>121</v>
      </c>
      <c r="J18" s="14"/>
      <c r="K18" s="13"/>
      <c r="L18" s="13"/>
      <c r="M18" s="14"/>
    </row>
    <row r="19" spans="1:13" x14ac:dyDescent="0.15">
      <c r="A19" s="5" t="s">
        <v>197</v>
      </c>
      <c r="B19" s="47"/>
      <c r="C19" s="47" t="s">
        <v>80</v>
      </c>
      <c r="D19" s="14" t="s">
        <v>158</v>
      </c>
      <c r="E19" s="43"/>
      <c r="F19" s="13" t="s">
        <v>81</v>
      </c>
      <c r="G19" s="13"/>
      <c r="H19" s="13" t="s">
        <v>82</v>
      </c>
      <c r="I19" s="14" t="s">
        <v>121</v>
      </c>
      <c r="J19" s="14"/>
      <c r="K19" s="13"/>
      <c r="L19" s="13"/>
      <c r="M19" s="14"/>
    </row>
    <row r="20" spans="1:13" x14ac:dyDescent="0.15">
      <c r="A20" s="5" t="s">
        <v>198</v>
      </c>
      <c r="B20" s="47"/>
      <c r="C20" s="47"/>
      <c r="D20" s="14" t="s">
        <v>158</v>
      </c>
      <c r="E20" s="43"/>
      <c r="F20" s="13" t="s">
        <v>65</v>
      </c>
      <c r="G20" s="13"/>
      <c r="H20" s="13" t="s">
        <v>83</v>
      </c>
      <c r="I20" s="14" t="s">
        <v>121</v>
      </c>
      <c r="J20" s="14"/>
      <c r="K20" s="13"/>
      <c r="L20" s="13"/>
      <c r="M20" s="14"/>
    </row>
    <row r="21" spans="1:13" x14ac:dyDescent="0.15">
      <c r="A21" s="5" t="s">
        <v>148</v>
      </c>
      <c r="B21" s="47"/>
      <c r="C21" s="47"/>
      <c r="D21" s="14" t="s">
        <v>22</v>
      </c>
      <c r="E21" s="24"/>
      <c r="F21" s="13" t="s">
        <v>51</v>
      </c>
      <c r="G21" s="13"/>
      <c r="H21" s="13" t="s">
        <v>84</v>
      </c>
      <c r="I21" s="14" t="s">
        <v>121</v>
      </c>
      <c r="J21" s="14"/>
      <c r="K21" s="13"/>
      <c r="L21" s="13"/>
      <c r="M21" s="14"/>
    </row>
    <row r="22" spans="1:13" ht="36" x14ac:dyDescent="0.15">
      <c r="A22" s="5" t="s">
        <v>147</v>
      </c>
      <c r="B22" s="47"/>
      <c r="C22" s="47" t="s">
        <v>52</v>
      </c>
      <c r="D22" s="14" t="s">
        <v>22</v>
      </c>
      <c r="E22" s="43"/>
      <c r="F22" s="13" t="s">
        <v>53</v>
      </c>
      <c r="G22" s="13"/>
      <c r="H22" s="15" t="s">
        <v>161</v>
      </c>
      <c r="I22" s="14" t="s">
        <v>121</v>
      </c>
      <c r="J22" s="14"/>
      <c r="K22" s="13"/>
      <c r="L22" s="13"/>
      <c r="M22" s="14"/>
    </row>
    <row r="23" spans="1:13" ht="36" x14ac:dyDescent="0.15">
      <c r="A23" s="5" t="s">
        <v>146</v>
      </c>
      <c r="B23" s="47"/>
      <c r="C23" s="47"/>
      <c r="D23" s="14" t="s">
        <v>22</v>
      </c>
      <c r="E23" s="43"/>
      <c r="F23" s="13" t="s">
        <v>85</v>
      </c>
      <c r="G23" s="13" t="s">
        <v>86</v>
      </c>
      <c r="H23" s="13" t="s">
        <v>87</v>
      </c>
      <c r="I23" s="14" t="s">
        <v>121</v>
      </c>
      <c r="J23" s="14"/>
      <c r="K23" s="13"/>
      <c r="L23" s="13"/>
      <c r="M23" s="14"/>
    </row>
    <row r="24" spans="1:13" x14ac:dyDescent="0.15">
      <c r="A24" s="5" t="s">
        <v>145</v>
      </c>
      <c r="B24" s="47"/>
      <c r="C24" s="47"/>
      <c r="D24" s="14" t="s">
        <v>20</v>
      </c>
      <c r="E24" s="43"/>
      <c r="F24" s="13" t="s">
        <v>162</v>
      </c>
      <c r="G24" s="13"/>
      <c r="H24" s="13" t="s">
        <v>163</v>
      </c>
      <c r="I24" s="14" t="s">
        <v>121</v>
      </c>
      <c r="J24" s="14"/>
      <c r="K24" s="13"/>
      <c r="L24" s="13"/>
      <c r="M24" s="14"/>
    </row>
    <row r="25" spans="1:13" ht="36" x14ac:dyDescent="0.15">
      <c r="A25" s="5" t="s">
        <v>144</v>
      </c>
      <c r="B25" s="47" t="s">
        <v>54</v>
      </c>
      <c r="C25" s="47" t="s">
        <v>55</v>
      </c>
      <c r="D25" s="14" t="s">
        <v>158</v>
      </c>
      <c r="E25" s="43" t="s">
        <v>9</v>
      </c>
      <c r="F25" s="13" t="s">
        <v>56</v>
      </c>
      <c r="G25" s="13"/>
      <c r="H25" s="15" t="s">
        <v>164</v>
      </c>
      <c r="I25" s="14" t="s">
        <v>121</v>
      </c>
      <c r="J25" s="14"/>
      <c r="K25" s="13"/>
      <c r="L25" s="13"/>
      <c r="M25" s="14"/>
    </row>
    <row r="26" spans="1:13" x14ac:dyDescent="0.15">
      <c r="A26" s="5" t="s">
        <v>143</v>
      </c>
      <c r="B26" s="47"/>
      <c r="C26" s="47"/>
      <c r="D26" s="14" t="s">
        <v>19</v>
      </c>
      <c r="E26" s="43"/>
      <c r="F26" s="13" t="s">
        <v>58</v>
      </c>
      <c r="G26" s="13"/>
      <c r="H26" s="13" t="s">
        <v>59</v>
      </c>
      <c r="I26" s="22" t="s">
        <v>121</v>
      </c>
      <c r="J26" s="14"/>
      <c r="K26" s="13"/>
      <c r="L26" s="13"/>
      <c r="M26" s="14"/>
    </row>
    <row r="27" spans="1:13" x14ac:dyDescent="0.15">
      <c r="A27" s="5" t="s">
        <v>142</v>
      </c>
      <c r="B27" s="47"/>
      <c r="C27" s="47"/>
      <c r="D27" s="14" t="s">
        <v>20</v>
      </c>
      <c r="E27" s="43"/>
      <c r="F27" s="13" t="s">
        <v>88</v>
      </c>
      <c r="G27" s="13"/>
      <c r="H27" s="13" t="s">
        <v>89</v>
      </c>
      <c r="I27" s="22" t="s">
        <v>121</v>
      </c>
      <c r="J27" s="14"/>
      <c r="K27" s="13"/>
      <c r="L27" s="13"/>
      <c r="M27" s="14"/>
    </row>
    <row r="28" spans="1:13" ht="24" x14ac:dyDescent="0.15">
      <c r="A28" s="5" t="s">
        <v>141</v>
      </c>
      <c r="B28" s="48" t="s">
        <v>90</v>
      </c>
      <c r="C28" s="48" t="s">
        <v>91</v>
      </c>
      <c r="D28" s="22" t="s">
        <v>158</v>
      </c>
      <c r="E28" s="54"/>
      <c r="F28" s="23" t="s">
        <v>92</v>
      </c>
      <c r="G28" s="23"/>
      <c r="H28" s="23" t="s">
        <v>93</v>
      </c>
      <c r="I28" s="14" t="s">
        <v>121</v>
      </c>
      <c r="J28" s="14"/>
      <c r="K28" s="13"/>
      <c r="L28" s="13"/>
      <c r="M28" s="14"/>
    </row>
    <row r="29" spans="1:13" x14ac:dyDescent="0.15">
      <c r="A29" s="5" t="s">
        <v>140</v>
      </c>
      <c r="B29" s="49"/>
      <c r="C29" s="49"/>
      <c r="D29" s="22" t="s">
        <v>158</v>
      </c>
      <c r="E29" s="55"/>
      <c r="F29" s="51" t="s">
        <v>94</v>
      </c>
      <c r="G29" s="23" t="s">
        <v>95</v>
      </c>
      <c r="H29" s="23" t="s">
        <v>96</v>
      </c>
      <c r="I29" s="22" t="s">
        <v>121</v>
      </c>
      <c r="J29" s="14"/>
      <c r="K29" s="13"/>
      <c r="L29" s="13"/>
      <c r="M29" s="14"/>
    </row>
    <row r="30" spans="1:13" ht="24" x14ac:dyDescent="0.15">
      <c r="A30" s="5" t="s">
        <v>139</v>
      </c>
      <c r="B30" s="49"/>
      <c r="C30" s="49"/>
      <c r="D30" s="22" t="s">
        <v>158</v>
      </c>
      <c r="E30" s="55"/>
      <c r="F30" s="52"/>
      <c r="G30" s="23" t="s">
        <v>97</v>
      </c>
      <c r="H30" s="23" t="s">
        <v>98</v>
      </c>
      <c r="I30" s="22" t="s">
        <v>121</v>
      </c>
      <c r="J30" s="14"/>
      <c r="K30" s="13"/>
      <c r="L30" s="13"/>
      <c r="M30" s="14"/>
    </row>
    <row r="31" spans="1:13" ht="24" x14ac:dyDescent="0.15">
      <c r="A31" s="5" t="s">
        <v>138</v>
      </c>
      <c r="B31" s="49"/>
      <c r="C31" s="49"/>
      <c r="D31" s="22" t="s">
        <v>158</v>
      </c>
      <c r="E31" s="55"/>
      <c r="F31" s="53"/>
      <c r="G31" s="23" t="s">
        <v>63</v>
      </c>
      <c r="H31" s="23" t="s">
        <v>99</v>
      </c>
      <c r="I31" s="22" t="s">
        <v>121</v>
      </c>
      <c r="J31" s="14"/>
      <c r="K31" s="13"/>
      <c r="L31" s="13"/>
      <c r="M31" s="14"/>
    </row>
    <row r="32" spans="1:13" x14ac:dyDescent="0.15">
      <c r="A32" s="5" t="s">
        <v>137</v>
      </c>
      <c r="B32" s="49"/>
      <c r="C32" s="49"/>
      <c r="D32" s="22" t="s">
        <v>158</v>
      </c>
      <c r="E32" s="55"/>
      <c r="F32" s="51" t="s">
        <v>64</v>
      </c>
      <c r="G32" s="23" t="s">
        <v>100</v>
      </c>
      <c r="H32" s="23" t="s">
        <v>101</v>
      </c>
      <c r="I32" s="22" t="s">
        <v>121</v>
      </c>
      <c r="J32" s="14"/>
      <c r="K32" s="13"/>
      <c r="L32" s="13"/>
      <c r="M32" s="14"/>
    </row>
    <row r="33" spans="1:13" ht="24" x14ac:dyDescent="0.15">
      <c r="A33" s="5" t="s">
        <v>136</v>
      </c>
      <c r="B33" s="49"/>
      <c r="C33" s="49"/>
      <c r="D33" s="22" t="s">
        <v>158</v>
      </c>
      <c r="E33" s="55"/>
      <c r="F33" s="52"/>
      <c r="G33" s="23" t="s">
        <v>102</v>
      </c>
      <c r="H33" s="23" t="s">
        <v>101</v>
      </c>
      <c r="I33" s="22" t="s">
        <v>121</v>
      </c>
      <c r="J33" s="14"/>
      <c r="K33" s="13"/>
      <c r="L33" s="13"/>
      <c r="M33" s="14"/>
    </row>
    <row r="34" spans="1:13" x14ac:dyDescent="0.15">
      <c r="A34" s="5" t="s">
        <v>135</v>
      </c>
      <c r="B34" s="49"/>
      <c r="C34" s="49"/>
      <c r="D34" s="22" t="s">
        <v>158</v>
      </c>
      <c r="E34" s="55"/>
      <c r="F34" s="52"/>
      <c r="G34" s="23" t="s">
        <v>103</v>
      </c>
      <c r="H34" s="23" t="s">
        <v>104</v>
      </c>
      <c r="I34" s="22" t="s">
        <v>121</v>
      </c>
      <c r="J34" s="14"/>
      <c r="K34" s="13"/>
      <c r="L34" s="13"/>
      <c r="M34" s="14"/>
    </row>
    <row r="35" spans="1:13" x14ac:dyDescent="0.15">
      <c r="A35" s="5" t="s">
        <v>134</v>
      </c>
      <c r="B35" s="49"/>
      <c r="C35" s="49"/>
      <c r="D35" s="22" t="s">
        <v>158</v>
      </c>
      <c r="E35" s="55"/>
      <c r="F35" s="52"/>
      <c r="G35" s="23" t="s">
        <v>105</v>
      </c>
      <c r="H35" s="23" t="s">
        <v>104</v>
      </c>
      <c r="I35" s="22" t="s">
        <v>121</v>
      </c>
      <c r="J35" s="14"/>
      <c r="K35" s="13"/>
      <c r="L35" s="13"/>
      <c r="M35" s="14"/>
    </row>
    <row r="36" spans="1:13" x14ac:dyDescent="0.15">
      <c r="A36" s="5" t="s">
        <v>133</v>
      </c>
      <c r="B36" s="49"/>
      <c r="C36" s="49"/>
      <c r="D36" s="22" t="s">
        <v>158</v>
      </c>
      <c r="E36" s="55"/>
      <c r="F36" s="52"/>
      <c r="G36" s="23" t="s">
        <v>106</v>
      </c>
      <c r="H36" s="23" t="s">
        <v>107</v>
      </c>
      <c r="I36" s="22" t="s">
        <v>121</v>
      </c>
      <c r="J36" s="14"/>
      <c r="K36" s="13"/>
      <c r="L36" s="13"/>
      <c r="M36" s="14"/>
    </row>
    <row r="37" spans="1:13" x14ac:dyDescent="0.15">
      <c r="A37" s="5" t="s">
        <v>132</v>
      </c>
      <c r="B37" s="50"/>
      <c r="C37" s="50"/>
      <c r="D37" s="22" t="s">
        <v>158</v>
      </c>
      <c r="E37" s="56"/>
      <c r="F37" s="53"/>
      <c r="G37" s="23" t="s">
        <v>108</v>
      </c>
      <c r="H37" s="23" t="s">
        <v>107</v>
      </c>
      <c r="I37" s="22" t="s">
        <v>121</v>
      </c>
      <c r="J37" s="14"/>
      <c r="K37" s="13"/>
      <c r="L37" s="13"/>
      <c r="M37" s="14"/>
    </row>
  </sheetData>
  <autoFilter ref="H1:H43"/>
  <mergeCells count="27">
    <mergeCell ref="B25:B27"/>
    <mergeCell ref="C25:C27"/>
    <mergeCell ref="F29:F31"/>
    <mergeCell ref="E28:E37"/>
    <mergeCell ref="C19:C21"/>
    <mergeCell ref="E19:E20"/>
    <mergeCell ref="A1:M1"/>
    <mergeCell ref="B2:M2"/>
    <mergeCell ref="B3:M3"/>
    <mergeCell ref="B4:M4"/>
    <mergeCell ref="B5:M5"/>
    <mergeCell ref="C28:C37"/>
    <mergeCell ref="B28:B37"/>
    <mergeCell ref="B6:M6"/>
    <mergeCell ref="E25:E27"/>
    <mergeCell ref="C16:C18"/>
    <mergeCell ref="F32:F37"/>
    <mergeCell ref="F7:G7"/>
    <mergeCell ref="B8:B24"/>
    <mergeCell ref="C8:C9"/>
    <mergeCell ref="E8:E9"/>
    <mergeCell ref="C22:C24"/>
    <mergeCell ref="E22:E24"/>
    <mergeCell ref="C10:C13"/>
    <mergeCell ref="E10:E13"/>
    <mergeCell ref="C14:C15"/>
    <mergeCell ref="E14:E17"/>
  </mergeCells>
  <phoneticPr fontId="1" type="noConversion"/>
  <conditionalFormatting sqref="I1:I1048576">
    <cfRule type="cellIs" dxfId="9" priority="179" operator="equal">
      <formula>"Block"</formula>
    </cfRule>
    <cfRule type="cellIs" dxfId="8" priority="181" operator="equal">
      <formula>"Delay"</formula>
    </cfRule>
    <cfRule type="cellIs" dxfId="7" priority="182" operator="equal">
      <formula>"NT"</formula>
    </cfRule>
    <cfRule type="cellIs" dxfId="6" priority="183" operator="equal">
      <formula>"F"</formula>
    </cfRule>
    <cfRule type="cellIs" dxfId="5" priority="184" operator="equal">
      <formula>"Defer"</formula>
    </cfRule>
    <cfRule type="cellIs" dxfId="4" priority="185" operator="equal">
      <formula>"P"</formula>
    </cfRule>
  </conditionalFormatting>
  <conditionalFormatting sqref="J1:J1048576">
    <cfRule type="cellIs" dxfId="3" priority="178" operator="equal">
      <formula>"建议"</formula>
    </cfRule>
    <cfRule type="cellIs" dxfId="2" priority="180" operator="equal">
      <formula>"高"</formula>
    </cfRule>
    <cfRule type="cellIs" dxfId="1" priority="186" operator="equal">
      <formula>"中"</formula>
    </cfRule>
    <cfRule type="cellIs" dxfId="0" priority="187" operator="equal">
      <formula>"低"</formula>
    </cfRule>
  </conditionalFormatting>
  <dataValidations count="4">
    <dataValidation type="list" allowBlank="1" showInputMessage="1" showErrorMessage="1" error="Date Error!" sqref="J8:J37">
      <formula1>"高,中,低,建议"</formula1>
    </dataValidation>
    <dataValidation type="list" allowBlank="1" showInputMessage="1" showErrorMessage="1" error="Date Error!" sqref="I8:I37">
      <formula1>"P,F,Delay,Defer,Block,NT,NP"</formula1>
    </dataValidation>
    <dataValidation type="list" allowBlank="1" showInputMessage="1" showErrorMessage="1" error="Date Error!" sqref="D8:D37">
      <formula1>"高,较高,中,较低,低"</formula1>
    </dataValidation>
    <dataValidation type="list" allowBlank="1" showInputMessage="1" showErrorMessage="1" error="Date Error!" sqref="M8:M37">
      <formula1>"A,S,M"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测试记录总体说明</vt:lpstr>
      <vt:lpstr>手机H5</vt:lpstr>
      <vt:lpstr>本地web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CN=姜舒/O=HIKVISION</dc:creator>
  <cp:lastModifiedBy>温作炎</cp:lastModifiedBy>
  <dcterms:created xsi:type="dcterms:W3CDTF">2017-05-09T03:40:00Z</dcterms:created>
  <dcterms:modified xsi:type="dcterms:W3CDTF">2017-11-14T11:48:09Z</dcterms:modified>
</cp:coreProperties>
</file>