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80" windowWidth="18915" windowHeight="10965" tabRatio="557"/>
  </bookViews>
  <sheets>
    <sheet name="测算表" sheetId="7" r:id="rId1"/>
    <sheet name="税率表" sheetId="8" r:id="rId2"/>
  </sheets>
  <calcPr calcId="145621"/>
</workbook>
</file>

<file path=xl/calcChain.xml><?xml version="1.0" encoding="utf-8"?>
<calcChain xmlns="http://schemas.openxmlformats.org/spreadsheetml/2006/main">
  <c r="E10" i="7" l="1"/>
  <c r="E18" i="7"/>
  <c r="K9" i="7"/>
  <c r="K12" i="7" l="1"/>
  <c r="L12" i="7" s="1"/>
  <c r="L9" i="7"/>
  <c r="M9" i="7" s="1"/>
  <c r="K8" i="7"/>
  <c r="N9" i="7" l="1"/>
  <c r="M12" i="7"/>
  <c r="N12" i="7" s="1"/>
  <c r="L8" i="7"/>
  <c r="M8" i="7" s="1"/>
  <c r="N13" i="7" l="1"/>
  <c r="N8" i="7"/>
  <c r="N10" i="7" s="1"/>
</calcChain>
</file>

<file path=xl/sharedStrings.xml><?xml version="1.0" encoding="utf-8"?>
<sst xmlns="http://schemas.openxmlformats.org/spreadsheetml/2006/main" count="77" uniqueCount="45">
  <si>
    <t>税率</t>
  </si>
  <si>
    <t>速算扣除数</t>
  </si>
  <si>
    <t>年度奖金实发金额</t>
  </si>
  <si>
    <t>测算数据 （供员工自行测算使用）</t>
  </si>
  <si>
    <t>注释及项目举例</t>
  </si>
  <si>
    <t>基本扣除费用</t>
  </si>
  <si>
    <t>5000/月 （即60000/年）</t>
  </si>
  <si>
    <t>符合法定免税规定的部分</t>
  </si>
  <si>
    <t>应纳税所得项目</t>
  </si>
  <si>
    <t>年度奖金</t>
  </si>
  <si>
    <t>综合所得（不含年度奖金）</t>
  </si>
  <si>
    <t>纳税方式</t>
  </si>
  <si>
    <t>方式一：年度奖金单独按照奖金税规则计税</t>
  </si>
  <si>
    <t>综合所得（含年度奖金）</t>
  </si>
  <si>
    <t>方式二：年度奖金合并进综合所得计税</t>
  </si>
  <si>
    <t>例如：个人将所得对教育事业或其他公益慈善事业捐赠的部分中符合个税减免的金额等，如有。</t>
  </si>
  <si>
    <t>-</t>
  </si>
  <si>
    <t>=</t>
  </si>
  <si>
    <t>年综合所得税率表</t>
  </si>
  <si>
    <t>年应纳税所得额(自)</t>
  </si>
  <si>
    <t>年应纳税所得额(至)</t>
  </si>
  <si>
    <t>应纳税所得额(自)</t>
  </si>
  <si>
    <t>应纳税所得额(至)</t>
  </si>
  <si>
    <t>附件：税率表</t>
  </si>
  <si>
    <t>税前应税收入（年度奖金）</t>
  </si>
  <si>
    <r>
      <t>使用指南：
1. 请在</t>
    </r>
    <r>
      <rPr>
        <b/>
        <u/>
        <sz val="10"/>
        <color indexed="10"/>
        <rFont val="宋体"/>
        <charset val="134"/>
      </rPr>
      <t>黄色标识区域</t>
    </r>
    <r>
      <rPr>
        <b/>
        <sz val="10"/>
        <color indexed="10"/>
        <rFont val="宋体"/>
        <charset val="134"/>
      </rPr>
      <t>输入</t>
    </r>
    <r>
      <rPr>
        <b/>
        <sz val="10"/>
        <rFont val="宋体"/>
        <charset val="134"/>
      </rPr>
      <t>您的测算数据（</t>
    </r>
    <r>
      <rPr>
        <b/>
        <sz val="10"/>
        <color indexed="10"/>
        <rFont val="宋体"/>
        <charset val="134"/>
      </rPr>
      <t>均需填入，如果为零或不适用请填写0</t>
    </r>
    <r>
      <rPr>
        <b/>
        <sz val="10"/>
        <rFont val="宋体"/>
        <charset val="134"/>
      </rPr>
      <t>。黄色区域勿留空）。
2. 请勿更改表格中其他部分。</t>
    </r>
  </si>
  <si>
    <t>例如：基本工资、应税津贴补贴（如交通补贴等）、加班费、除年度奖金外的其他奖金、其他应税工资薪金收入等</t>
  </si>
  <si>
    <r>
      <rPr>
        <b/>
        <sz val="10"/>
        <color indexed="10"/>
        <rFont val="宋体"/>
        <charset val="134"/>
      </rPr>
      <t>全年</t>
    </r>
    <r>
      <rPr>
        <b/>
        <sz val="10"/>
        <color indexed="8"/>
        <rFont val="宋体"/>
        <charset val="134"/>
      </rPr>
      <t>税前应税收入（不含年度奖金）</t>
    </r>
  </si>
  <si>
    <r>
      <rPr>
        <b/>
        <sz val="10"/>
        <color indexed="10"/>
        <rFont val="宋体"/>
        <charset val="134"/>
      </rPr>
      <t>年度</t>
    </r>
    <r>
      <rPr>
        <b/>
        <sz val="10"/>
        <color indexed="8"/>
        <rFont val="宋体"/>
        <charset val="134"/>
      </rPr>
      <t>金额 （请输入，供测算）</t>
    </r>
  </si>
  <si>
    <r>
      <rPr>
        <b/>
        <sz val="10"/>
        <color indexed="10"/>
        <rFont val="宋体"/>
        <charset val="134"/>
      </rPr>
      <t>全年</t>
    </r>
    <r>
      <rPr>
        <b/>
        <sz val="10"/>
        <color indexed="8"/>
        <rFont val="宋体"/>
        <charset val="134"/>
      </rPr>
      <t>综合所得税前扣除项目</t>
    </r>
  </si>
  <si>
    <r>
      <rPr>
        <b/>
        <sz val="10"/>
        <color indexed="10"/>
        <rFont val="宋体"/>
        <charset val="134"/>
      </rPr>
      <t>全年</t>
    </r>
    <r>
      <rPr>
        <b/>
        <sz val="10"/>
        <color indexed="8"/>
        <rFont val="宋体"/>
        <charset val="134"/>
      </rPr>
      <t>所得项目</t>
    </r>
  </si>
  <si>
    <r>
      <rPr>
        <b/>
        <sz val="10"/>
        <color indexed="10"/>
        <rFont val="宋体"/>
        <charset val="134"/>
      </rPr>
      <t>全年</t>
    </r>
    <r>
      <rPr>
        <b/>
        <sz val="10"/>
        <color indexed="8"/>
        <rFont val="宋体"/>
        <charset val="134"/>
      </rPr>
      <t>税前应税收入总额</t>
    </r>
  </si>
  <si>
    <r>
      <rPr>
        <b/>
        <sz val="10"/>
        <color indexed="10"/>
        <rFont val="宋体"/>
        <charset val="134"/>
      </rPr>
      <t>全年</t>
    </r>
    <r>
      <rPr>
        <b/>
        <sz val="10"/>
        <color indexed="8"/>
        <rFont val="宋体"/>
        <charset val="134"/>
      </rPr>
      <t>综合所得税前扣除项目总额</t>
    </r>
  </si>
  <si>
    <r>
      <t>法定社会保险费及住房公积金个人缴费部分</t>
    </r>
    <r>
      <rPr>
        <b/>
        <sz val="10"/>
        <color indexed="10"/>
        <rFont val="宋体"/>
        <charset val="134"/>
      </rPr>
      <t>（全年）</t>
    </r>
  </si>
  <si>
    <r>
      <t>专项附加扣除</t>
    </r>
    <r>
      <rPr>
        <b/>
        <sz val="10"/>
        <color indexed="10"/>
        <rFont val="宋体"/>
        <charset val="134"/>
      </rPr>
      <t>（全年）</t>
    </r>
  </si>
  <si>
    <r>
      <t>企业年金个人缴费免税部分</t>
    </r>
    <r>
      <rPr>
        <b/>
        <sz val="10"/>
        <color indexed="10"/>
        <rFont val="宋体"/>
        <charset val="134"/>
      </rPr>
      <t>（全年）</t>
    </r>
  </si>
  <si>
    <r>
      <t xml:space="preserve">其他税前扣除 </t>
    </r>
    <r>
      <rPr>
        <b/>
        <sz val="10"/>
        <color indexed="10"/>
        <rFont val="宋体"/>
        <charset val="134"/>
      </rPr>
      <t>（全年）</t>
    </r>
  </si>
  <si>
    <r>
      <rPr>
        <b/>
        <sz val="10"/>
        <color indexed="10"/>
        <rFont val="宋体"/>
        <charset val="134"/>
      </rPr>
      <t>全年</t>
    </r>
    <r>
      <rPr>
        <b/>
        <sz val="10"/>
        <color indexed="8"/>
        <rFont val="宋体"/>
        <charset val="134"/>
      </rPr>
      <t>应缴个人所得税额总计（方式一）</t>
    </r>
  </si>
  <si>
    <r>
      <rPr>
        <b/>
        <sz val="10"/>
        <color indexed="10"/>
        <rFont val="宋体"/>
        <charset val="134"/>
      </rPr>
      <t>全年</t>
    </r>
    <r>
      <rPr>
        <b/>
        <sz val="10"/>
        <color indexed="8"/>
        <rFont val="宋体"/>
        <charset val="134"/>
      </rPr>
      <t>应缴个人所得税额总计（方式二）</t>
    </r>
  </si>
  <si>
    <t>个人所得税测算结果</t>
  </si>
  <si>
    <t>企业年金的个人缴费部分，在不超过本人缴费工资计税基数的 4%标准内的部分，暂从个人当
期的应纳税所得额中扣除。 企业年金个人缴费工资计税基数为本人上一年度月平均工资（不超过当地三倍社会平均工资）</t>
  </si>
  <si>
    <t>按月换算后的综合所得税率表 （“月度税率表”）</t>
  </si>
  <si>
    <t>应纳税所得额（年）</t>
  </si>
  <si>
    <t>子女教育支出、继续教育支出、大病医疗支出、住房贷款利息或住房租金、赡养老人支出。具体免除条件及标准请参见国家税务局发布的《个人所得税专项附加扣除免除办法》</t>
  </si>
  <si>
    <r>
      <t xml:space="preserve">应缴个人所得税额
</t>
    </r>
    <r>
      <rPr>
        <b/>
        <sz val="10"/>
        <color rgb="FFC00000"/>
        <rFont val="宋体"/>
        <charset val="134"/>
      </rPr>
      <t>注：若小于零，则为0</t>
    </r>
  </si>
</sst>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0"/>
      <name val="Arial"/>
      <family val="2"/>
    </font>
    <font>
      <b/>
      <sz val="10"/>
      <color indexed="10"/>
      <name val="宋体"/>
      <charset val="134"/>
    </font>
    <font>
      <b/>
      <sz val="10"/>
      <name val="宋体"/>
      <charset val="134"/>
    </font>
    <font>
      <b/>
      <u/>
      <sz val="10"/>
      <color indexed="10"/>
      <name val="宋体"/>
      <charset val="134"/>
    </font>
    <font>
      <b/>
      <sz val="10"/>
      <color indexed="8"/>
      <name val="宋体"/>
      <charset val="134"/>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宋体"/>
      <charset val="134"/>
    </font>
    <font>
      <b/>
      <sz val="10"/>
      <color theme="1"/>
      <name val="宋体"/>
      <charset val="134"/>
    </font>
    <font>
      <b/>
      <sz val="10"/>
      <color theme="1"/>
      <name val="Arial"/>
      <family val="2"/>
    </font>
    <font>
      <sz val="10"/>
      <color theme="1"/>
      <name val="Calibri"/>
      <family val="2"/>
      <scheme val="minor"/>
    </font>
    <font>
      <sz val="10"/>
      <color theme="0"/>
      <name val="Arial"/>
      <family val="2"/>
    </font>
    <font>
      <b/>
      <sz val="10"/>
      <color rgb="FFC00000"/>
      <name val="宋体"/>
      <charset val="134"/>
    </font>
  </fonts>
  <fills count="41">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C000"/>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9" fillId="27" borderId="30" applyNumberFormat="0" applyAlignment="0" applyProtection="0"/>
    <xf numFmtId="0" fontId="10" fillId="28" borderId="31" applyNumberFormat="0" applyAlignment="0" applyProtection="0"/>
    <xf numFmtId="0" fontId="11" fillId="0" borderId="0" applyNumberFormat="0" applyFill="0" applyBorder="0" applyAlignment="0" applyProtection="0"/>
    <xf numFmtId="0" fontId="12" fillId="29" borderId="0" applyNumberFormat="0" applyBorder="0" applyAlignment="0" applyProtection="0"/>
    <xf numFmtId="0" fontId="13" fillId="0" borderId="32" applyNumberFormat="0" applyFill="0" applyAlignment="0" applyProtection="0"/>
    <xf numFmtId="0" fontId="14" fillId="0" borderId="33" applyNumberFormat="0" applyFill="0" applyAlignment="0" applyProtection="0"/>
    <xf numFmtId="0" fontId="15" fillId="0" borderId="34" applyNumberFormat="0" applyFill="0" applyAlignment="0" applyProtection="0"/>
    <xf numFmtId="0" fontId="15" fillId="0" borderId="0" applyNumberFormat="0" applyFill="0" applyBorder="0" applyAlignment="0" applyProtection="0"/>
    <xf numFmtId="0" fontId="16" fillId="30" borderId="30" applyNumberFormat="0" applyAlignment="0" applyProtection="0"/>
    <xf numFmtId="0" fontId="17" fillId="0" borderId="35" applyNumberFormat="0" applyFill="0" applyAlignment="0" applyProtection="0"/>
    <xf numFmtId="0" fontId="18" fillId="31" borderId="0" applyNumberFormat="0" applyBorder="0" applyAlignment="0" applyProtection="0"/>
    <xf numFmtId="0" fontId="6" fillId="32" borderId="36" applyNumberFormat="0" applyFont="0" applyAlignment="0" applyProtection="0"/>
    <xf numFmtId="0" fontId="19" fillId="27" borderId="37" applyNumberFormat="0" applyAlignment="0" applyProtection="0"/>
    <xf numFmtId="9" fontId="6" fillId="0" borderId="0" applyFont="0" applyFill="0" applyBorder="0" applyAlignment="0" applyProtection="0"/>
    <xf numFmtId="0" fontId="20" fillId="0" borderId="0" applyNumberFormat="0" applyFill="0" applyBorder="0" applyAlignment="0" applyProtection="0"/>
    <xf numFmtId="0" fontId="21" fillId="0" borderId="38" applyNumberFormat="0" applyFill="0" applyAlignment="0" applyProtection="0"/>
    <xf numFmtId="0" fontId="22" fillId="0" borderId="0" applyNumberFormat="0" applyFill="0" applyBorder="0" applyAlignment="0" applyProtection="0"/>
  </cellStyleXfs>
  <cellXfs count="89">
    <xf numFmtId="0" fontId="0" fillId="0" borderId="0" xfId="0"/>
    <xf numFmtId="0" fontId="0" fillId="33" borderId="0" xfId="0" applyFill="1"/>
    <xf numFmtId="0" fontId="21" fillId="33" borderId="0" xfId="0" applyFont="1" applyFill="1"/>
    <xf numFmtId="0" fontId="23" fillId="33" borderId="1" xfId="0" applyFont="1" applyFill="1" applyBorder="1" applyAlignment="1">
      <alignment vertical="center"/>
    </xf>
    <xf numFmtId="0" fontId="23" fillId="33" borderId="0" xfId="0" applyFont="1" applyFill="1"/>
    <xf numFmtId="0" fontId="24" fillId="33" borderId="2" xfId="0" applyFont="1" applyFill="1" applyBorder="1" applyAlignment="1">
      <alignment vertical="center" wrapText="1"/>
    </xf>
    <xf numFmtId="0" fontId="24" fillId="33" borderId="3" xfId="0" applyFont="1" applyFill="1" applyBorder="1" applyAlignment="1">
      <alignment vertical="center" wrapText="1"/>
    </xf>
    <xf numFmtId="0" fontId="23" fillId="33" borderId="1" xfId="0" applyFont="1" applyFill="1" applyBorder="1" applyAlignment="1">
      <alignment vertical="center" wrapText="1"/>
    </xf>
    <xf numFmtId="0" fontId="24" fillId="34" borderId="4" xfId="0" applyFont="1" applyFill="1" applyBorder="1" applyAlignment="1">
      <alignment horizontal="center" vertical="center"/>
    </xf>
    <xf numFmtId="0" fontId="24" fillId="34" borderId="5" xfId="0" applyFont="1" applyFill="1" applyBorder="1" applyAlignment="1">
      <alignment horizontal="center" vertical="center"/>
    </xf>
    <xf numFmtId="0" fontId="24" fillId="34" borderId="6" xfId="0" applyFont="1" applyFill="1" applyBorder="1" applyAlignment="1">
      <alignment horizontal="center" vertical="center" wrapText="1"/>
    </xf>
    <xf numFmtId="0" fontId="23" fillId="33" borderId="7" xfId="0" applyFont="1" applyFill="1" applyBorder="1" applyAlignment="1">
      <alignment vertical="center" wrapText="1"/>
    </xf>
    <xf numFmtId="4" fontId="23" fillId="33" borderId="8" xfId="0" applyNumberFormat="1" applyFont="1" applyFill="1" applyBorder="1" applyAlignment="1">
      <alignment vertical="center"/>
    </xf>
    <xf numFmtId="4" fontId="23" fillId="33" borderId="9" xfId="0" applyNumberFormat="1" applyFont="1" applyFill="1" applyBorder="1" applyAlignment="1">
      <alignment vertical="center"/>
    </xf>
    <xf numFmtId="0" fontId="24" fillId="34" borderId="4" xfId="0" applyFont="1" applyFill="1" applyBorder="1" applyAlignment="1">
      <alignment horizontal="center" vertical="center" wrapText="1"/>
    </xf>
    <xf numFmtId="4" fontId="24" fillId="33" borderId="6" xfId="0" applyNumberFormat="1" applyFont="1" applyFill="1" applyBorder="1" applyAlignment="1">
      <alignment vertical="center"/>
    </xf>
    <xf numFmtId="4" fontId="24" fillId="33" borderId="10" xfId="0" applyNumberFormat="1" applyFont="1" applyFill="1" applyBorder="1" applyAlignment="1">
      <alignment vertical="center"/>
    </xf>
    <xf numFmtId="0" fontId="0" fillId="33" borderId="0" xfId="0" applyFont="1" applyFill="1"/>
    <xf numFmtId="0" fontId="1" fillId="0" borderId="12" xfId="0" applyFont="1" applyFill="1" applyBorder="1" applyAlignment="1">
      <alignment horizontal="center"/>
    </xf>
    <xf numFmtId="4" fontId="1" fillId="0" borderId="12" xfId="0" applyNumberFormat="1" applyFont="1" applyFill="1" applyBorder="1"/>
    <xf numFmtId="9" fontId="1" fillId="0" borderId="12" xfId="0" applyNumberFormat="1" applyFont="1" applyFill="1" applyBorder="1"/>
    <xf numFmtId="4" fontId="1" fillId="0" borderId="3" xfId="0" applyNumberFormat="1" applyFont="1" applyFill="1" applyBorder="1"/>
    <xf numFmtId="0" fontId="1" fillId="0" borderId="1" xfId="0" applyFont="1" applyFill="1" applyBorder="1" applyAlignment="1">
      <alignment horizontal="center"/>
    </xf>
    <xf numFmtId="4" fontId="1" fillId="0" borderId="1" xfId="0" applyNumberFormat="1" applyFont="1" applyFill="1" applyBorder="1"/>
    <xf numFmtId="9" fontId="1" fillId="0" borderId="1" xfId="0" applyNumberFormat="1" applyFont="1" applyFill="1" applyBorder="1"/>
    <xf numFmtId="4" fontId="1" fillId="0" borderId="13" xfId="0" applyNumberFormat="1" applyFont="1" applyFill="1" applyBorder="1"/>
    <xf numFmtId="0" fontId="1" fillId="0" borderId="14" xfId="0" applyFont="1" applyFill="1" applyBorder="1" applyAlignment="1">
      <alignment horizontal="center"/>
    </xf>
    <xf numFmtId="4" fontId="1" fillId="0" borderId="14" xfId="0" applyNumberFormat="1" applyFont="1" applyFill="1" applyBorder="1"/>
    <xf numFmtId="9" fontId="1" fillId="0" borderId="14" xfId="0" applyNumberFormat="1" applyFont="1" applyFill="1" applyBorder="1"/>
    <xf numFmtId="0" fontId="21" fillId="33" borderId="0" xfId="0" applyFont="1" applyFill="1" applyBorder="1" applyAlignment="1">
      <alignment horizontal="center"/>
    </xf>
    <xf numFmtId="0" fontId="25" fillId="36" borderId="15" xfId="0" applyFont="1" applyFill="1" applyBorder="1" applyAlignment="1">
      <alignment horizontal="center" wrapText="1"/>
    </xf>
    <xf numFmtId="0" fontId="25" fillId="36" borderId="16" xfId="0" applyFont="1" applyFill="1" applyBorder="1" applyAlignment="1">
      <alignment horizontal="center"/>
    </xf>
    <xf numFmtId="0" fontId="25" fillId="36" borderId="16" xfId="0" applyFont="1" applyFill="1" applyBorder="1" applyAlignment="1">
      <alignment horizontal="center" wrapText="1"/>
    </xf>
    <xf numFmtId="0" fontId="25" fillId="36" borderId="17" xfId="0" applyFont="1" applyFill="1" applyBorder="1" applyAlignment="1">
      <alignment horizontal="center"/>
    </xf>
    <xf numFmtId="0" fontId="26" fillId="33" borderId="0" xfId="0" applyFont="1" applyFill="1"/>
    <xf numFmtId="0" fontId="23" fillId="33" borderId="12" xfId="0" applyFont="1" applyFill="1" applyBorder="1" applyAlignment="1">
      <alignment vertical="center" wrapText="1"/>
    </xf>
    <xf numFmtId="4" fontId="23" fillId="33" borderId="12" xfId="0" applyNumberFormat="1" applyFont="1" applyFill="1" applyBorder="1" applyAlignment="1">
      <alignment vertical="center"/>
    </xf>
    <xf numFmtId="9" fontId="23" fillId="33" borderId="12" xfId="39" applyFont="1" applyFill="1" applyBorder="1" applyAlignment="1">
      <alignment horizontal="center" vertical="center"/>
    </xf>
    <xf numFmtId="4" fontId="23" fillId="33" borderId="18" xfId="0" applyNumberFormat="1" applyFont="1" applyFill="1" applyBorder="1" applyAlignment="1">
      <alignment vertical="center"/>
    </xf>
    <xf numFmtId="4" fontId="23" fillId="33" borderId="1" xfId="0" applyNumberFormat="1" applyFont="1" applyFill="1" applyBorder="1" applyAlignment="1">
      <alignment vertical="center"/>
    </xf>
    <xf numFmtId="9" fontId="23" fillId="33" borderId="1" xfId="39" applyFont="1" applyFill="1" applyBorder="1" applyAlignment="1">
      <alignment horizontal="center" vertical="center"/>
    </xf>
    <xf numFmtId="4" fontId="3" fillId="37" borderId="19" xfId="0" applyNumberFormat="1" applyFont="1" applyFill="1" applyBorder="1" applyAlignment="1">
      <alignment vertical="center"/>
    </xf>
    <xf numFmtId="0" fontId="24" fillId="38" borderId="11" xfId="0" applyFont="1" applyFill="1" applyBorder="1" applyAlignment="1">
      <alignment horizontal="center" vertical="center" wrapText="1"/>
    </xf>
    <xf numFmtId="4" fontId="1" fillId="0" borderId="18" xfId="0" applyNumberFormat="1" applyFont="1" applyFill="1" applyBorder="1"/>
    <xf numFmtId="4" fontId="1" fillId="0" borderId="9" xfId="0" applyNumberFormat="1" applyFont="1" applyFill="1" applyBorder="1"/>
    <xf numFmtId="4" fontId="1" fillId="0" borderId="19" xfId="0" applyNumberFormat="1" applyFont="1" applyFill="1" applyBorder="1"/>
    <xf numFmtId="0" fontId="23" fillId="33" borderId="20" xfId="0" applyFont="1" applyFill="1" applyBorder="1"/>
    <xf numFmtId="0" fontId="23" fillId="33" borderId="21" xfId="0" applyFont="1" applyFill="1" applyBorder="1"/>
    <xf numFmtId="0" fontId="23" fillId="33" borderId="22" xfId="0" applyFont="1" applyFill="1" applyBorder="1"/>
    <xf numFmtId="0" fontId="23" fillId="33" borderId="23" xfId="0" applyFont="1" applyFill="1" applyBorder="1"/>
    <xf numFmtId="0" fontId="23" fillId="33" borderId="0" xfId="0" applyFont="1" applyFill="1" applyBorder="1" applyAlignment="1">
      <alignment vertical="center"/>
    </xf>
    <xf numFmtId="0" fontId="23" fillId="33" borderId="24" xfId="0" applyFont="1" applyFill="1" applyBorder="1" applyAlignment="1">
      <alignment vertical="center"/>
    </xf>
    <xf numFmtId="4" fontId="24" fillId="33" borderId="24" xfId="0" applyNumberFormat="1" applyFont="1" applyFill="1" applyBorder="1" applyAlignment="1">
      <alignment vertical="center"/>
    </xf>
    <xf numFmtId="4" fontId="23" fillId="33" borderId="24" xfId="0" applyNumberFormat="1" applyFont="1" applyFill="1" applyBorder="1" applyAlignment="1">
      <alignment vertical="center"/>
    </xf>
    <xf numFmtId="0" fontId="26" fillId="33" borderId="25" xfId="0" applyFont="1" applyFill="1" applyBorder="1"/>
    <xf numFmtId="0" fontId="26" fillId="33" borderId="26" xfId="0" applyFont="1" applyFill="1" applyBorder="1"/>
    <xf numFmtId="0" fontId="26" fillId="33" borderId="27" xfId="0" applyFont="1" applyFill="1" applyBorder="1"/>
    <xf numFmtId="0" fontId="24" fillId="33" borderId="24" xfId="0" applyFont="1" applyFill="1" applyBorder="1" applyAlignment="1">
      <alignment horizontal="center" vertical="center"/>
    </xf>
    <xf numFmtId="0" fontId="24" fillId="33" borderId="24" xfId="0" applyFont="1" applyFill="1" applyBorder="1" applyAlignment="1">
      <alignment horizontal="center" vertical="center" wrapText="1"/>
    </xf>
    <xf numFmtId="0" fontId="26" fillId="33" borderId="22" xfId="0" applyFont="1" applyFill="1" applyBorder="1"/>
    <xf numFmtId="0" fontId="26" fillId="33" borderId="24" xfId="0" applyFont="1" applyFill="1" applyBorder="1"/>
    <xf numFmtId="0" fontId="23" fillId="33" borderId="0" xfId="0" applyFont="1" applyFill="1" applyBorder="1"/>
    <xf numFmtId="0" fontId="26" fillId="33" borderId="0" xfId="0" applyFont="1" applyFill="1" applyBorder="1"/>
    <xf numFmtId="0" fontId="23" fillId="33" borderId="25" xfId="0" applyFont="1" applyFill="1" applyBorder="1"/>
    <xf numFmtId="0" fontId="23" fillId="33" borderId="26" xfId="0" applyFont="1" applyFill="1" applyBorder="1"/>
    <xf numFmtId="0" fontId="24" fillId="38" borderId="12" xfId="0" applyFont="1" applyFill="1" applyBorder="1" applyAlignment="1">
      <alignment horizontal="center" vertical="center" wrapText="1"/>
    </xf>
    <xf numFmtId="0" fontId="24" fillId="38" borderId="18" xfId="0" applyFont="1" applyFill="1" applyBorder="1" applyAlignment="1">
      <alignment horizontal="center" vertical="center" wrapText="1"/>
    </xf>
    <xf numFmtId="4" fontId="27" fillId="0" borderId="11" xfId="0" applyNumberFormat="1" applyFont="1" applyFill="1" applyBorder="1"/>
    <xf numFmtId="4" fontId="27" fillId="0" borderId="14" xfId="0" applyNumberFormat="1" applyFont="1" applyFill="1" applyBorder="1"/>
    <xf numFmtId="4" fontId="23" fillId="35" borderId="8" xfId="0" applyNumberFormat="1" applyFont="1" applyFill="1" applyBorder="1" applyAlignment="1" applyProtection="1">
      <alignment vertical="center"/>
      <protection locked="0"/>
    </xf>
    <xf numFmtId="4" fontId="23" fillId="35" borderId="9" xfId="0" applyNumberFormat="1" applyFont="1" applyFill="1" applyBorder="1" applyAlignment="1" applyProtection="1">
      <alignment vertical="center"/>
      <protection locked="0"/>
    </xf>
    <xf numFmtId="0" fontId="3" fillId="33" borderId="0" xfId="0" applyFont="1" applyFill="1" applyAlignment="1">
      <alignment horizontal="left" wrapText="1"/>
    </xf>
    <xf numFmtId="0" fontId="24" fillId="39" borderId="15" xfId="0" applyFont="1" applyFill="1" applyBorder="1" applyAlignment="1">
      <alignment horizontal="center" vertical="center"/>
    </xf>
    <xf numFmtId="0" fontId="24" fillId="39" borderId="16" xfId="0" applyFont="1" applyFill="1" applyBorder="1" applyAlignment="1">
      <alignment horizontal="center" vertical="center"/>
    </xf>
    <xf numFmtId="0" fontId="24" fillId="39" borderId="17" xfId="0" applyFont="1" applyFill="1" applyBorder="1" applyAlignment="1">
      <alignment horizontal="center" vertical="center"/>
    </xf>
    <xf numFmtId="0" fontId="24" fillId="39" borderId="15" xfId="0" applyFont="1" applyFill="1" applyBorder="1" applyAlignment="1">
      <alignment horizontal="left" vertical="center" wrapText="1"/>
    </xf>
    <xf numFmtId="0" fontId="24" fillId="39" borderId="28" xfId="0" applyFont="1" applyFill="1" applyBorder="1" applyAlignment="1">
      <alignment horizontal="left" vertical="center" wrapText="1"/>
    </xf>
    <xf numFmtId="0" fontId="24" fillId="39" borderId="25" xfId="0" applyFont="1" applyFill="1" applyBorder="1" applyAlignment="1">
      <alignment horizontal="left" vertical="center" wrapText="1"/>
    </xf>
    <xf numFmtId="0" fontId="24" fillId="39" borderId="29" xfId="0" applyFont="1" applyFill="1" applyBorder="1" applyAlignment="1">
      <alignment horizontal="left" vertical="center" wrapText="1"/>
    </xf>
    <xf numFmtId="0" fontId="24" fillId="38" borderId="3" xfId="0" applyFont="1" applyFill="1" applyBorder="1" applyAlignment="1">
      <alignment horizontal="center" vertical="center" wrapText="1"/>
    </xf>
    <xf numFmtId="0" fontId="24" fillId="38" borderId="13" xfId="0" applyFont="1" applyFill="1" applyBorder="1" applyAlignment="1">
      <alignment horizontal="center" vertical="center" wrapText="1"/>
    </xf>
    <xf numFmtId="0" fontId="24" fillId="40" borderId="15" xfId="0" applyFont="1" applyFill="1" applyBorder="1" applyAlignment="1">
      <alignment horizontal="center" vertical="center"/>
    </xf>
    <xf numFmtId="0" fontId="24" fillId="40" borderId="16" xfId="0" applyFont="1" applyFill="1" applyBorder="1" applyAlignment="1">
      <alignment horizontal="center" vertical="center"/>
    </xf>
    <xf numFmtId="0" fontId="24" fillId="40" borderId="17" xfId="0" applyFont="1" applyFill="1" applyBorder="1" applyAlignment="1">
      <alignment horizontal="center" vertical="center"/>
    </xf>
    <xf numFmtId="0" fontId="24" fillId="38" borderId="14" xfId="0" applyFont="1" applyFill="1" applyBorder="1" applyAlignment="1">
      <alignment horizontal="left" vertical="center"/>
    </xf>
    <xf numFmtId="0" fontId="24" fillId="38" borderId="11" xfId="0" applyFont="1" applyFill="1" applyBorder="1" applyAlignment="1">
      <alignment horizontal="center" vertical="center" wrapText="1"/>
    </xf>
    <xf numFmtId="0" fontId="21" fillId="39" borderId="15" xfId="0" applyFont="1" applyFill="1" applyBorder="1" applyAlignment="1">
      <alignment horizontal="center"/>
    </xf>
    <xf numFmtId="0" fontId="21" fillId="39" borderId="16" xfId="0" applyFont="1" applyFill="1" applyBorder="1" applyAlignment="1">
      <alignment horizontal="center"/>
    </xf>
    <xf numFmtId="0" fontId="21" fillId="39" borderId="17" xfId="0" applyFont="1" applyFill="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126995</xdr:colOff>
      <xdr:row>4</xdr:row>
      <xdr:rowOff>148166</xdr:rowOff>
    </xdr:from>
    <xdr:to>
      <xdr:col>6</xdr:col>
      <xdr:colOff>285749</xdr:colOff>
      <xdr:row>15</xdr:row>
      <xdr:rowOff>751404</xdr:rowOff>
    </xdr:to>
    <xdr:sp macro="" textlink="">
      <xdr:nvSpPr>
        <xdr:cNvPr id="3" name="AutoShape 3">
          <a:extLst>
            <a:ext uri="{FF2B5EF4-FFF2-40B4-BE49-F238E27FC236}"/>
          </a:extLst>
        </xdr:cNvPr>
        <xdr:cNvSpPr>
          <a:spLocks noChangeArrowheads="1"/>
        </xdr:cNvSpPr>
      </xdr:nvSpPr>
      <xdr:spPr bwMode="auto">
        <a:xfrm rot="5400000">
          <a:off x="4376211" y="3984617"/>
          <a:ext cx="5291655" cy="158754"/>
        </a:xfrm>
        <a:prstGeom prst="triangle">
          <a:avLst>
            <a:gd name="adj" fmla="val 50000"/>
          </a:avLst>
        </a:prstGeom>
        <a:solidFill>
          <a:srgbClr val="00646E"/>
        </a:solidFill>
        <a:ln w="9525" cmpd="sng">
          <a:solidFill>
            <a:schemeClr val="accent5">
              <a:lumMod val="100000"/>
            </a:schemeClr>
          </a:solidFill>
          <a:prstDash val="solid"/>
          <a:miter lim="800000"/>
          <a:headEnd/>
          <a:tailEnd/>
        </a:ln>
        <a:effectLst/>
      </xdr:spPr>
      <xdr:txBody>
        <a:bodyPr wrap="square" lIns="0" tIns="0" rIns="0" bIns="0" anchor="ctr"/>
        <a:lstStyle>
          <a:defPPr>
            <a:defRPr lang="de-DE"/>
          </a:defPPr>
          <a:lvl1pPr algn="l" rtl="0" fontAlgn="base">
            <a:spcBef>
              <a:spcPct val="50000"/>
            </a:spcBef>
            <a:spcAft>
              <a:spcPct val="0"/>
            </a:spcAft>
            <a:defRPr kern="1200">
              <a:solidFill>
                <a:schemeClr val="bg2"/>
              </a:solidFill>
              <a:latin typeface="Arial" pitchFamily="34" charset="0"/>
              <a:ea typeface="ＭＳ Ｐゴシック" charset="-128"/>
              <a:cs typeface="+mn-cs"/>
            </a:defRPr>
          </a:lvl1pPr>
          <a:lvl2pPr marL="457200" algn="l" rtl="0" fontAlgn="base">
            <a:spcBef>
              <a:spcPct val="50000"/>
            </a:spcBef>
            <a:spcAft>
              <a:spcPct val="0"/>
            </a:spcAft>
            <a:defRPr kern="1200">
              <a:solidFill>
                <a:schemeClr val="bg2"/>
              </a:solidFill>
              <a:latin typeface="Arial" pitchFamily="34" charset="0"/>
              <a:ea typeface="ＭＳ Ｐゴシック" charset="-128"/>
              <a:cs typeface="+mn-cs"/>
            </a:defRPr>
          </a:lvl2pPr>
          <a:lvl3pPr marL="914400" algn="l" rtl="0" fontAlgn="base">
            <a:spcBef>
              <a:spcPct val="50000"/>
            </a:spcBef>
            <a:spcAft>
              <a:spcPct val="0"/>
            </a:spcAft>
            <a:defRPr kern="1200">
              <a:solidFill>
                <a:schemeClr val="bg2"/>
              </a:solidFill>
              <a:latin typeface="Arial" pitchFamily="34" charset="0"/>
              <a:ea typeface="ＭＳ Ｐゴシック" charset="-128"/>
              <a:cs typeface="+mn-cs"/>
            </a:defRPr>
          </a:lvl3pPr>
          <a:lvl4pPr marL="1371600" algn="l" rtl="0" fontAlgn="base">
            <a:spcBef>
              <a:spcPct val="50000"/>
            </a:spcBef>
            <a:spcAft>
              <a:spcPct val="0"/>
            </a:spcAft>
            <a:defRPr kern="1200">
              <a:solidFill>
                <a:schemeClr val="bg2"/>
              </a:solidFill>
              <a:latin typeface="Arial" pitchFamily="34" charset="0"/>
              <a:ea typeface="ＭＳ Ｐゴシック" charset="-128"/>
              <a:cs typeface="+mn-cs"/>
            </a:defRPr>
          </a:lvl4pPr>
          <a:lvl5pPr marL="1828800" algn="l" rtl="0" fontAlgn="base">
            <a:spcBef>
              <a:spcPct val="50000"/>
            </a:spcBef>
            <a:spcAft>
              <a:spcPct val="0"/>
            </a:spcAft>
            <a:defRPr kern="1200">
              <a:solidFill>
                <a:schemeClr val="bg2"/>
              </a:solidFill>
              <a:latin typeface="Arial" pitchFamily="34" charset="0"/>
              <a:ea typeface="ＭＳ Ｐゴシック" charset="-128"/>
              <a:cs typeface="+mn-cs"/>
            </a:defRPr>
          </a:lvl5pPr>
          <a:lvl6pPr marL="2286000" algn="l" defTabSz="914400" rtl="0" eaLnBrk="1" latinLnBrk="0" hangingPunct="1">
            <a:defRPr kern="1200">
              <a:solidFill>
                <a:schemeClr val="bg2"/>
              </a:solidFill>
              <a:latin typeface="Arial" pitchFamily="34" charset="0"/>
              <a:ea typeface="ＭＳ Ｐゴシック" charset="-128"/>
              <a:cs typeface="+mn-cs"/>
            </a:defRPr>
          </a:lvl6pPr>
          <a:lvl7pPr marL="2743200" algn="l" defTabSz="914400" rtl="0" eaLnBrk="1" latinLnBrk="0" hangingPunct="1">
            <a:defRPr kern="1200">
              <a:solidFill>
                <a:schemeClr val="bg2"/>
              </a:solidFill>
              <a:latin typeface="Arial" pitchFamily="34" charset="0"/>
              <a:ea typeface="ＭＳ Ｐゴシック" charset="-128"/>
              <a:cs typeface="+mn-cs"/>
            </a:defRPr>
          </a:lvl7pPr>
          <a:lvl8pPr marL="3200400" algn="l" defTabSz="914400" rtl="0" eaLnBrk="1" latinLnBrk="0" hangingPunct="1">
            <a:defRPr kern="1200">
              <a:solidFill>
                <a:schemeClr val="bg2"/>
              </a:solidFill>
              <a:latin typeface="Arial" pitchFamily="34" charset="0"/>
              <a:ea typeface="ＭＳ Ｐゴシック" charset="-128"/>
              <a:cs typeface="+mn-cs"/>
            </a:defRPr>
          </a:lvl8pPr>
          <a:lvl9pPr marL="3657600" algn="l" defTabSz="914400" rtl="0" eaLnBrk="1" latinLnBrk="0" hangingPunct="1">
            <a:defRPr kern="1200">
              <a:solidFill>
                <a:schemeClr val="bg2"/>
              </a:solidFill>
              <a:latin typeface="Arial" pitchFamily="34" charset="0"/>
              <a:ea typeface="ＭＳ Ｐゴシック" charset="-128"/>
              <a:cs typeface="+mn-cs"/>
            </a:defRPr>
          </a:lvl9pP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9"/>
  <sheetViews>
    <sheetView tabSelected="1" topLeftCell="A2" zoomScale="85" zoomScaleNormal="85" workbookViewId="0">
      <selection activeCell="E17" sqref="E17"/>
    </sheetView>
  </sheetViews>
  <sheetFormatPr defaultRowHeight="12.75" x14ac:dyDescent="0.2"/>
  <cols>
    <col min="1" max="1" width="4.85546875" style="34" customWidth="1"/>
    <col min="2" max="2" width="4.42578125" style="34" customWidth="1"/>
    <col min="3" max="3" width="26" style="34" customWidth="1"/>
    <col min="4" max="4" width="42.42578125" style="34" customWidth="1"/>
    <col min="5" max="5" width="21.7109375" style="34" customWidth="1"/>
    <col min="6" max="6" width="3.5703125" style="34" customWidth="1"/>
    <col min="7" max="7" width="8.28515625" style="34" customWidth="1"/>
    <col min="8" max="8" width="5.42578125" style="34" customWidth="1"/>
    <col min="9" max="9" width="18.140625" style="34" customWidth="1"/>
    <col min="10" max="10" width="15.7109375" style="34" customWidth="1"/>
    <col min="11" max="11" width="14.140625" style="34" customWidth="1"/>
    <col min="12" max="12" width="11" style="34" customWidth="1"/>
    <col min="13" max="13" width="12.7109375" style="34" customWidth="1"/>
    <col min="14" max="14" width="22.140625" style="34" customWidth="1"/>
    <col min="15" max="15" width="9.140625" style="34" customWidth="1"/>
    <col min="16" max="16384" width="9.140625" style="34"/>
  </cols>
  <sheetData>
    <row r="1" spans="2:15" ht="60" customHeight="1" x14ac:dyDescent="0.2">
      <c r="B1" s="4"/>
      <c r="C1" s="71" t="s">
        <v>25</v>
      </c>
      <c r="D1" s="71"/>
      <c r="E1" s="71"/>
      <c r="F1" s="71"/>
      <c r="G1" s="71"/>
      <c r="H1" s="71"/>
      <c r="I1" s="71"/>
      <c r="J1" s="71"/>
      <c r="K1" s="71"/>
      <c r="L1" s="71"/>
      <c r="M1" s="71"/>
      <c r="N1" s="71"/>
    </row>
    <row r="2" spans="2:15" ht="13.5" thickBot="1" x14ac:dyDescent="0.25">
      <c r="B2" s="4"/>
      <c r="C2" s="4"/>
      <c r="D2" s="4"/>
      <c r="E2" s="4"/>
      <c r="F2" s="4"/>
      <c r="G2" s="4"/>
      <c r="H2" s="4"/>
      <c r="I2" s="4"/>
      <c r="J2" s="4"/>
      <c r="K2" s="4"/>
      <c r="L2" s="4"/>
      <c r="M2" s="4"/>
      <c r="N2" s="4"/>
    </row>
    <row r="3" spans="2:15" ht="13.5" thickBot="1" x14ac:dyDescent="0.25">
      <c r="B3" s="46"/>
      <c r="C3" s="47"/>
      <c r="D3" s="47"/>
      <c r="E3" s="47"/>
      <c r="F3" s="48"/>
      <c r="G3" s="4"/>
      <c r="H3" s="46"/>
      <c r="I3" s="47"/>
      <c r="J3" s="47"/>
      <c r="K3" s="47"/>
      <c r="L3" s="47"/>
      <c r="M3" s="47"/>
      <c r="N3" s="47"/>
      <c r="O3" s="59"/>
    </row>
    <row r="4" spans="2:15" ht="22.5" customHeight="1" thickBot="1" x14ac:dyDescent="0.25">
      <c r="B4" s="49"/>
      <c r="C4" s="72" t="s">
        <v>3</v>
      </c>
      <c r="D4" s="73"/>
      <c r="E4" s="74"/>
      <c r="F4" s="57"/>
      <c r="G4" s="4"/>
      <c r="H4" s="49"/>
      <c r="I4" s="81" t="s">
        <v>39</v>
      </c>
      <c r="J4" s="82"/>
      <c r="K4" s="82"/>
      <c r="L4" s="82"/>
      <c r="M4" s="82"/>
      <c r="N4" s="83"/>
      <c r="O4" s="60"/>
    </row>
    <row r="5" spans="2:15" x14ac:dyDescent="0.2">
      <c r="B5" s="49"/>
      <c r="C5" s="50"/>
      <c r="D5" s="50"/>
      <c r="E5" s="50"/>
      <c r="F5" s="51"/>
      <c r="G5" s="4"/>
      <c r="H5" s="49"/>
      <c r="I5" s="61"/>
      <c r="J5" s="61"/>
      <c r="K5" s="61"/>
      <c r="L5" s="61"/>
      <c r="M5" s="61"/>
      <c r="N5" s="61"/>
      <c r="O5" s="60"/>
    </row>
    <row r="6" spans="2:15" ht="13.5" thickBot="1" x14ac:dyDescent="0.25">
      <c r="B6" s="49"/>
      <c r="C6" s="50"/>
      <c r="D6" s="50"/>
      <c r="E6" s="50"/>
      <c r="F6" s="51"/>
      <c r="G6" s="4"/>
      <c r="H6" s="49"/>
      <c r="I6" s="61"/>
      <c r="J6" s="61"/>
      <c r="K6" s="61"/>
      <c r="L6" s="61"/>
      <c r="M6" s="61"/>
      <c r="N6" s="61"/>
      <c r="O6" s="60"/>
    </row>
    <row r="7" spans="2:15" ht="53.25" customHeight="1" thickBot="1" x14ac:dyDescent="0.25">
      <c r="B7" s="49"/>
      <c r="C7" s="8" t="s">
        <v>30</v>
      </c>
      <c r="D7" s="9" t="s">
        <v>4</v>
      </c>
      <c r="E7" s="10" t="s">
        <v>28</v>
      </c>
      <c r="F7" s="58"/>
      <c r="G7" s="4"/>
      <c r="H7" s="49"/>
      <c r="I7" s="42" t="s">
        <v>11</v>
      </c>
      <c r="J7" s="65" t="s">
        <v>8</v>
      </c>
      <c r="K7" s="65" t="s">
        <v>42</v>
      </c>
      <c r="L7" s="65" t="s">
        <v>0</v>
      </c>
      <c r="M7" s="65" t="s">
        <v>1</v>
      </c>
      <c r="N7" s="66" t="s">
        <v>44</v>
      </c>
      <c r="O7" s="60"/>
    </row>
    <row r="8" spans="2:15" ht="71.25" customHeight="1" x14ac:dyDescent="0.2">
      <c r="B8" s="49"/>
      <c r="C8" s="5" t="s">
        <v>27</v>
      </c>
      <c r="D8" s="11" t="s">
        <v>26</v>
      </c>
      <c r="E8" s="69">
        <v>135600</v>
      </c>
      <c r="F8" s="53"/>
      <c r="G8" s="4"/>
      <c r="H8" s="49"/>
      <c r="I8" s="79" t="s">
        <v>12</v>
      </c>
      <c r="J8" s="7" t="s">
        <v>10</v>
      </c>
      <c r="K8" s="39">
        <f>IF(E8="","",E8-E18)</f>
        <v>45073.2</v>
      </c>
      <c r="L8" s="40">
        <f>IF(K8="","",INDEX(税率表!$H$6:$I$12,MATCH(测算表!$K8,税率表!$D$6:$D$12,1),1))</f>
        <v>0.1</v>
      </c>
      <c r="M8" s="39">
        <f>IFERROR(VLOOKUP(L8,税率表!$H$6:$I$12,2,0),"")</f>
        <v>2520</v>
      </c>
      <c r="N8" s="13">
        <f>IFERROR(MAX(ROUND(K8*L8-M8,2),0),"")</f>
        <v>1987.32</v>
      </c>
      <c r="O8" s="60"/>
    </row>
    <row r="9" spans="2:15" ht="43.5" customHeight="1" thickBot="1" x14ac:dyDescent="0.25">
      <c r="B9" s="49"/>
      <c r="C9" s="6" t="s">
        <v>24</v>
      </c>
      <c r="D9" s="3" t="s">
        <v>2</v>
      </c>
      <c r="E9" s="70">
        <v>19500</v>
      </c>
      <c r="F9" s="53"/>
      <c r="G9" s="4"/>
      <c r="H9" s="49"/>
      <c r="I9" s="79"/>
      <c r="J9" s="7" t="s">
        <v>9</v>
      </c>
      <c r="K9" s="39">
        <f>IF(E9="","",MAX(E9,0))</f>
        <v>19500</v>
      </c>
      <c r="L9" s="40">
        <f>IF(E9="","",INDEX(税率表!$H$18:$I$24,MATCH(测算表!$K9/12,税率表!$D$18:$D$24,1),1))</f>
        <v>0.03</v>
      </c>
      <c r="M9" s="39">
        <f>IFERROR(VLOOKUP(L9,税率表!$H$18:$I$24,2,0),"")</f>
        <v>0</v>
      </c>
      <c r="N9" s="13">
        <f>IFERROR(MAX(ROUND(K9*L9-M9,2),0),"")</f>
        <v>585</v>
      </c>
      <c r="O9" s="60"/>
    </row>
    <row r="10" spans="2:15" ht="24.75" customHeight="1" thickBot="1" x14ac:dyDescent="0.25">
      <c r="B10" s="49"/>
      <c r="C10" s="75" t="s">
        <v>31</v>
      </c>
      <c r="D10" s="76"/>
      <c r="E10" s="15">
        <f>IF(AND(E8="",E9=""),"",E8+E9)</f>
        <v>155100</v>
      </c>
      <c r="F10" s="52"/>
      <c r="G10" s="4"/>
      <c r="H10" s="49"/>
      <c r="I10" s="80"/>
      <c r="J10" s="84" t="s">
        <v>37</v>
      </c>
      <c r="K10" s="84"/>
      <c r="L10" s="84"/>
      <c r="M10" s="84"/>
      <c r="N10" s="41">
        <f>IFERROR(N8+N9,"")</f>
        <v>2572.3199999999997</v>
      </c>
      <c r="O10" s="60"/>
    </row>
    <row r="11" spans="2:15" ht="13.5" customHeight="1" thickBot="1" x14ac:dyDescent="0.25">
      <c r="B11" s="49"/>
      <c r="C11" s="50"/>
      <c r="D11" s="50"/>
      <c r="E11" s="50"/>
      <c r="F11" s="51"/>
      <c r="G11" s="4"/>
      <c r="H11" s="49"/>
      <c r="I11" s="61"/>
      <c r="J11" s="61"/>
      <c r="K11" s="61"/>
      <c r="L11" s="61"/>
      <c r="M11" s="61"/>
      <c r="N11" s="61"/>
      <c r="O11" s="60"/>
    </row>
    <row r="12" spans="2:15" ht="37.5" customHeight="1" thickBot="1" x14ac:dyDescent="0.25">
      <c r="B12" s="49"/>
      <c r="C12" s="14" t="s">
        <v>29</v>
      </c>
      <c r="D12" s="9" t="s">
        <v>4</v>
      </c>
      <c r="E12" s="10" t="s">
        <v>28</v>
      </c>
      <c r="F12" s="58"/>
      <c r="G12" s="4"/>
      <c r="H12" s="49"/>
      <c r="I12" s="85" t="s">
        <v>14</v>
      </c>
      <c r="J12" s="35" t="s">
        <v>13</v>
      </c>
      <c r="K12" s="36">
        <f>IF(OR(E10="",E8=""),"",E10-E18)</f>
        <v>64573.2</v>
      </c>
      <c r="L12" s="37">
        <f>IF(K12="","",INDEX(税率表!$H$6:$I$12,MATCH(测算表!$K12,税率表!$D$6:$D$12,1),1))</f>
        <v>0.1</v>
      </c>
      <c r="M12" s="36">
        <f>IFERROR(VLOOKUP(L12,税率表!$H$6:$I$12,2,0),"")</f>
        <v>2520</v>
      </c>
      <c r="N12" s="38">
        <f>IFERROR(MAX(ROUND(K12*L12-M12,2),0),"")</f>
        <v>3937.32</v>
      </c>
      <c r="O12" s="60"/>
    </row>
    <row r="13" spans="2:15" ht="24" customHeight="1" thickBot="1" x14ac:dyDescent="0.25">
      <c r="B13" s="49"/>
      <c r="C13" s="5" t="s">
        <v>5</v>
      </c>
      <c r="D13" s="11" t="s">
        <v>6</v>
      </c>
      <c r="E13" s="12">
        <v>60000</v>
      </c>
      <c r="F13" s="53"/>
      <c r="G13" s="4"/>
      <c r="H13" s="49"/>
      <c r="I13" s="80"/>
      <c r="J13" s="84" t="s">
        <v>38</v>
      </c>
      <c r="K13" s="84"/>
      <c r="L13" s="84"/>
      <c r="M13" s="84"/>
      <c r="N13" s="41">
        <f>N12</f>
        <v>3937.32</v>
      </c>
      <c r="O13" s="60"/>
    </row>
    <row r="14" spans="2:15" ht="39.75" customHeight="1" thickBot="1" x14ac:dyDescent="0.25">
      <c r="B14" s="49"/>
      <c r="C14" s="6" t="s">
        <v>33</v>
      </c>
      <c r="D14" s="3" t="s">
        <v>7</v>
      </c>
      <c r="E14" s="70">
        <v>27526.799999999999</v>
      </c>
      <c r="F14" s="53"/>
      <c r="G14" s="4"/>
      <c r="H14" s="63"/>
      <c r="I14" s="64"/>
      <c r="J14" s="64"/>
      <c r="K14" s="64"/>
      <c r="L14" s="64"/>
      <c r="M14" s="64"/>
      <c r="N14" s="64"/>
      <c r="O14" s="56"/>
    </row>
    <row r="15" spans="2:15" ht="48" x14ac:dyDescent="0.2">
      <c r="B15" s="49"/>
      <c r="C15" s="6" t="s">
        <v>34</v>
      </c>
      <c r="D15" s="7" t="s">
        <v>43</v>
      </c>
      <c r="E15" s="70">
        <v>3000</v>
      </c>
      <c r="F15" s="53"/>
      <c r="G15" s="4"/>
      <c r="H15" s="61"/>
      <c r="I15" s="61"/>
      <c r="J15" s="61"/>
      <c r="K15" s="61"/>
      <c r="L15" s="61"/>
      <c r="M15" s="61"/>
      <c r="N15" s="61"/>
      <c r="O15" s="62"/>
    </row>
    <row r="16" spans="2:15" ht="60" x14ac:dyDescent="0.2">
      <c r="B16" s="49"/>
      <c r="C16" s="6" t="s">
        <v>35</v>
      </c>
      <c r="D16" s="7" t="s">
        <v>40</v>
      </c>
      <c r="E16" s="70">
        <v>0</v>
      </c>
      <c r="F16" s="53"/>
      <c r="G16" s="4"/>
      <c r="H16" s="61"/>
      <c r="I16" s="61"/>
      <c r="J16" s="61"/>
      <c r="K16" s="61"/>
      <c r="L16" s="61"/>
      <c r="M16" s="61"/>
      <c r="N16" s="61"/>
      <c r="O16" s="62"/>
    </row>
    <row r="17" spans="2:15" ht="50.25" customHeight="1" x14ac:dyDescent="0.2">
      <c r="B17" s="49"/>
      <c r="C17" s="6" t="s">
        <v>36</v>
      </c>
      <c r="D17" s="7" t="s">
        <v>15</v>
      </c>
      <c r="E17" s="70">
        <v>0</v>
      </c>
      <c r="F17" s="53"/>
      <c r="G17" s="4"/>
      <c r="H17" s="61"/>
      <c r="I17" s="61"/>
      <c r="J17" s="61"/>
      <c r="K17" s="61"/>
      <c r="L17" s="61"/>
      <c r="M17" s="61"/>
      <c r="N17" s="61"/>
      <c r="O17" s="62"/>
    </row>
    <row r="18" spans="2:15" ht="30" customHeight="1" thickBot="1" x14ac:dyDescent="0.25">
      <c r="B18" s="49"/>
      <c r="C18" s="77" t="s">
        <v>32</v>
      </c>
      <c r="D18" s="78"/>
      <c r="E18" s="16">
        <f>SUM(E13:E17)</f>
        <v>90526.8</v>
      </c>
      <c r="F18" s="52"/>
      <c r="G18" s="4"/>
      <c r="H18" s="61"/>
      <c r="I18" s="61"/>
      <c r="J18" s="61"/>
      <c r="K18" s="61"/>
      <c r="L18" s="61"/>
      <c r="M18" s="61"/>
      <c r="N18" s="61"/>
      <c r="O18" s="62"/>
    </row>
    <row r="19" spans="2:15" ht="13.5" thickBot="1" x14ac:dyDescent="0.25">
      <c r="B19" s="54"/>
      <c r="C19" s="55"/>
      <c r="D19" s="55"/>
      <c r="E19" s="55"/>
      <c r="F19" s="56"/>
      <c r="H19" s="62"/>
      <c r="I19" s="62"/>
      <c r="J19" s="62"/>
      <c r="K19" s="62"/>
      <c r="L19" s="62"/>
      <c r="M19" s="62"/>
      <c r="N19" s="62"/>
      <c r="O19" s="62"/>
    </row>
  </sheetData>
  <sheetProtection password="A4BA" sheet="1"/>
  <mergeCells count="9">
    <mergeCell ref="C1:N1"/>
    <mergeCell ref="C4:E4"/>
    <mergeCell ref="C10:D10"/>
    <mergeCell ref="C18:D18"/>
    <mergeCell ref="I8:I10"/>
    <mergeCell ref="I4:N4"/>
    <mergeCell ref="J10:M10"/>
    <mergeCell ref="J13:M13"/>
    <mergeCell ref="I12:I13"/>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F31" sqref="F31"/>
    </sheetView>
  </sheetViews>
  <sheetFormatPr defaultRowHeight="15" x14ac:dyDescent="0.25"/>
  <cols>
    <col min="1" max="3" width="9.140625" style="1"/>
    <col min="4" max="4" width="12.42578125" style="1" customWidth="1"/>
    <col min="5" max="5" width="9.140625" style="1"/>
    <col min="6" max="6" width="12" style="1" customWidth="1"/>
    <col min="7" max="8" width="9.140625" style="1"/>
    <col min="9" max="9" width="16" style="1" bestFit="1" customWidth="1"/>
    <col min="10" max="16384" width="9.140625" style="1"/>
  </cols>
  <sheetData>
    <row r="1" spans="2:9" x14ac:dyDescent="0.25">
      <c r="B1" s="2" t="s">
        <v>23</v>
      </c>
      <c r="D1" s="17"/>
      <c r="E1" s="17"/>
      <c r="F1" s="17"/>
      <c r="G1" s="17"/>
      <c r="H1" s="17"/>
      <c r="I1" s="17"/>
    </row>
    <row r="2" spans="2:9" ht="15.75" thickBot="1" x14ac:dyDescent="0.3">
      <c r="D2" s="17"/>
      <c r="E2" s="17"/>
      <c r="F2" s="17"/>
      <c r="G2" s="17"/>
      <c r="H2" s="17"/>
      <c r="I2" s="17"/>
    </row>
    <row r="3" spans="2:9" ht="15.75" thickBot="1" x14ac:dyDescent="0.3">
      <c r="D3" s="86" t="s">
        <v>18</v>
      </c>
      <c r="E3" s="87"/>
      <c r="F3" s="87"/>
      <c r="G3" s="87"/>
      <c r="H3" s="87"/>
      <c r="I3" s="88"/>
    </row>
    <row r="4" spans="2:9" ht="15.75" thickBot="1" x14ac:dyDescent="0.3">
      <c r="D4" s="29"/>
      <c r="E4" s="29"/>
      <c r="F4" s="29"/>
      <c r="G4" s="29"/>
      <c r="H4" s="29"/>
      <c r="I4" s="29"/>
    </row>
    <row r="5" spans="2:9" ht="27" thickBot="1" x14ac:dyDescent="0.3">
      <c r="D5" s="30" t="s">
        <v>19</v>
      </c>
      <c r="E5" s="31"/>
      <c r="F5" s="32" t="s">
        <v>20</v>
      </c>
      <c r="G5" s="31"/>
      <c r="H5" s="31" t="s">
        <v>0</v>
      </c>
      <c r="I5" s="33" t="s">
        <v>1</v>
      </c>
    </row>
    <row r="6" spans="2:9" x14ac:dyDescent="0.25">
      <c r="D6" s="67">
        <v>-9999999</v>
      </c>
      <c r="E6" s="18" t="s">
        <v>16</v>
      </c>
      <c r="F6" s="19">
        <v>36000</v>
      </c>
      <c r="G6" s="18" t="s">
        <v>17</v>
      </c>
      <c r="H6" s="20">
        <v>0.03</v>
      </c>
      <c r="I6" s="43">
        <v>0</v>
      </c>
    </row>
    <row r="7" spans="2:9" x14ac:dyDescent="0.25">
      <c r="D7" s="21">
        <v>36000.000099999997</v>
      </c>
      <c r="E7" s="22" t="s">
        <v>16</v>
      </c>
      <c r="F7" s="23">
        <v>144000</v>
      </c>
      <c r="G7" s="22" t="s">
        <v>17</v>
      </c>
      <c r="H7" s="24">
        <v>0.1</v>
      </c>
      <c r="I7" s="44">
        <v>2520</v>
      </c>
    </row>
    <row r="8" spans="2:9" x14ac:dyDescent="0.25">
      <c r="D8" s="21">
        <v>144000.0001</v>
      </c>
      <c r="E8" s="22" t="s">
        <v>16</v>
      </c>
      <c r="F8" s="23">
        <v>300000</v>
      </c>
      <c r="G8" s="22" t="s">
        <v>17</v>
      </c>
      <c r="H8" s="24">
        <v>0.2</v>
      </c>
      <c r="I8" s="44">
        <v>16920</v>
      </c>
    </row>
    <row r="9" spans="2:9" x14ac:dyDescent="0.25">
      <c r="D9" s="21">
        <v>300000.0001</v>
      </c>
      <c r="E9" s="22" t="s">
        <v>16</v>
      </c>
      <c r="F9" s="23">
        <v>420000</v>
      </c>
      <c r="G9" s="22" t="s">
        <v>17</v>
      </c>
      <c r="H9" s="24">
        <v>0.25</v>
      </c>
      <c r="I9" s="44">
        <v>31920</v>
      </c>
    </row>
    <row r="10" spans="2:9" x14ac:dyDescent="0.25">
      <c r="D10" s="21">
        <v>420000.0001</v>
      </c>
      <c r="E10" s="22" t="s">
        <v>16</v>
      </c>
      <c r="F10" s="23">
        <v>660000</v>
      </c>
      <c r="G10" s="22" t="s">
        <v>17</v>
      </c>
      <c r="H10" s="24">
        <v>0.3</v>
      </c>
      <c r="I10" s="44">
        <v>52920</v>
      </c>
    </row>
    <row r="11" spans="2:9" x14ac:dyDescent="0.25">
      <c r="D11" s="21">
        <v>660000.00009999995</v>
      </c>
      <c r="E11" s="22" t="s">
        <v>16</v>
      </c>
      <c r="F11" s="23">
        <v>960000</v>
      </c>
      <c r="G11" s="22" t="s">
        <v>17</v>
      </c>
      <c r="H11" s="24">
        <v>0.35</v>
      </c>
      <c r="I11" s="44">
        <v>85920</v>
      </c>
    </row>
    <row r="12" spans="2:9" ht="15.75" thickBot="1" x14ac:dyDescent="0.3">
      <c r="D12" s="25">
        <v>960000.00009999995</v>
      </c>
      <c r="E12" s="26" t="s">
        <v>16</v>
      </c>
      <c r="F12" s="68"/>
      <c r="G12" s="26" t="s">
        <v>17</v>
      </c>
      <c r="H12" s="28">
        <v>0.45</v>
      </c>
      <c r="I12" s="45">
        <v>181920</v>
      </c>
    </row>
    <row r="14" spans="2:9" ht="15.75" thickBot="1" x14ac:dyDescent="0.3"/>
    <row r="15" spans="2:9" ht="15.75" thickBot="1" x14ac:dyDescent="0.3">
      <c r="D15" s="86" t="s">
        <v>41</v>
      </c>
      <c r="E15" s="87"/>
      <c r="F15" s="87"/>
      <c r="G15" s="87"/>
      <c r="H15" s="87"/>
      <c r="I15" s="88"/>
    </row>
    <row r="16" spans="2:9" ht="15.75" thickBot="1" x14ac:dyDescent="0.3">
      <c r="D16" s="17"/>
      <c r="E16" s="17"/>
      <c r="F16" s="17"/>
      <c r="G16" s="17"/>
      <c r="H16" s="17"/>
      <c r="I16" s="17"/>
    </row>
    <row r="17" spans="4:9" ht="27" thickBot="1" x14ac:dyDescent="0.3">
      <c r="D17" s="30" t="s">
        <v>21</v>
      </c>
      <c r="E17" s="31"/>
      <c r="F17" s="32" t="s">
        <v>22</v>
      </c>
      <c r="G17" s="31"/>
      <c r="H17" s="31" t="s">
        <v>0</v>
      </c>
      <c r="I17" s="33" t="s">
        <v>1</v>
      </c>
    </row>
    <row r="18" spans="4:9" x14ac:dyDescent="0.25">
      <c r="D18" s="67">
        <v>-9999999</v>
      </c>
      <c r="E18" s="18" t="s">
        <v>16</v>
      </c>
      <c r="F18" s="19">
        <v>3000</v>
      </c>
      <c r="G18" s="18" t="s">
        <v>17</v>
      </c>
      <c r="H18" s="20">
        <v>0.03</v>
      </c>
      <c r="I18" s="43">
        <v>0</v>
      </c>
    </row>
    <row r="19" spans="4:9" x14ac:dyDescent="0.25">
      <c r="D19" s="21">
        <v>3000.0001000000002</v>
      </c>
      <c r="E19" s="22" t="s">
        <v>16</v>
      </c>
      <c r="F19" s="23">
        <v>12000</v>
      </c>
      <c r="G19" s="22" t="s">
        <v>17</v>
      </c>
      <c r="H19" s="24">
        <v>0.1</v>
      </c>
      <c r="I19" s="44">
        <v>210</v>
      </c>
    </row>
    <row r="20" spans="4:9" x14ac:dyDescent="0.25">
      <c r="D20" s="21">
        <v>12000.000099999999</v>
      </c>
      <c r="E20" s="22" t="s">
        <v>16</v>
      </c>
      <c r="F20" s="23">
        <v>25000</v>
      </c>
      <c r="G20" s="22" t="s">
        <v>17</v>
      </c>
      <c r="H20" s="24">
        <v>0.2</v>
      </c>
      <c r="I20" s="44">
        <v>1410</v>
      </c>
    </row>
    <row r="21" spans="4:9" x14ac:dyDescent="0.25">
      <c r="D21" s="21">
        <v>25000.000100000001</v>
      </c>
      <c r="E21" s="22" t="s">
        <v>16</v>
      </c>
      <c r="F21" s="23">
        <v>35000</v>
      </c>
      <c r="G21" s="22" t="s">
        <v>17</v>
      </c>
      <c r="H21" s="24">
        <v>0.25</v>
      </c>
      <c r="I21" s="44">
        <v>2660</v>
      </c>
    </row>
    <row r="22" spans="4:9" x14ac:dyDescent="0.25">
      <c r="D22" s="21">
        <v>35000.000099999997</v>
      </c>
      <c r="E22" s="22" t="s">
        <v>16</v>
      </c>
      <c r="F22" s="23">
        <v>55000</v>
      </c>
      <c r="G22" s="22" t="s">
        <v>17</v>
      </c>
      <c r="H22" s="24">
        <v>0.3</v>
      </c>
      <c r="I22" s="44">
        <v>4410</v>
      </c>
    </row>
    <row r="23" spans="4:9" x14ac:dyDescent="0.25">
      <c r="D23" s="21">
        <v>55000.000099999997</v>
      </c>
      <c r="E23" s="22" t="s">
        <v>16</v>
      </c>
      <c r="F23" s="23">
        <v>80000</v>
      </c>
      <c r="G23" s="22" t="s">
        <v>17</v>
      </c>
      <c r="H23" s="24">
        <v>0.35</v>
      </c>
      <c r="I23" s="44">
        <v>7160</v>
      </c>
    </row>
    <row r="24" spans="4:9" ht="15.75" thickBot="1" x14ac:dyDescent="0.3">
      <c r="D24" s="25">
        <v>80000.000100000005</v>
      </c>
      <c r="E24" s="26" t="s">
        <v>16</v>
      </c>
      <c r="F24" s="27"/>
      <c r="G24" s="26" t="s">
        <v>17</v>
      </c>
      <c r="H24" s="28">
        <v>0.45</v>
      </c>
      <c r="I24" s="45">
        <v>15160</v>
      </c>
    </row>
  </sheetData>
  <sheetProtection password="A4BA" sheet="1" objects="1" scenarios="1"/>
  <mergeCells count="2">
    <mergeCell ref="D3:I3"/>
    <mergeCell ref="D15:I15"/>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测算表</vt:lpstr>
      <vt:lpstr>税率表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Min Min (HR OT FSS AA CN BOM DM&amp;REP)</dc:creator>
  <cp:keywords>C_Unrestricted</cp:keywords>
  <cp:lastModifiedBy>Wu, Cheng Qian (RC-CN EM DG SWS SMSC R&amp;D)</cp:lastModifiedBy>
  <dcterms:created xsi:type="dcterms:W3CDTF">2018-12-06T11:35:37Z</dcterms:created>
  <dcterms:modified xsi:type="dcterms:W3CDTF">2019-01-15T01:05:21Z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-82907223</vt:i4>
  </property>
  <property fmtid="{D5CDD505-2E9C-101B-9397-08002B2CF9AE}" pid="3" name="_NewReviewCycle">
    <vt:lpwstr/>
  </property>
  <property fmtid="{D5CDD505-2E9C-101B-9397-08002B2CF9AE}" pid="4" name="_EmailSubject">
    <vt:lpwstr>年终奖金的个税处理</vt:lpwstr>
  </property>
  <property fmtid="{D5CDD505-2E9C-101B-9397-08002B2CF9AE}" pid="5" name="_AuthorEmail">
    <vt:lpwstr>min.zou@siemens.com</vt:lpwstr>
  </property>
  <property fmtid="{D5CDD505-2E9C-101B-9397-08002B2CF9AE}" pid="6" name="_AuthorEmailDisplayName">
    <vt:lpwstr>Zou, Min (HR RE CN BP EM)</vt:lpwstr>
  </property>
  <property fmtid="{D5CDD505-2E9C-101B-9397-08002B2CF9AE}" pid="7" name="Document Confidentiality">
    <vt:lpwstr>Unrestricted</vt:lpwstr>
  </property>
  <property fmtid="{D5CDD505-2E9C-101B-9397-08002B2CF9AE}" pid="8" name="_PreviousAdHocReviewCycleID">
    <vt:i4>876302816</vt:i4>
  </property>
  <property fmtid="{D5CDD505-2E9C-101B-9397-08002B2CF9AE}" pid="9" name="_ReviewingToolsShownOnce">
    <vt:lpwstr/>
  </property>
</Properties>
</file>