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zar\Desktop\Analog electronics\"/>
    </mc:Choice>
  </mc:AlternateContent>
  <bookViews>
    <workbookView xWindow="0" yWindow="0" windowWidth="28800" windowHeight="12330"/>
  </bookViews>
  <sheets>
    <sheet name="Лист2" sheetId="2" r:id="rId1"/>
    <sheet name="Лист1" sheetId="1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2" l="1"/>
  <c r="F9" i="2"/>
  <c r="G9" i="2"/>
  <c r="E10" i="2"/>
  <c r="F10" i="2"/>
  <c r="G10" i="2"/>
  <c r="E11" i="2"/>
  <c r="F11" i="2"/>
  <c r="G11" i="2"/>
  <c r="G8" i="2"/>
  <c r="F8" i="2"/>
  <c r="E8" i="2"/>
  <c r="E14" i="2"/>
  <c r="D11" i="2"/>
  <c r="D13" i="2" s="1"/>
  <c r="J13" i="2" s="1"/>
  <c r="D10" i="2"/>
  <c r="D12" i="2" s="1"/>
  <c r="J12" i="2" s="1"/>
  <c r="D9" i="2"/>
  <c r="D8" i="2"/>
  <c r="B11" i="2"/>
  <c r="B13" i="2" s="1"/>
  <c r="H13" i="2" s="1"/>
  <c r="B10" i="2"/>
  <c r="B12" i="2" s="1"/>
  <c r="H12" i="2" s="1"/>
  <c r="B9" i="2"/>
  <c r="H9" i="2" s="1"/>
  <c r="B8" i="2"/>
  <c r="H8" i="2" s="1"/>
  <c r="C11" i="2"/>
  <c r="C13" i="2" s="1"/>
  <c r="I13" i="2" s="1"/>
  <c r="C10" i="2"/>
  <c r="C9" i="2"/>
  <c r="C8" i="2"/>
  <c r="E17" i="2"/>
  <c r="E16" i="2"/>
  <c r="E15" i="2"/>
  <c r="G17" i="2"/>
  <c r="G16" i="2"/>
  <c r="G15" i="2"/>
  <c r="G14" i="2"/>
  <c r="F14" i="2"/>
  <c r="F17" i="2"/>
  <c r="F16" i="2"/>
  <c r="F15" i="2"/>
  <c r="C12" i="2" l="1"/>
  <c r="I12" i="2" s="1"/>
  <c r="I8" i="2"/>
  <c r="J9" i="2"/>
  <c r="I11" i="2"/>
  <c r="J11" i="2"/>
  <c r="H10" i="2"/>
  <c r="J10" i="2"/>
  <c r="I9" i="2"/>
  <c r="J8" i="2"/>
  <c r="H11" i="2"/>
  <c r="I10" i="2"/>
</calcChain>
</file>

<file path=xl/sharedStrings.xml><?xml version="1.0" encoding="utf-8"?>
<sst xmlns="http://schemas.openxmlformats.org/spreadsheetml/2006/main" count="107" uniqueCount="45">
  <si>
    <t>R1</t>
  </si>
  <si>
    <t>R2</t>
  </si>
  <si>
    <t>R3</t>
  </si>
  <si>
    <t>R4</t>
  </si>
  <si>
    <t>R5</t>
  </si>
  <si>
    <t>C1</t>
  </si>
  <si>
    <t>C2</t>
  </si>
  <si>
    <t>C3</t>
  </si>
  <si>
    <t>C4</t>
  </si>
  <si>
    <t>Q1</t>
  </si>
  <si>
    <t>Q2</t>
  </si>
  <si>
    <t>I</t>
  </si>
  <si>
    <t>U</t>
  </si>
  <si>
    <t>max</t>
  </si>
  <si>
    <t>Ic</t>
  </si>
  <si>
    <t>Uc</t>
  </si>
  <si>
    <t>mA</t>
  </si>
  <si>
    <t>V</t>
  </si>
  <si>
    <t>2Vin</t>
  </si>
  <si>
    <t>Vin</t>
  </si>
  <si>
    <t>min</t>
  </si>
  <si>
    <t>-</t>
  </si>
  <si>
    <t>mkA</t>
  </si>
  <si>
    <t>2/3Vin</t>
  </si>
  <si>
    <t>потрібен для симуляції</t>
  </si>
  <si>
    <t>2N2222</t>
  </si>
  <si>
    <t>U1</t>
  </si>
  <si>
    <t>NE555P</t>
  </si>
  <si>
    <r>
      <t xml:space="preserve">резистори smd 0805 </t>
    </r>
    <r>
      <rPr>
        <sz val="14"/>
        <color theme="1"/>
        <rFont val="Segoe UI Symbol"/>
        <family val="2"/>
      </rPr>
      <t>±</t>
    </r>
    <r>
      <rPr>
        <sz val="14"/>
        <color theme="1"/>
        <rFont val="Times New Roman"/>
        <family val="1"/>
        <charset val="204"/>
      </rPr>
      <t>1% або навеcним 1/4Вт ±5%</t>
    </r>
  </si>
  <si>
    <t>https://www.digikey.com/en/products/detail/on-semiconductor/MMBT2222ALT1G/919593</t>
  </si>
  <si>
    <t>https://www.digikey.com/en/products/detail/texas-instruments/NE555P/277057</t>
  </si>
  <si>
    <t>https://www.digikey.com/en/products/detail/koa-speer-electronics-inc/RK73H2ATTD1001F/10234715</t>
  </si>
  <si>
    <t>https://www.digikey.com/en/products/detail/koa-speer-electronics-inc/RK73H2ATTD4701F/10234298</t>
  </si>
  <si>
    <t>https://www.digikey.com/en/products/detail/panasonic-electronic-components/ERJ-6ENF1603V/1746464</t>
  </si>
  <si>
    <t>https://www.digikey.com/en/products/detail/samsung-electro-mechanics/CL21B103KAANNNC/3888092</t>
  </si>
  <si>
    <t>конденсатори smd 0805</t>
  </si>
  <si>
    <t>https://www.digikey.com/en/products/detail/samsung-electro-mechanics/CL21A106KOCLRNC/3888057?s=N4IgTCBcDaIMIBkwEYCCyAMA2A0geUQCUA5OEAXQF8g</t>
  </si>
  <si>
    <t>Vcc</t>
  </si>
  <si>
    <t>d</t>
  </si>
  <si>
    <t>W</t>
  </si>
  <si>
    <t>typ.</t>
  </si>
  <si>
    <t>B</t>
  </si>
  <si>
    <t>В</t>
  </si>
  <si>
    <t>Струми та напруги в схемі</t>
  </si>
  <si>
    <t>Таблиця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</si>
</sst>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73" formatCode="0.000"/>
  </numFmts>
  <fonts count="7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4"/>
      <color rgb="FF000000"/>
      <name val="Arial"/>
      <family val="2"/>
      <charset val="204"/>
    </font>
    <font>
      <sz val="14"/>
      <color theme="1"/>
      <name val="Segoe UI Symbol"/>
      <family val="2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49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164" fontId="1" fillId="0" borderId="3" xfId="0" applyNumberFormat="1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164" fontId="1" fillId="0" borderId="6" xfId="0" applyNumberFormat="1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164" fontId="1" fillId="0" borderId="9" xfId="0" applyNumberFormat="1" applyFont="1" applyBorder="1"/>
    <xf numFmtId="0" fontId="1" fillId="0" borderId="10" xfId="0" applyFont="1" applyBorder="1"/>
    <xf numFmtId="0" fontId="1" fillId="0" borderId="0" xfId="0" applyFont="1" applyFill="1" applyBorder="1"/>
    <xf numFmtId="0" fontId="2" fillId="0" borderId="0" xfId="0" applyFont="1"/>
    <xf numFmtId="0" fontId="4" fillId="0" borderId="0" xfId="1"/>
    <xf numFmtId="0" fontId="6" fillId="0" borderId="0" xfId="0" applyFont="1"/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11" fontId="6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173" fontId="6" fillId="0" borderId="11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3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11" fontId="6" fillId="0" borderId="5" xfId="0" applyNumberFormat="1" applyFont="1" applyBorder="1" applyAlignment="1">
      <alignment horizontal="center" vertical="center"/>
    </xf>
    <xf numFmtId="11" fontId="6" fillId="0" borderId="6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73" fontId="6" fillId="0" borderId="6" xfId="0" applyNumberFormat="1" applyFont="1" applyBorder="1" applyAlignment="1">
      <alignment horizontal="center" vertical="center"/>
    </xf>
    <xf numFmtId="173" fontId="6" fillId="0" borderId="7" xfId="0" applyNumberFormat="1" applyFont="1" applyBorder="1" applyAlignment="1">
      <alignment horizontal="center" vertical="center"/>
    </xf>
    <xf numFmtId="11" fontId="6" fillId="0" borderId="16" xfId="0" applyNumberFormat="1" applyFont="1" applyBorder="1" applyAlignment="1">
      <alignment horizontal="center" vertical="center"/>
    </xf>
    <xf numFmtId="173" fontId="6" fillId="0" borderId="17" xfId="0" applyNumberFormat="1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18" xfId="0" applyFont="1" applyBorder="1" applyAlignment="1">
      <alignment horizontal="right" vertical="center"/>
    </xf>
    <xf numFmtId="0" fontId="6" fillId="0" borderId="8" xfId="0" applyFont="1" applyBorder="1" applyAlignment="1">
      <alignment horizontal="right" vertical="center"/>
    </xf>
    <xf numFmtId="9" fontId="6" fillId="0" borderId="11" xfId="2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6" fillId="0" borderId="17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</cellXfs>
  <cellStyles count="3">
    <cellStyle name="Гиперссылка" xfId="1" builtinId="8"/>
    <cellStyle name="Обычный" xfId="0" builtinId="0"/>
    <cellStyle name="Процентный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detail/panasonic-electronic-components/ERJ-6ENF1603V/1746464" TargetMode="External"/><Relationship Id="rId2" Type="http://schemas.openxmlformats.org/officeDocument/2006/relationships/hyperlink" Target="https://www.digikey.com/en/products/detail/koa-speer-electronics-inc/RK73H2ATTD4701F/10234298" TargetMode="External"/><Relationship Id="rId1" Type="http://schemas.openxmlformats.org/officeDocument/2006/relationships/hyperlink" Target="https://www.digikey.com/en/products/detail/koa-speer-electronics-inc/RK73H2ATTD1001F/10234715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digikey.com/en/products/detail/on-semiconductor/MMBT2222ALT1G/919593" TargetMode="External"/><Relationship Id="rId4" Type="http://schemas.openxmlformats.org/officeDocument/2006/relationships/hyperlink" Target="https://www.digikey.com/en/products/detail/texas-instruments/NE555P/2770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zoomScale="85" zoomScaleNormal="85" workbookViewId="0">
      <selection activeCell="W13" sqref="W13"/>
    </sheetView>
  </sheetViews>
  <sheetFormatPr defaultRowHeight="15.75" x14ac:dyDescent="0.25"/>
  <cols>
    <col min="1" max="1" width="5" style="17" bestFit="1" customWidth="1"/>
    <col min="2" max="4" width="9.85546875" style="17" bestFit="1" customWidth="1"/>
    <col min="5" max="5" width="4.7109375" style="17" bestFit="1" customWidth="1"/>
    <col min="6" max="6" width="4.85546875" style="17" bestFit="1" customWidth="1"/>
    <col min="7" max="7" width="5.140625" style="17" bestFit="1" customWidth="1"/>
    <col min="8" max="10" width="6.5703125" style="17" bestFit="1" customWidth="1"/>
    <col min="11" max="16384" width="9.140625" style="17"/>
  </cols>
  <sheetData>
    <row r="1" spans="1:10" x14ac:dyDescent="0.25">
      <c r="I1" s="41" t="s">
        <v>44</v>
      </c>
      <c r="J1" s="41"/>
    </row>
    <row r="2" spans="1:10" ht="16.5" thickBot="1" x14ac:dyDescent="0.3">
      <c r="A2" s="40" t="s">
        <v>43</v>
      </c>
      <c r="B2" s="40"/>
      <c r="C2" s="40"/>
      <c r="D2" s="40"/>
      <c r="E2" s="40"/>
      <c r="F2" s="40"/>
      <c r="G2" s="40"/>
      <c r="H2" s="40"/>
      <c r="I2" s="40"/>
      <c r="J2" s="40"/>
    </row>
    <row r="3" spans="1:10" x14ac:dyDescent="0.25">
      <c r="A3" s="42" t="s">
        <v>37</v>
      </c>
      <c r="B3" s="31">
        <v>9</v>
      </c>
      <c r="C3" s="46" t="s">
        <v>42</v>
      </c>
    </row>
    <row r="4" spans="1:10" x14ac:dyDescent="0.25">
      <c r="A4" s="43" t="s">
        <v>38</v>
      </c>
      <c r="B4" s="45">
        <v>0.1</v>
      </c>
      <c r="C4" s="47"/>
    </row>
    <row r="5" spans="1:10" ht="16.5" thickBot="1" x14ac:dyDescent="0.3">
      <c r="A5" s="44" t="s">
        <v>41</v>
      </c>
      <c r="B5" s="19">
        <v>300</v>
      </c>
      <c r="C5" s="48"/>
    </row>
    <row r="6" spans="1:10" x14ac:dyDescent="0.25">
      <c r="B6" s="38" t="s">
        <v>11</v>
      </c>
      <c r="C6" s="39"/>
      <c r="D6" s="24"/>
      <c r="E6" s="24" t="s">
        <v>12</v>
      </c>
      <c r="F6" s="24"/>
      <c r="G6" s="24"/>
      <c r="H6" s="24" t="s">
        <v>39</v>
      </c>
      <c r="I6" s="24"/>
      <c r="J6" s="25"/>
    </row>
    <row r="7" spans="1:10" ht="16.5" thickBot="1" x14ac:dyDescent="0.3">
      <c r="B7" s="18" t="s">
        <v>20</v>
      </c>
      <c r="C7" s="19" t="s">
        <v>40</v>
      </c>
      <c r="D7" s="19" t="s">
        <v>13</v>
      </c>
      <c r="E7" s="19" t="s">
        <v>20</v>
      </c>
      <c r="F7" s="19" t="s">
        <v>40</v>
      </c>
      <c r="G7" s="19" t="s">
        <v>13</v>
      </c>
      <c r="H7" s="19" t="s">
        <v>20</v>
      </c>
      <c r="I7" s="19" t="s">
        <v>40</v>
      </c>
      <c r="J7" s="20" t="s">
        <v>13</v>
      </c>
    </row>
    <row r="8" spans="1:10" x14ac:dyDescent="0.25">
      <c r="A8" s="26" t="s">
        <v>0</v>
      </c>
      <c r="B8" s="29">
        <f>$B$3/1000*(1-$B$4)</f>
        <v>8.0999999999999996E-3</v>
      </c>
      <c r="C8" s="30">
        <f>$B$3/1000</f>
        <v>8.9999999999999993E-3</v>
      </c>
      <c r="D8" s="30">
        <f>$B$3/1000*(1+$B$4)</f>
        <v>9.9000000000000008E-3</v>
      </c>
      <c r="E8" s="31">
        <f>$B$3*(1-$B$4)</f>
        <v>8.1</v>
      </c>
      <c r="F8" s="31">
        <f>$B$3</f>
        <v>9</v>
      </c>
      <c r="G8" s="31">
        <f>$B$3*(1+$B$4)</f>
        <v>9.9</v>
      </c>
      <c r="H8" s="32">
        <f t="shared" ref="H8:H17" si="0">E8*B8</f>
        <v>6.5609999999999988E-2</v>
      </c>
      <c r="I8" s="32">
        <f t="shared" ref="I8:I17" si="1">F8*C8</f>
        <v>8.0999999999999989E-2</v>
      </c>
      <c r="J8" s="33">
        <f t="shared" ref="J8:J16" si="2">G8*D8</f>
        <v>9.8010000000000014E-2</v>
      </c>
    </row>
    <row r="9" spans="1:10" x14ac:dyDescent="0.25">
      <c r="A9" s="27" t="s">
        <v>1</v>
      </c>
      <c r="B9" s="34">
        <f>$B$3/1000*(1-$B$4)</f>
        <v>8.0999999999999996E-3</v>
      </c>
      <c r="C9" s="21">
        <f>$B$3/1000</f>
        <v>8.9999999999999993E-3</v>
      </c>
      <c r="D9" s="21">
        <f>$B$3/1000*(1+$B$4)</f>
        <v>9.9000000000000008E-3</v>
      </c>
      <c r="E9" s="22">
        <f>$B$3*(1-$B$4)</f>
        <v>8.1</v>
      </c>
      <c r="F9" s="22">
        <f>$B$3</f>
        <v>9</v>
      </c>
      <c r="G9" s="22">
        <f>$B$3*(1+$B$4)</f>
        <v>9.9</v>
      </c>
      <c r="H9" s="23">
        <f t="shared" si="0"/>
        <v>6.5609999999999988E-2</v>
      </c>
      <c r="I9" s="23">
        <f t="shared" si="1"/>
        <v>8.0999999999999989E-2</v>
      </c>
      <c r="J9" s="35">
        <f t="shared" si="2"/>
        <v>9.8010000000000014E-2</v>
      </c>
    </row>
    <row r="10" spans="1:10" x14ac:dyDescent="0.25">
      <c r="A10" s="27" t="s">
        <v>2</v>
      </c>
      <c r="B10" s="34">
        <f>$B$3/4700*(1-$B$4)</f>
        <v>1.7234042553191488E-3</v>
      </c>
      <c r="C10" s="21">
        <f>$B$3/4700</f>
        <v>1.9148936170212765E-3</v>
      </c>
      <c r="D10" s="21">
        <f>$B$3/4700*(1+$B$4)</f>
        <v>2.1063829787234044E-3</v>
      </c>
      <c r="E10" s="22">
        <f>$B$3*(1-$B$4)</f>
        <v>8.1</v>
      </c>
      <c r="F10" s="22">
        <f>$B$3</f>
        <v>9</v>
      </c>
      <c r="G10" s="22">
        <f>$B$3*(1+$B$4)</f>
        <v>9.9</v>
      </c>
      <c r="H10" s="23">
        <f t="shared" si="0"/>
        <v>1.3959574468085104E-2</v>
      </c>
      <c r="I10" s="23">
        <f t="shared" si="1"/>
        <v>1.7234042553191487E-2</v>
      </c>
      <c r="J10" s="35">
        <f t="shared" si="2"/>
        <v>2.0853191489361704E-2</v>
      </c>
    </row>
    <row r="11" spans="1:10" x14ac:dyDescent="0.25">
      <c r="A11" s="27" t="s">
        <v>3</v>
      </c>
      <c r="B11" s="34">
        <f>$B$3/160000*(1-$B$4)</f>
        <v>5.0624999999999997E-5</v>
      </c>
      <c r="C11" s="21">
        <f>$B$3/160000</f>
        <v>5.6249999999999998E-5</v>
      </c>
      <c r="D11" s="21">
        <f>$B$3/160000*(1+$B$4)</f>
        <v>6.1875E-5</v>
      </c>
      <c r="E11" s="22">
        <f>$B$3*(1-$B$4)</f>
        <v>8.1</v>
      </c>
      <c r="F11" s="22">
        <f>$B$3</f>
        <v>9</v>
      </c>
      <c r="G11" s="22">
        <f>$B$3*(1+$B$4)</f>
        <v>9.9</v>
      </c>
      <c r="H11" s="23">
        <f t="shared" si="0"/>
        <v>4.1006249999999995E-4</v>
      </c>
      <c r="I11" s="23">
        <f t="shared" si="1"/>
        <v>5.0624999999999997E-4</v>
      </c>
      <c r="J11" s="35">
        <f t="shared" si="2"/>
        <v>6.1256250000000004E-4</v>
      </c>
    </row>
    <row r="12" spans="1:10" x14ac:dyDescent="0.25">
      <c r="A12" s="27" t="s">
        <v>9</v>
      </c>
      <c r="B12" s="23">
        <f>B10*$B$5</f>
        <v>0.51702127659574471</v>
      </c>
      <c r="C12" s="23">
        <f>C10*$B$5</f>
        <v>0.57446808510638292</v>
      </c>
      <c r="D12" s="23">
        <f>D10*$B$5</f>
        <v>0.63191489361702136</v>
      </c>
      <c r="E12" s="22">
        <v>0.7</v>
      </c>
      <c r="F12" s="22">
        <v>0.7</v>
      </c>
      <c r="G12" s="22">
        <v>0.7</v>
      </c>
      <c r="H12" s="23">
        <f t="shared" si="0"/>
        <v>0.36191489361702128</v>
      </c>
      <c r="I12" s="23">
        <f t="shared" si="1"/>
        <v>0.402127659574468</v>
      </c>
      <c r="J12" s="35">
        <f>G12*D12</f>
        <v>0.44234042553191494</v>
      </c>
    </row>
    <row r="13" spans="1:10" x14ac:dyDescent="0.25">
      <c r="A13" s="27" t="s">
        <v>10</v>
      </c>
      <c r="B13" s="23">
        <f>B11*$B$5</f>
        <v>1.51875E-2</v>
      </c>
      <c r="C13" s="23">
        <f>C11*$B$5</f>
        <v>1.6875000000000001E-2</v>
      </c>
      <c r="D13" s="23">
        <f>D11*$B$5</f>
        <v>1.8562499999999999E-2</v>
      </c>
      <c r="E13" s="22">
        <v>0.7</v>
      </c>
      <c r="F13" s="22">
        <v>0.7</v>
      </c>
      <c r="G13" s="22">
        <v>0.7</v>
      </c>
      <c r="H13" s="23">
        <f t="shared" si="0"/>
        <v>1.0631249999999998E-2</v>
      </c>
      <c r="I13" s="23">
        <f t="shared" si="1"/>
        <v>1.18125E-2</v>
      </c>
      <c r="J13" s="35">
        <f t="shared" si="2"/>
        <v>1.2993749999999998E-2</v>
      </c>
    </row>
    <row r="14" spans="1:10" x14ac:dyDescent="0.25">
      <c r="A14" s="27" t="s">
        <v>5</v>
      </c>
      <c r="B14" s="36"/>
      <c r="C14" s="22"/>
      <c r="D14" s="22"/>
      <c r="E14" s="22">
        <f>$B$3*(1-$B$4)</f>
        <v>8.1</v>
      </c>
      <c r="F14" s="22">
        <f>$B$3</f>
        <v>9</v>
      </c>
      <c r="G14" s="22">
        <f>$B$3*(1+$B$4)</f>
        <v>9.9</v>
      </c>
      <c r="H14" s="22"/>
      <c r="I14" s="22"/>
      <c r="J14" s="37"/>
    </row>
    <row r="15" spans="1:10" x14ac:dyDescent="0.25">
      <c r="A15" s="27" t="s">
        <v>6</v>
      </c>
      <c r="B15" s="36"/>
      <c r="C15" s="22"/>
      <c r="D15" s="22"/>
      <c r="E15" s="22">
        <f>2/3*$B$3*(1-$B$4)</f>
        <v>5.4</v>
      </c>
      <c r="F15" s="22">
        <f>2/3*$B$3</f>
        <v>6</v>
      </c>
      <c r="G15" s="22">
        <f>2/3*$B$3*(1+$B$4)</f>
        <v>6.6000000000000005</v>
      </c>
      <c r="H15" s="22"/>
      <c r="I15" s="22"/>
      <c r="J15" s="37"/>
    </row>
    <row r="16" spans="1:10" x14ac:dyDescent="0.25">
      <c r="A16" s="27" t="s">
        <v>7</v>
      </c>
      <c r="B16" s="36"/>
      <c r="C16" s="22"/>
      <c r="D16" s="22"/>
      <c r="E16" s="22">
        <f>$B$3*(1-$B$4)</f>
        <v>8.1</v>
      </c>
      <c r="F16" s="22">
        <f>$B$3</f>
        <v>9</v>
      </c>
      <c r="G16" s="22">
        <f>$B$3*(1+$B$4)</f>
        <v>9.9</v>
      </c>
      <c r="H16" s="22"/>
      <c r="I16" s="22"/>
      <c r="J16" s="37"/>
    </row>
    <row r="17" spans="1:10" ht="16.5" thickBot="1" x14ac:dyDescent="0.3">
      <c r="A17" s="28" t="s">
        <v>8</v>
      </c>
      <c r="B17" s="18"/>
      <c r="C17" s="19"/>
      <c r="D17" s="19"/>
      <c r="E17" s="19">
        <f>2/3*$B$3*(1-$B$4)</f>
        <v>5.4</v>
      </c>
      <c r="F17" s="19">
        <f>2/3*$B$3</f>
        <v>6</v>
      </c>
      <c r="G17" s="19">
        <f>2/3*$B$3*(1+$B$4)</f>
        <v>6.6000000000000005</v>
      </c>
      <c r="H17" s="19"/>
      <c r="I17" s="19"/>
      <c r="J17" s="20"/>
    </row>
  </sheetData>
  <mergeCells count="5">
    <mergeCell ref="B6:D6"/>
    <mergeCell ref="E6:G6"/>
    <mergeCell ref="H6:J6"/>
    <mergeCell ref="A2:J2"/>
    <mergeCell ref="I1:J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G23" sqref="G23"/>
    </sheetView>
  </sheetViews>
  <sheetFormatPr defaultRowHeight="15" x14ac:dyDescent="0.25"/>
  <sheetData>
    <row r="1" spans="1:10" ht="19.5" thickBot="1" x14ac:dyDescent="0.35">
      <c r="A1" s="1"/>
      <c r="B1" s="1"/>
      <c r="C1" s="1" t="s">
        <v>13</v>
      </c>
      <c r="D1" s="1" t="s">
        <v>20</v>
      </c>
      <c r="E1" s="1"/>
    </row>
    <row r="2" spans="1:10" ht="21" thickBot="1" x14ac:dyDescent="0.4">
      <c r="A2" s="2"/>
      <c r="B2" s="3" t="s">
        <v>19</v>
      </c>
      <c r="C2" s="4">
        <v>5.5</v>
      </c>
      <c r="D2" s="4">
        <v>4.5</v>
      </c>
      <c r="E2" s="5" t="s">
        <v>17</v>
      </c>
      <c r="F2" s="14" t="s">
        <v>28</v>
      </c>
    </row>
    <row r="3" spans="1:10" ht="18.75" x14ac:dyDescent="0.3">
      <c r="A3" s="6" t="s">
        <v>0</v>
      </c>
      <c r="B3" s="7" t="s">
        <v>12</v>
      </c>
      <c r="C3" s="8">
        <v>4</v>
      </c>
      <c r="D3" s="8"/>
      <c r="E3" s="9" t="s">
        <v>17</v>
      </c>
      <c r="F3" s="16" t="s">
        <v>31</v>
      </c>
    </row>
    <row r="4" spans="1:10" ht="19.5" thickBot="1" x14ac:dyDescent="0.35">
      <c r="A4" s="10"/>
      <c r="B4" s="11" t="s">
        <v>11</v>
      </c>
      <c r="C4" s="12">
        <v>4</v>
      </c>
      <c r="D4" s="12"/>
      <c r="E4" s="13" t="s">
        <v>16</v>
      </c>
    </row>
    <row r="5" spans="1:10" ht="18.75" x14ac:dyDescent="0.3">
      <c r="A5" s="6" t="s">
        <v>1</v>
      </c>
      <c r="B5" s="7" t="s">
        <v>12</v>
      </c>
      <c r="C5" s="8" t="s">
        <v>19</v>
      </c>
      <c r="D5" s="8"/>
      <c r="E5" s="9" t="s">
        <v>17</v>
      </c>
      <c r="F5" s="16" t="s">
        <v>32</v>
      </c>
    </row>
    <row r="6" spans="1:10" ht="19.5" thickBot="1" x14ac:dyDescent="0.35">
      <c r="A6" s="10"/>
      <c r="B6" s="11" t="s">
        <v>11</v>
      </c>
      <c r="C6" s="12">
        <v>1.2</v>
      </c>
      <c r="D6" s="12"/>
      <c r="E6" s="13" t="s">
        <v>16</v>
      </c>
    </row>
    <row r="7" spans="1:10" ht="18.75" x14ac:dyDescent="0.3">
      <c r="A7" s="6" t="s">
        <v>2</v>
      </c>
      <c r="B7" s="7" t="s">
        <v>12</v>
      </c>
      <c r="C7" s="8" t="s">
        <v>21</v>
      </c>
      <c r="D7" s="8"/>
      <c r="E7" s="9"/>
      <c r="F7" s="14" t="s">
        <v>24</v>
      </c>
    </row>
    <row r="8" spans="1:10" ht="19.5" thickBot="1" x14ac:dyDescent="0.35">
      <c r="A8" s="10"/>
      <c r="B8" s="11" t="s">
        <v>11</v>
      </c>
      <c r="C8" s="12" t="s">
        <v>21</v>
      </c>
      <c r="D8" s="12"/>
      <c r="E8" s="13"/>
    </row>
    <row r="9" spans="1:10" ht="18.75" x14ac:dyDescent="0.3">
      <c r="A9" s="6" t="s">
        <v>3</v>
      </c>
      <c r="B9" s="7" t="s">
        <v>12</v>
      </c>
      <c r="C9" s="8">
        <v>5</v>
      </c>
      <c r="D9" s="8"/>
      <c r="E9" s="9" t="s">
        <v>17</v>
      </c>
      <c r="F9" s="16" t="s">
        <v>33</v>
      </c>
    </row>
    <row r="10" spans="1:10" ht="19.5" thickBot="1" x14ac:dyDescent="0.35">
      <c r="A10" s="10"/>
      <c r="B10" s="11" t="s">
        <v>11</v>
      </c>
      <c r="C10" s="12">
        <v>30</v>
      </c>
      <c r="D10" s="12"/>
      <c r="E10" s="13" t="s">
        <v>22</v>
      </c>
    </row>
    <row r="11" spans="1:10" ht="18.75" x14ac:dyDescent="0.3">
      <c r="A11" s="6" t="s">
        <v>4</v>
      </c>
      <c r="B11" s="7" t="s">
        <v>12</v>
      </c>
      <c r="C11" s="8">
        <v>5</v>
      </c>
      <c r="D11" s="8"/>
      <c r="E11" s="9" t="s">
        <v>17</v>
      </c>
    </row>
    <row r="12" spans="1:10" ht="19.5" thickBot="1" x14ac:dyDescent="0.35">
      <c r="A12" s="10"/>
      <c r="B12" s="11" t="s">
        <v>11</v>
      </c>
      <c r="C12" s="12">
        <v>1.5</v>
      </c>
      <c r="D12" s="12"/>
      <c r="E12" s="13" t="s">
        <v>16</v>
      </c>
    </row>
    <row r="13" spans="1:10" ht="18.75" x14ac:dyDescent="0.3">
      <c r="A13" s="6" t="s">
        <v>5</v>
      </c>
      <c r="B13" s="7" t="s">
        <v>12</v>
      </c>
      <c r="C13" s="8" t="s">
        <v>23</v>
      </c>
      <c r="D13" s="8"/>
      <c r="E13" s="9" t="s">
        <v>17</v>
      </c>
      <c r="F13" s="14" t="s">
        <v>35</v>
      </c>
      <c r="J13" t="s">
        <v>34</v>
      </c>
    </row>
    <row r="14" spans="1:10" ht="19.5" thickBot="1" x14ac:dyDescent="0.35">
      <c r="A14" s="10"/>
      <c r="B14" s="11" t="s">
        <v>11</v>
      </c>
      <c r="C14" s="12">
        <v>0</v>
      </c>
      <c r="D14" s="12"/>
      <c r="E14" s="13" t="s">
        <v>16</v>
      </c>
    </row>
    <row r="15" spans="1:10" ht="18.75" x14ac:dyDescent="0.3">
      <c r="A15" s="6" t="s">
        <v>6</v>
      </c>
      <c r="B15" s="7" t="s">
        <v>12</v>
      </c>
      <c r="C15" s="8" t="s">
        <v>23</v>
      </c>
      <c r="D15" s="8"/>
      <c r="E15" s="9" t="s">
        <v>17</v>
      </c>
    </row>
    <row r="16" spans="1:10" ht="19.5" thickBot="1" x14ac:dyDescent="0.35">
      <c r="A16" s="10"/>
      <c r="B16" s="11" t="s">
        <v>11</v>
      </c>
      <c r="C16" s="12">
        <v>4</v>
      </c>
      <c r="D16" s="12"/>
      <c r="E16" s="13" t="s">
        <v>16</v>
      </c>
    </row>
    <row r="17" spans="1:7" ht="18.75" x14ac:dyDescent="0.3">
      <c r="A17" s="6" t="s">
        <v>7</v>
      </c>
      <c r="B17" s="7" t="s">
        <v>12</v>
      </c>
      <c r="C17" s="8">
        <v>5</v>
      </c>
      <c r="D17" s="8"/>
      <c r="E17" s="9" t="s">
        <v>17</v>
      </c>
      <c r="F17" t="s">
        <v>36</v>
      </c>
    </row>
    <row r="18" spans="1:7" ht="19.5" thickBot="1" x14ac:dyDescent="0.35">
      <c r="A18" s="10"/>
      <c r="B18" s="11" t="s">
        <v>11</v>
      </c>
      <c r="C18" s="12">
        <v>80</v>
      </c>
      <c r="D18" s="12"/>
      <c r="E18" s="13" t="s">
        <v>16</v>
      </c>
    </row>
    <row r="19" spans="1:7" ht="18.75" x14ac:dyDescent="0.3">
      <c r="A19" s="6" t="s">
        <v>8</v>
      </c>
      <c r="B19" s="7" t="s">
        <v>12</v>
      </c>
      <c r="C19" s="8" t="s">
        <v>19</v>
      </c>
      <c r="D19" s="8"/>
      <c r="E19" s="9" t="s">
        <v>17</v>
      </c>
    </row>
    <row r="20" spans="1:7" ht="19.5" thickBot="1" x14ac:dyDescent="0.35">
      <c r="A20" s="10"/>
      <c r="B20" s="11" t="s">
        <v>11</v>
      </c>
      <c r="C20" s="12">
        <v>4</v>
      </c>
      <c r="D20" s="12"/>
      <c r="E20" s="13" t="s">
        <v>16</v>
      </c>
    </row>
    <row r="21" spans="1:7" ht="18.75" x14ac:dyDescent="0.3">
      <c r="A21" s="6" t="s">
        <v>9</v>
      </c>
      <c r="B21" s="7" t="s">
        <v>14</v>
      </c>
      <c r="C21" s="8">
        <v>3</v>
      </c>
      <c r="D21" s="8"/>
      <c r="E21" s="9" t="s">
        <v>16</v>
      </c>
      <c r="F21" s="15" t="s">
        <v>25</v>
      </c>
      <c r="G21" t="s">
        <v>29</v>
      </c>
    </row>
    <row r="22" spans="1:7" ht="19.5" thickBot="1" x14ac:dyDescent="0.35">
      <c r="A22" s="10"/>
      <c r="B22" s="11" t="s">
        <v>15</v>
      </c>
      <c r="C22" s="12">
        <v>6</v>
      </c>
      <c r="D22" s="12"/>
      <c r="E22" s="13" t="s">
        <v>17</v>
      </c>
    </row>
    <row r="23" spans="1:7" ht="18.75" x14ac:dyDescent="0.3">
      <c r="A23" s="6" t="s">
        <v>10</v>
      </c>
      <c r="B23" s="7" t="s">
        <v>14</v>
      </c>
      <c r="C23" s="7">
        <v>151</v>
      </c>
      <c r="D23" s="7"/>
      <c r="E23" s="9" t="s">
        <v>16</v>
      </c>
      <c r="F23" s="15" t="s">
        <v>25</v>
      </c>
      <c r="G23" s="16" t="s">
        <v>29</v>
      </c>
    </row>
    <row r="24" spans="1:7" ht="19.5" thickBot="1" x14ac:dyDescent="0.35">
      <c r="A24" s="10"/>
      <c r="B24" s="11" t="s">
        <v>15</v>
      </c>
      <c r="C24" s="11" t="s">
        <v>18</v>
      </c>
      <c r="D24" s="11"/>
      <c r="E24" s="13" t="s">
        <v>17</v>
      </c>
      <c r="F24" s="15"/>
    </row>
    <row r="25" spans="1:7" ht="19.5" thickBot="1" x14ac:dyDescent="0.35">
      <c r="A25" s="10" t="s">
        <v>26</v>
      </c>
      <c r="B25" s="11"/>
      <c r="C25" s="11"/>
      <c r="D25" s="11"/>
      <c r="E25" s="13"/>
      <c r="F25" s="15" t="s">
        <v>27</v>
      </c>
      <c r="G25" s="16" t="s">
        <v>30</v>
      </c>
    </row>
  </sheetData>
  <hyperlinks>
    <hyperlink ref="F3" r:id="rId1"/>
    <hyperlink ref="F5" r:id="rId2"/>
    <hyperlink ref="F9" r:id="rId3"/>
    <hyperlink ref="G25" r:id="rId4"/>
    <hyperlink ref="G23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 Lazarchuk</dc:creator>
  <cp:lastModifiedBy>Dima Lazarchuk</cp:lastModifiedBy>
  <dcterms:created xsi:type="dcterms:W3CDTF">2021-03-17T18:48:09Z</dcterms:created>
  <dcterms:modified xsi:type="dcterms:W3CDTF">2021-05-19T18:42:17Z</dcterms:modified>
</cp:coreProperties>
</file>