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dos_Teste\Planilhas\"/>
    </mc:Choice>
  </mc:AlternateContent>
  <xr:revisionPtr revIDLastSave="0" documentId="13_ncr:1_{28DBC715-E12D-49AA-A305-C4FB5CDE9BF3}" xr6:coauthVersionLast="45" xr6:coauthVersionMax="45" xr10:uidLastSave="{00000000-0000-0000-0000-000000000000}"/>
  <bookViews>
    <workbookView xWindow="-108" yWindow="-108" windowWidth="23256" windowHeight="12576" activeTab="3" xr2:uid="{7265AE6C-6622-4EE2-92C7-3D6586B77EA9}"/>
  </bookViews>
  <sheets>
    <sheet name="ESTOQUE" sheetId="1" r:id="rId1"/>
    <sheet name="ENTRADAS" sheetId="2" r:id="rId2"/>
    <sheet name="SAÍDAS" sheetId="3" r:id="rId3"/>
    <sheet name="Planilha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4" l="1"/>
  <c r="H3" i="4"/>
  <c r="G3" i="4"/>
  <c r="F3" i="4"/>
  <c r="D10" i="4"/>
  <c r="E2" i="1" l="1"/>
  <c r="E3" i="1"/>
  <c r="E4" i="1"/>
  <c r="E5" i="1"/>
  <c r="D2" i="1"/>
  <c r="F2" i="1" s="1"/>
  <c r="D3" i="1"/>
  <c r="D4" i="1"/>
  <c r="D5" i="1"/>
  <c r="B2" i="3"/>
  <c r="B2" i="2"/>
  <c r="F5" i="1" l="1"/>
  <c r="F4" i="1"/>
  <c r="F3" i="1"/>
</calcChain>
</file>

<file path=xl/sharedStrings.xml><?xml version="1.0" encoding="utf-8"?>
<sst xmlns="http://schemas.openxmlformats.org/spreadsheetml/2006/main" count="31" uniqueCount="24">
  <si>
    <t>DESCRIÇÃO</t>
  </si>
  <si>
    <t>CÓDIGO</t>
  </si>
  <si>
    <t>QUANTIDADE INICIAL</t>
  </si>
  <si>
    <t>QUANTIDADE DE ENTRADAS</t>
  </si>
  <si>
    <t>QUANTIDADE DE SAÍDAS</t>
  </si>
  <si>
    <t>QUANTIDADE ATUALIZADA</t>
  </si>
  <si>
    <t>CÓD</t>
  </si>
  <si>
    <t>DATA</t>
  </si>
  <si>
    <t>QUANTIDADE</t>
  </si>
  <si>
    <t>PREÇO</t>
  </si>
  <si>
    <t>CD</t>
  </si>
  <si>
    <t>DVD</t>
  </si>
  <si>
    <t>MOUSE</t>
  </si>
  <si>
    <t>TECLADO</t>
  </si>
  <si>
    <t>Data</t>
  </si>
  <si>
    <t>Histórico</t>
  </si>
  <si>
    <t>Quantidade</t>
  </si>
  <si>
    <t>Valor Total</t>
  </si>
  <si>
    <t>Valor Unitário</t>
  </si>
  <si>
    <t>Saldo Físico</t>
  </si>
  <si>
    <t>Saldo</t>
  </si>
  <si>
    <t>Preço Unitário</t>
  </si>
  <si>
    <t>Saldo Inicial</t>
  </si>
  <si>
    <t>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</si>
</sst>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428A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2"/>
    <xf numFmtId="0" fontId="3" fillId="0" borderId="0" xfId="0" applyFont="1"/>
    <xf numFmtId="14" fontId="0" fillId="0" borderId="0" xfId="0" applyNumberFormat="1"/>
    <xf numFmtId="44" fontId="0" fillId="0" borderId="0" xfId="1" applyFont="1"/>
  </cellXfs>
  <cellStyles count="3">
    <cellStyle name="Hiperlink" xfId="2" builtinId="8"/>
    <cellStyle name="Moeda" xfId="1" builtinId="4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8B236B-38AD-4A2D-AF6D-933DC5929615}" name="tbEstoque" displayName="tbEstoque" ref="A1:F5" totalsRowShown="0">
  <autoFilter ref="A1:F5" xr:uid="{BA1DD73F-13C4-4DBD-B403-650EDF18AB5F}"/>
  <tableColumns count="6">
    <tableColumn id="1" xr3:uid="{9EB66FEB-3751-4B2D-9B92-B374B4857192}" name="CÓDIGO"/>
    <tableColumn id="2" xr3:uid="{0F61B253-6B1A-4263-898B-98A2167E770C}" name="DESCRIÇÃO"/>
    <tableColumn id="3" xr3:uid="{63861BD4-8D66-4026-A1AE-58BE00F35EF7}" name="QUANTIDADE INICIAL"/>
    <tableColumn id="4" xr3:uid="{08BF27BB-15A2-4361-8283-DF798E361455}" name="QUANTIDADE DE ENTRADAS" dataDxfId="3">
      <calculatedColumnFormula>SUMIF(tbEntradas[CÓD],tbEstoque[[#This Row],[CÓDIGO]],tbEntradas[QUANTIDADE])</calculatedColumnFormula>
    </tableColumn>
    <tableColumn id="5" xr3:uid="{A99E8A14-0F5D-4082-BC05-452A5CF75C3C}" name="QUANTIDADE DE SAÍDAS" dataDxfId="2">
      <calculatedColumnFormula>SUMIF(tbSaidas[CÓD],tbEstoque[[#This Row],[CÓDIGO]],tbSaidas[QUANTIDADE])</calculatedColumnFormula>
    </tableColumn>
    <tableColumn id="6" xr3:uid="{EA640C2A-1248-4C75-9F0E-1A43283656E3}" name="QUANTIDADE ATUALIZADA">
      <calculatedColumnFormula>C2+D2-E2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3C3732-F849-4E05-9ED9-18849F2601A1}" name="tbEntradas" displayName="tbEntradas" ref="A1:E2" totalsRowShown="0">
  <autoFilter ref="A1:E2" xr:uid="{7077FD40-0F8C-45CA-B052-263A53AE08F2}"/>
  <tableColumns count="5">
    <tableColumn id="1" xr3:uid="{7D32FF33-41D5-4F64-A22C-6D934FA16187}" name="CÓD"/>
    <tableColumn id="2" xr3:uid="{0B4778FC-BE19-43C7-B8F6-F847AABF9A6B}" name="DESCRIÇÃO">
      <calculatedColumnFormula>IF(tbEntradas[[#This Row],[CÓD]]="","",IFERROR(VLOOKUP(tbEntradas[[#This Row],[CÓD]],tbEstoque[],2,FALSE),"NÃO ENCONTRADO"))</calculatedColumnFormula>
    </tableColumn>
    <tableColumn id="3" xr3:uid="{4DC35274-B164-448E-BB54-FB569ED6222B}" name="DATA"/>
    <tableColumn id="4" xr3:uid="{F4CA4C79-CBBD-4548-AA9D-8C6842F7C3CC}" name="QUANTIDADE"/>
    <tableColumn id="5" xr3:uid="{9914BF48-7905-409C-90E1-5226EBBB772D}" name="PREÇO" dataCellStyle="Moed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5EE468E-8E3E-4499-AD6F-966783EE6068}" name="tbSaidas" displayName="tbSaidas" ref="A1:E2" totalsRowShown="0">
  <autoFilter ref="A1:E2" xr:uid="{F67A9FB8-F23F-4A4B-81B4-3531237D3E99}"/>
  <tableColumns count="5">
    <tableColumn id="1" xr3:uid="{160C550B-B09A-49CD-91E5-67D96F87D3E6}" name="CÓD"/>
    <tableColumn id="2" xr3:uid="{76E31938-7351-417C-975B-3AC2BEBAD18C}" name="DESCRIÇÃO">
      <calculatedColumnFormula>IF(tbSaidas[[#This Row],[CÓD]]="","",IFERROR(VLOOKUP(tbSaidas[[#This Row],[CÓD]],tbEstoque[],2,FALSE),"NÃO ENCONTRADO"))</calculatedColumnFormula>
    </tableColumn>
    <tableColumn id="3" xr3:uid="{CF81A1FB-ECC6-41BE-B2B5-AE4CCB59E3F2}" name="DATA" dataDxfId="1"/>
    <tableColumn id="4" xr3:uid="{FAE8C79C-AF24-417B-B57A-D37C9C29529C}" name="QUANTIDADE"/>
    <tableColumn id="5" xr3:uid="{8E7ADB96-A6B5-41F7-96ED-7402F8D532A7}" name="PREÇO" dataDxfId="0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E3A52-CCD7-4ADC-80C8-C0DCB8D99BB2}">
  <dimension ref="A1:F5"/>
  <sheetViews>
    <sheetView workbookViewId="0">
      <selection activeCell="A29" sqref="A29"/>
    </sheetView>
  </sheetViews>
  <sheetFormatPr defaultRowHeight="14.4" x14ac:dyDescent="0.3"/>
  <cols>
    <col min="1" max="1" width="10.5546875" customWidth="1"/>
    <col min="2" max="2" width="12.5546875" customWidth="1"/>
    <col min="3" max="3" width="21" customWidth="1"/>
    <col min="4" max="4" width="26.5546875" customWidth="1"/>
    <col min="5" max="5" width="23.6640625" customWidth="1"/>
    <col min="6" max="6" width="25.6640625" customWidth="1"/>
  </cols>
  <sheetData>
    <row r="1" spans="1:6" x14ac:dyDescent="0.3">
      <c r="A1" s="2" t="s">
        <v>1</v>
      </c>
      <c r="B1" s="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 t="s">
        <v>10</v>
      </c>
      <c r="C2">
        <v>100</v>
      </c>
      <c r="D2">
        <f>SUMIF(tbEntradas[CÓD],tbEstoque[[#This Row],[CÓDIGO]],tbEntradas[QUANTIDADE])</f>
        <v>0</v>
      </c>
      <c r="E2">
        <f>SUMIF(tbSaidas[CÓD],tbEstoque[[#This Row],[CÓDIGO]],tbSaidas[QUANTIDADE])</f>
        <v>75</v>
      </c>
      <c r="F2">
        <f>C2+D2-E2</f>
        <v>25</v>
      </c>
    </row>
    <row r="3" spans="1:6" x14ac:dyDescent="0.3">
      <c r="A3">
        <v>2</v>
      </c>
      <c r="B3" t="s">
        <v>11</v>
      </c>
      <c r="C3">
        <v>100</v>
      </c>
      <c r="D3">
        <f>SUMIF(tbEntradas[CÓD],tbEstoque[[#This Row],[CÓDIGO]],tbEntradas[QUANTIDADE])</f>
        <v>0</v>
      </c>
      <c r="E3">
        <f>SUMIF(tbSaidas[CÓD],tbEstoque[[#This Row],[CÓDIGO]],tbSaidas[QUANTIDADE])</f>
        <v>0</v>
      </c>
      <c r="F3">
        <f>C3+D3-E3</f>
        <v>100</v>
      </c>
    </row>
    <row r="4" spans="1:6" x14ac:dyDescent="0.3">
      <c r="A4">
        <v>3</v>
      </c>
      <c r="B4" t="s">
        <v>12</v>
      </c>
      <c r="C4">
        <v>30</v>
      </c>
      <c r="D4">
        <f>SUMIF(tbEntradas[CÓD],tbEstoque[[#This Row],[CÓDIGO]],tbEntradas[QUANTIDADE])</f>
        <v>0</v>
      </c>
      <c r="E4">
        <f>SUMIF(tbSaidas[CÓD],tbEstoque[[#This Row],[CÓDIGO]],tbSaidas[QUANTIDADE])</f>
        <v>0</v>
      </c>
      <c r="F4">
        <f>C4+D4-E4</f>
        <v>30</v>
      </c>
    </row>
    <row r="5" spans="1:6" x14ac:dyDescent="0.3">
      <c r="A5">
        <v>4</v>
      </c>
      <c r="B5" t="s">
        <v>13</v>
      </c>
      <c r="C5">
        <v>25</v>
      </c>
      <c r="D5">
        <f>SUMIF(tbEntradas[CÓD],tbEstoque[[#This Row],[CÓDIGO]],tbEntradas[QUANTIDADE])</f>
        <v>0</v>
      </c>
      <c r="E5">
        <f>SUMIF(tbSaidas[CÓD],tbEstoque[[#This Row],[CÓDIGO]],tbSaidas[QUANTIDADE])</f>
        <v>0</v>
      </c>
      <c r="F5">
        <f>C5+D5-E5</f>
        <v>25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697BA-1B6D-42DA-9571-50B8F9E6D107}">
  <dimension ref="A1:E2"/>
  <sheetViews>
    <sheetView workbookViewId="0">
      <selection activeCell="C2" sqref="C2:E2"/>
    </sheetView>
  </sheetViews>
  <sheetFormatPr defaultRowHeight="14.4" x14ac:dyDescent="0.3"/>
  <cols>
    <col min="1" max="1" width="6.5546875" customWidth="1"/>
    <col min="2" max="2" width="12.5546875" customWidth="1"/>
    <col min="3" max="3" width="10.5546875" bestFit="1" customWidth="1"/>
    <col min="4" max="4" width="14.33203125" customWidth="1"/>
    <col min="5" max="5" width="8.5546875" customWidth="1"/>
  </cols>
  <sheetData>
    <row r="1" spans="1:5" x14ac:dyDescent="0.3">
      <c r="A1" t="s">
        <v>6</v>
      </c>
      <c r="B1" t="s">
        <v>0</v>
      </c>
      <c r="C1" t="s">
        <v>7</v>
      </c>
      <c r="D1" t="s">
        <v>8</v>
      </c>
      <c r="E1" t="s">
        <v>9</v>
      </c>
    </row>
    <row r="2" spans="1:5" x14ac:dyDescent="0.3">
      <c r="A2">
        <v>1</v>
      </c>
      <c r="B2" t="str">
        <f>IF(tbEntradas[[#This Row],[CÓD]]="","",IFERROR(VLOOKUP(tbEntradas[[#This Row],[CÓD]],tbEstoque[],2,FALSE),"NÃO ENCONTRADO"))</f>
        <v>CD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86F4-9F1C-49CC-9206-F1D496B0F110}">
  <dimension ref="A1:E2"/>
  <sheetViews>
    <sheetView workbookViewId="0">
      <selection activeCell="C2" sqref="C2:E2"/>
    </sheetView>
  </sheetViews>
  <sheetFormatPr defaultRowHeight="14.4" x14ac:dyDescent="0.3"/>
  <cols>
    <col min="1" max="1" width="6.5546875" customWidth="1"/>
    <col min="2" max="2" width="12.5546875" customWidth="1"/>
    <col min="3" max="3" width="10.5546875" bestFit="1" customWidth="1"/>
    <col min="4" max="4" width="14.33203125" customWidth="1"/>
    <col min="5" max="5" width="8.5546875" customWidth="1"/>
  </cols>
  <sheetData>
    <row r="1" spans="1:5" x14ac:dyDescent="0.3">
      <c r="A1" t="s">
        <v>6</v>
      </c>
      <c r="B1" t="s">
        <v>0</v>
      </c>
      <c r="C1" t="s">
        <v>7</v>
      </c>
      <c r="D1" t="s">
        <v>8</v>
      </c>
      <c r="E1" t="s">
        <v>9</v>
      </c>
    </row>
    <row r="2" spans="1:5" x14ac:dyDescent="0.3">
      <c r="A2">
        <v>1</v>
      </c>
      <c r="B2" t="str">
        <f>IF(tbSaidas[[#This Row],[CÓD]]="","",IFERROR(VLOOKUP(tbSaidas[[#This Row],[CÓD]],tbEstoque[],2,FALSE),"NÃO ENCONTRADO"))</f>
        <v>CD</v>
      </c>
      <c r="C2" s="3">
        <v>42631</v>
      </c>
      <c r="D2">
        <v>75</v>
      </c>
      <c r="E2" s="4">
        <v>1.5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FE7F0-8624-40E2-8074-9A3D12B2A404}">
  <dimension ref="A1:H10"/>
  <sheetViews>
    <sheetView tabSelected="1" workbookViewId="0">
      <selection activeCell="H4" sqref="H4"/>
    </sheetView>
  </sheetViews>
  <sheetFormatPr defaultRowHeight="14.4" x14ac:dyDescent="0.3"/>
  <cols>
    <col min="1" max="1" width="10.5546875" bestFit="1" customWidth="1"/>
    <col min="2" max="2" width="10.6640625" bestFit="1" customWidth="1"/>
    <col min="3" max="3" width="10.44140625" bestFit="1" customWidth="1"/>
    <col min="4" max="4" width="10" bestFit="1" customWidth="1"/>
    <col min="5" max="5" width="12.44140625" bestFit="1" customWidth="1"/>
    <col min="6" max="6" width="10.44140625" bestFit="1" customWidth="1"/>
  </cols>
  <sheetData>
    <row r="1" spans="1:8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 x14ac:dyDescent="0.3">
      <c r="A2" s="3">
        <v>37623</v>
      </c>
      <c r="B2" t="s">
        <v>22</v>
      </c>
      <c r="F2">
        <v>10000</v>
      </c>
      <c r="G2">
        <v>20000</v>
      </c>
      <c r="H2">
        <v>2</v>
      </c>
    </row>
    <row r="3" spans="1:8" x14ac:dyDescent="0.3">
      <c r="A3" s="3">
        <v>41284</v>
      </c>
      <c r="B3" t="s">
        <v>23</v>
      </c>
      <c r="C3">
        <v>5000</v>
      </c>
      <c r="D3">
        <v>12000</v>
      </c>
      <c r="E3">
        <v>2.4</v>
      </c>
      <c r="F3">
        <f>F2+C3</f>
        <v>15000</v>
      </c>
      <c r="G3">
        <f>G2+D3</f>
        <v>32000</v>
      </c>
      <c r="H3" s="4">
        <f>G3/F3</f>
        <v>2.1333333333333333</v>
      </c>
    </row>
    <row r="4" spans="1:8" x14ac:dyDescent="0.3">
      <c r="A4" s="3">
        <v>41289</v>
      </c>
      <c r="B4" t="s">
        <v>23</v>
      </c>
      <c r="C4">
        <v>2000</v>
      </c>
      <c r="D4">
        <v>5000</v>
      </c>
      <c r="E4">
        <v>2.5</v>
      </c>
      <c r="F4">
        <v>17000</v>
      </c>
      <c r="G4">
        <v>37000</v>
      </c>
      <c r="H4" s="4">
        <f>G4/F4</f>
        <v>2.1764705882352939</v>
      </c>
    </row>
    <row r="10" spans="1:8" x14ac:dyDescent="0.3">
      <c r="D10">
        <f>C3*E3</f>
        <v>12000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ESTOQUE</vt:lpstr>
      <vt:lpstr>ENTRADAS</vt:lpstr>
      <vt:lpstr>SAÍDAS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lazaro daniel viana viana</dc:creator>
  <cp:lastModifiedBy>lazaro daniel viana viana</cp:lastModifiedBy>
  <dcterms:created xsi:type="dcterms:W3CDTF">2019-10-13T12:09:30Z</dcterms:created>
  <dcterms:modified xsi:type="dcterms:W3CDTF">2020-01-21T19:33:54Z</dcterms:modified>
</cp:coreProperties>
</file>