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lowwoods-my.sharepoint.com/personal/lazola_smartstart_org_za/Documents/Documents/SmartStart/Ops Department/Mapaseka's Request'/Planning Tool - Coaches/Models/"/>
    </mc:Choice>
  </mc:AlternateContent>
  <xr:revisionPtr revIDLastSave="0" documentId="13_ncr:1_{2B67893E-1963-4DF6-82D8-A93375FD1D5A}" xr6:coauthVersionLast="47" xr6:coauthVersionMax="47" xr10:uidLastSave="{00000000-0000-0000-0000-000000000000}"/>
  <bookViews>
    <workbookView xWindow="-120" yWindow="-120" windowWidth="29040" windowHeight="15840" tabRatio="942" activeTab="2" xr2:uid="{00000000-000D-0000-FFFF-FFFF00000000}"/>
  </bookViews>
  <sheets>
    <sheet name="Active Coaches" sheetId="1" r:id="rId1"/>
    <sheet name="Outstanding Conversion" sheetId="3" r:id="rId2"/>
    <sheet name="September" sheetId="8" r:id="rId3"/>
    <sheet name="Assumptions" sheetId="23" r:id="rId4"/>
    <sheet name="Sheet20" sheetId="22" r:id="rId5"/>
    <sheet name="Training S" sheetId="18" r:id="rId6"/>
    <sheet name="Outstanding PQA" sheetId="4" r:id="rId7"/>
    <sheet name="Child Progress" sheetId="9" r:id="rId8"/>
    <sheet name="Sheet19" sheetId="21" r:id="rId9"/>
    <sheet name="BS" sheetId="10" r:id="rId10"/>
    <sheet name="Avg Conversion Days" sheetId="5" r:id="rId11"/>
    <sheet name="hiddenSheet" sheetId="2" state="veryHidden" r:id="rId12"/>
  </sheets>
  <definedNames>
    <definedName name="_xlnm._FilterDatabase" localSheetId="0" hidden="1">'Active Coaches'!$A$1:$F$67</definedName>
    <definedName name="_xlnm._FilterDatabase" localSheetId="10" hidden="1">'Avg Conversion Days'!$A$1:$B$52</definedName>
    <definedName name="_xlnm._FilterDatabase" localSheetId="1" hidden="1">'Outstanding Conversion'!$A$1:$E$33</definedName>
    <definedName name="Query_from_Microsoft_CRM" localSheetId="0">'Active Coaches'!$A$1:$E$67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Q66" i="8" l="1"/>
  <c r="Q65" i="8"/>
  <c r="Q63" i="8"/>
  <c r="Q64" i="8"/>
  <c r="Q62" i="8"/>
  <c r="Q60" i="8"/>
  <c r="Q61" i="8"/>
  <c r="Q59" i="8"/>
  <c r="Q58" i="8"/>
  <c r="Q54" i="8"/>
  <c r="Q56" i="8"/>
  <c r="Q57" i="8"/>
  <c r="Q55" i="8"/>
  <c r="Q53" i="8"/>
  <c r="Q51" i="8"/>
  <c r="Q52" i="8"/>
  <c r="Q50" i="8"/>
  <c r="Q49" i="8"/>
  <c r="Q48" i="8"/>
  <c r="Q46" i="8"/>
  <c r="Q47" i="8"/>
  <c r="Q44" i="8"/>
  <c r="Q45" i="8"/>
  <c r="Q43" i="8"/>
  <c r="Q42" i="8"/>
  <c r="Q40" i="8"/>
  <c r="Q41" i="8"/>
  <c r="Q39" i="8"/>
  <c r="Q38" i="8"/>
  <c r="Q37" i="8"/>
  <c r="Q35" i="8"/>
  <c r="Q36" i="8"/>
  <c r="Q32" i="8"/>
  <c r="Q34" i="8"/>
  <c r="Q33" i="8"/>
  <c r="Q28" i="8"/>
  <c r="Q27" i="8"/>
  <c r="Q29" i="8"/>
  <c r="Q30" i="8"/>
  <c r="Q31" i="8"/>
  <c r="Q26" i="8"/>
  <c r="Q25" i="8"/>
  <c r="Q24" i="8"/>
  <c r="Q22" i="8"/>
  <c r="Q23" i="8"/>
  <c r="Q21" i="8"/>
  <c r="Q19" i="8"/>
  <c r="Q20" i="8"/>
  <c r="Q18" i="8"/>
  <c r="Q16" i="8"/>
  <c r="Q17" i="8"/>
  <c r="Q11" i="8"/>
  <c r="Q12" i="8"/>
  <c r="Q13" i="8"/>
  <c r="Q14" i="8"/>
  <c r="Q15" i="8"/>
  <c r="Q9" i="8"/>
  <c r="Q10" i="8"/>
  <c r="Q5" i="8"/>
  <c r="Q2" i="8"/>
  <c r="Q4" i="8"/>
  <c r="Q8" i="8"/>
  <c r="Q7" i="8"/>
  <c r="Q6" i="8"/>
  <c r="G65" i="3" l="1"/>
  <c r="L3" i="8" l="1"/>
  <c r="L5" i="8"/>
  <c r="L2" i="8"/>
  <c r="L9" i="8"/>
  <c r="L4" i="8"/>
  <c r="L11" i="8"/>
  <c r="L8" i="8"/>
  <c r="L7" i="8"/>
  <c r="L12" i="8"/>
  <c r="L10" i="8"/>
  <c r="L14" i="8"/>
  <c r="L15" i="8"/>
  <c r="L13" i="8"/>
  <c r="L16" i="8"/>
  <c r="L17" i="8"/>
  <c r="L21" i="8"/>
  <c r="L18" i="8"/>
  <c r="L19" i="8"/>
  <c r="L20" i="8"/>
  <c r="L26" i="8"/>
  <c r="L22" i="8"/>
  <c r="L23" i="8"/>
  <c r="L25" i="8"/>
  <c r="L24" i="8"/>
  <c r="L39" i="8"/>
  <c r="L27" i="8"/>
  <c r="L31" i="8"/>
  <c r="L28" i="8"/>
  <c r="L29" i="8"/>
  <c r="L30" i="8"/>
  <c r="L32" i="8"/>
  <c r="L34" i="8"/>
  <c r="L33" i="8"/>
  <c r="L40" i="8"/>
  <c r="L35" i="8"/>
  <c r="L45" i="8"/>
  <c r="L36" i="8"/>
  <c r="L37" i="8"/>
  <c r="L38" i="8"/>
  <c r="L41" i="8"/>
  <c r="L52" i="8"/>
  <c r="L46" i="8"/>
  <c r="L42" i="8"/>
  <c r="L47" i="8"/>
  <c r="L43" i="8"/>
  <c r="L44" i="8"/>
  <c r="L49" i="8"/>
  <c r="L48" i="8"/>
  <c r="L50" i="8"/>
  <c r="L53" i="8"/>
  <c r="L51" i="8"/>
  <c r="L57" i="8"/>
  <c r="L54" i="8"/>
  <c r="L60" i="8"/>
  <c r="L56" i="8"/>
  <c r="L65" i="8"/>
  <c r="L59" i="8"/>
  <c r="L58" i="8"/>
  <c r="L55" i="8"/>
  <c r="L61" i="8"/>
  <c r="L64" i="8"/>
  <c r="L66" i="8"/>
  <c r="L62" i="8"/>
  <c r="L63" i="8"/>
  <c r="L6" i="8"/>
  <c r="D3" i="8"/>
  <c r="D5" i="8"/>
  <c r="D2" i="8"/>
  <c r="D9" i="8"/>
  <c r="D4" i="8"/>
  <c r="D11" i="8"/>
  <c r="D16" i="8"/>
  <c r="D8" i="8"/>
  <c r="D14" i="8"/>
  <c r="D15" i="8"/>
  <c r="D7" i="8"/>
  <c r="D17" i="8"/>
  <c r="D21" i="8"/>
  <c r="D12" i="8"/>
  <c r="D39" i="8"/>
  <c r="D18" i="8"/>
  <c r="D40" i="8"/>
  <c r="D25" i="8"/>
  <c r="D57" i="8"/>
  <c r="D13" i="8"/>
  <c r="D27" i="8"/>
  <c r="D22" i="8"/>
  <c r="D19" i="8"/>
  <c r="D20" i="8"/>
  <c r="D37" i="8"/>
  <c r="D23" i="8"/>
  <c r="D38" i="8"/>
  <c r="D35" i="8"/>
  <c r="D24" i="8"/>
  <c r="D48" i="8"/>
  <c r="D31" i="8"/>
  <c r="D34" i="8"/>
  <c r="D65" i="8"/>
  <c r="D50" i="8"/>
  <c r="D45" i="8"/>
  <c r="D26" i="8"/>
  <c r="D10" i="8"/>
  <c r="D46" i="8"/>
  <c r="D32" i="8"/>
  <c r="D41" i="8"/>
  <c r="D60" i="8"/>
  <c r="D33" i="8"/>
  <c r="D52" i="8"/>
  <c r="D44" i="8"/>
  <c r="D28" i="8"/>
  <c r="D49" i="8"/>
  <c r="D36" i="8"/>
  <c r="D29" i="8"/>
  <c r="D42" i="8"/>
  <c r="D59" i="8"/>
  <c r="D51" i="8"/>
  <c r="D53" i="8"/>
  <c r="D47" i="8"/>
  <c r="D54" i="8"/>
  <c r="D61" i="8"/>
  <c r="D58" i="8"/>
  <c r="D30" i="8"/>
  <c r="D63" i="8"/>
  <c r="D62" i="8"/>
  <c r="D56" i="8"/>
  <c r="D43" i="8"/>
  <c r="D66" i="8"/>
  <c r="D64" i="8"/>
  <c r="D55" i="8"/>
  <c r="D6" i="8"/>
  <c r="J3" i="8"/>
  <c r="J5" i="8"/>
  <c r="J2" i="8"/>
  <c r="J9" i="8"/>
  <c r="J4" i="8"/>
  <c r="J11" i="8"/>
  <c r="J16" i="8"/>
  <c r="J8" i="8"/>
  <c r="J14" i="8"/>
  <c r="J15" i="8"/>
  <c r="J7" i="8"/>
  <c r="J17" i="8"/>
  <c r="J21" i="8"/>
  <c r="J12" i="8"/>
  <c r="J39" i="8"/>
  <c r="J18" i="8"/>
  <c r="J40" i="8"/>
  <c r="J25" i="8"/>
  <c r="J57" i="8"/>
  <c r="J13" i="8"/>
  <c r="J27" i="8"/>
  <c r="J22" i="8"/>
  <c r="J19" i="8"/>
  <c r="J20" i="8"/>
  <c r="J37" i="8"/>
  <c r="J23" i="8"/>
  <c r="J38" i="8"/>
  <c r="J35" i="8"/>
  <c r="J24" i="8"/>
  <c r="J48" i="8"/>
  <c r="J31" i="8"/>
  <c r="J34" i="8"/>
  <c r="J65" i="8"/>
  <c r="J50" i="8"/>
  <c r="J45" i="8"/>
  <c r="J26" i="8"/>
  <c r="J10" i="8"/>
  <c r="J46" i="8"/>
  <c r="J32" i="8"/>
  <c r="J41" i="8"/>
  <c r="J60" i="8"/>
  <c r="J33" i="8"/>
  <c r="J52" i="8"/>
  <c r="J44" i="8"/>
  <c r="J28" i="8"/>
  <c r="J49" i="8"/>
  <c r="J36" i="8"/>
  <c r="J29" i="8"/>
  <c r="J42" i="8"/>
  <c r="J59" i="8"/>
  <c r="J51" i="8"/>
  <c r="J53" i="8"/>
  <c r="J47" i="8"/>
  <c r="J54" i="8"/>
  <c r="J61" i="8"/>
  <c r="J58" i="8"/>
  <c r="J30" i="8"/>
  <c r="J63" i="8"/>
  <c r="J62" i="8"/>
  <c r="J56" i="8"/>
  <c r="J43" i="8"/>
  <c r="J66" i="8"/>
  <c r="J64" i="8"/>
  <c r="J55" i="8"/>
  <c r="J6" i="8"/>
  <c r="K3" i="8"/>
  <c r="K5" i="8"/>
  <c r="K2" i="8"/>
  <c r="K9" i="8"/>
  <c r="K4" i="8"/>
  <c r="K11" i="8"/>
  <c r="K16" i="8"/>
  <c r="K8" i="8"/>
  <c r="K14" i="8"/>
  <c r="K15" i="8"/>
  <c r="K7" i="8"/>
  <c r="K17" i="8"/>
  <c r="K21" i="8"/>
  <c r="K12" i="8"/>
  <c r="K39" i="8"/>
  <c r="K18" i="8"/>
  <c r="K40" i="8"/>
  <c r="K25" i="8"/>
  <c r="K57" i="8"/>
  <c r="K13" i="8"/>
  <c r="K27" i="8"/>
  <c r="K22" i="8"/>
  <c r="K19" i="8"/>
  <c r="K20" i="8"/>
  <c r="K37" i="8"/>
  <c r="K23" i="8"/>
  <c r="K38" i="8"/>
  <c r="K35" i="8"/>
  <c r="K24" i="8"/>
  <c r="K48" i="8"/>
  <c r="K31" i="8"/>
  <c r="K34" i="8"/>
  <c r="K65" i="8"/>
  <c r="K50" i="8"/>
  <c r="K45" i="8"/>
  <c r="K26" i="8"/>
  <c r="K10" i="8"/>
  <c r="K46" i="8"/>
  <c r="K32" i="8"/>
  <c r="K41" i="8"/>
  <c r="K60" i="8"/>
  <c r="K33" i="8"/>
  <c r="K52" i="8"/>
  <c r="K44" i="8"/>
  <c r="K28" i="8"/>
  <c r="K49" i="8"/>
  <c r="K36" i="8"/>
  <c r="K29" i="8"/>
  <c r="K42" i="8"/>
  <c r="K59" i="8"/>
  <c r="K51" i="8"/>
  <c r="K53" i="8"/>
  <c r="K47" i="8"/>
  <c r="K54" i="8"/>
  <c r="K61" i="8"/>
  <c r="K58" i="8"/>
  <c r="K30" i="8"/>
  <c r="K63" i="8"/>
  <c r="K62" i="8"/>
  <c r="K56" i="8"/>
  <c r="K43" i="8"/>
  <c r="K66" i="8"/>
  <c r="K64" i="8"/>
  <c r="K55" i="8"/>
  <c r="K6" i="8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G14" i="3"/>
  <c r="C57" i="8" s="1"/>
  <c r="G44" i="3"/>
  <c r="C14" i="8" s="1"/>
  <c r="G52" i="3"/>
  <c r="C15" i="8" s="1"/>
  <c r="G7" i="3"/>
  <c r="C27" i="8" s="1"/>
  <c r="G11" i="3"/>
  <c r="G17" i="3"/>
  <c r="C22" i="8" s="1"/>
  <c r="G20" i="3"/>
  <c r="C2" i="8" s="1"/>
  <c r="G32" i="3"/>
  <c r="C11" i="8" s="1"/>
  <c r="G8" i="3"/>
  <c r="C65" i="8" s="1"/>
  <c r="G29" i="3"/>
  <c r="C32" i="8" s="1"/>
  <c r="G48" i="3"/>
  <c r="C17" i="8" s="1"/>
  <c r="G61" i="3"/>
  <c r="C61" i="8" s="1"/>
  <c r="C62" i="8"/>
  <c r="G67" i="3"/>
  <c r="C58" i="8" s="1"/>
  <c r="G13" i="3"/>
  <c r="C3" i="8" s="1"/>
  <c r="G23" i="3"/>
  <c r="C9" i="8" s="1"/>
  <c r="G26" i="3"/>
  <c r="C4" i="8" s="1"/>
  <c r="G31" i="3"/>
  <c r="C21" i="8" s="1"/>
  <c r="G49" i="3"/>
  <c r="C12" i="8" s="1"/>
  <c r="G3" i="3"/>
  <c r="C47" i="8" s="1"/>
  <c r="G6" i="3"/>
  <c r="C29" i="8" s="1"/>
  <c r="G21" i="3"/>
  <c r="C20" i="8" s="1"/>
  <c r="G24" i="3"/>
  <c r="C37" i="8" s="1"/>
  <c r="G25" i="3"/>
  <c r="C31" i="8" s="1"/>
  <c r="G27" i="3"/>
  <c r="C34" i="8" s="1"/>
  <c r="G30" i="3"/>
  <c r="C45" i="8" s="1"/>
  <c r="G36" i="3"/>
  <c r="C10" i="8" s="1"/>
  <c r="G42" i="3"/>
  <c r="C30" i="8" s="1"/>
  <c r="G46" i="3"/>
  <c r="C23" i="8" s="1"/>
  <c r="G60" i="3"/>
  <c r="C54" i="8" s="1"/>
  <c r="G62" i="3"/>
  <c r="C38" i="8" s="1"/>
  <c r="G5" i="3"/>
  <c r="C33" i="8" s="1"/>
  <c r="I33" i="8" s="1"/>
  <c r="G66" i="3"/>
  <c r="C19" i="8" s="1"/>
  <c r="G53" i="3"/>
  <c r="C55" i="8" s="1"/>
  <c r="G64" i="3"/>
  <c r="C63" i="8" s="1"/>
  <c r="G9" i="3"/>
  <c r="C56" i="8" s="1"/>
  <c r="G15" i="3"/>
  <c r="C50" i="8" s="1"/>
  <c r="G59" i="3"/>
  <c r="C39" i="8" s="1"/>
  <c r="G18" i="3"/>
  <c r="C5" i="8" s="1"/>
  <c r="G22" i="3"/>
  <c r="C43" i="8" s="1"/>
  <c r="G33" i="3"/>
  <c r="C52" i="8" s="1"/>
  <c r="G34" i="3"/>
  <c r="C66" i="8" s="1"/>
  <c r="G47" i="3"/>
  <c r="C41" i="8" s="1"/>
  <c r="G10" i="3"/>
  <c r="C25" i="8" s="1"/>
  <c r="I25" i="8" s="1"/>
  <c r="G28" i="3"/>
  <c r="C26" i="8" s="1"/>
  <c r="G40" i="3"/>
  <c r="C18" i="8" s="1"/>
  <c r="G55" i="3"/>
  <c r="C46" i="8" s="1"/>
  <c r="G63" i="3"/>
  <c r="C28" i="8" s="1"/>
  <c r="G16" i="3"/>
  <c r="C6" i="8" s="1"/>
  <c r="G57" i="3"/>
  <c r="C7" i="8" s="1"/>
  <c r="G58" i="3"/>
  <c r="C64" i="8" s="1"/>
  <c r="G35" i="3"/>
  <c r="C42" i="8" s="1"/>
  <c r="G54" i="3"/>
  <c r="C51" i="8" s="1"/>
  <c r="G2" i="3"/>
  <c r="C60" i="8" s="1"/>
  <c r="G12" i="3"/>
  <c r="C48" i="8" s="1"/>
  <c r="G19" i="3"/>
  <c r="C40" i="8" s="1"/>
  <c r="G38" i="3"/>
  <c r="C13" i="8" s="1"/>
  <c r="G39" i="3"/>
  <c r="C24" i="8" s="1"/>
  <c r="G41" i="3"/>
  <c r="C36" i="8" s="1"/>
  <c r="G43" i="3"/>
  <c r="C8" i="8" s="1"/>
  <c r="G45" i="3"/>
  <c r="C49" i="8" s="1"/>
  <c r="G50" i="3"/>
  <c r="C59" i="8" s="1"/>
  <c r="G4" i="3"/>
  <c r="C53" i="8" s="1"/>
  <c r="G37" i="3"/>
  <c r="C16" i="8" s="1"/>
  <c r="G51" i="3"/>
  <c r="C44" i="8" s="1"/>
  <c r="G56" i="3"/>
  <c r="C35" i="8" s="1"/>
  <c r="I5" i="8" l="1"/>
  <c r="I19" i="8"/>
  <c r="I57" i="8"/>
  <c r="I51" i="8"/>
  <c r="I62" i="8"/>
  <c r="I53" i="8"/>
  <c r="I41" i="8"/>
  <c r="I17" i="8"/>
  <c r="I35" i="8"/>
  <c r="I18" i="8"/>
  <c r="I55" i="8"/>
  <c r="I20" i="8"/>
  <c r="I58" i="8"/>
  <c r="I3" i="8"/>
  <c r="I16" i="8"/>
  <c r="I40" i="8"/>
  <c r="I27" i="8"/>
  <c r="I14" i="8"/>
  <c r="I31" i="8"/>
  <c r="I9" i="8"/>
  <c r="I8" i="8"/>
  <c r="I38" i="8"/>
  <c r="I7" i="8"/>
  <c r="I39" i="8"/>
  <c r="I45" i="8"/>
  <c r="I32" i="8"/>
  <c r="I42" i="8"/>
  <c r="I28" i="8"/>
  <c r="I43" i="8"/>
  <c r="I30" i="8"/>
  <c r="I47" i="8"/>
  <c r="I52" i="8"/>
  <c r="I61" i="8"/>
  <c r="I36" i="8"/>
  <c r="I64" i="8"/>
  <c r="I11" i="8"/>
  <c r="I24" i="8"/>
  <c r="I60" i="8"/>
  <c r="I21" i="8"/>
  <c r="I49" i="8"/>
  <c r="I6" i="8"/>
  <c r="I50" i="8"/>
  <c r="I65" i="8"/>
  <c r="I23" i="8"/>
  <c r="I48" i="8"/>
  <c r="I46" i="8"/>
  <c r="I63" i="8"/>
  <c r="I12" i="8"/>
  <c r="I2" i="8"/>
  <c r="I15" i="8"/>
  <c r="I59" i="8"/>
  <c r="I66" i="8"/>
  <c r="I54" i="8"/>
  <c r="I22" i="8"/>
  <c r="I44" i="8"/>
  <c r="I13" i="8"/>
  <c r="I26" i="8"/>
  <c r="I34" i="8"/>
  <c r="I29" i="8"/>
  <c r="I4" i="8"/>
  <c r="I10" i="8"/>
  <c r="I56" i="8"/>
  <c r="I37" i="8"/>
  <c r="M18" i="8"/>
  <c r="N18" i="8"/>
  <c r="M3" i="8"/>
  <c r="N24" i="8"/>
  <c r="N55" i="8"/>
  <c r="N56" i="8"/>
  <c r="N58" i="8"/>
  <c r="N53" i="8"/>
  <c r="N29" i="8"/>
  <c r="N44" i="8"/>
  <c r="N41" i="8"/>
  <c r="N26" i="8"/>
  <c r="N34" i="8"/>
  <c r="N35" i="8"/>
  <c r="N20" i="8"/>
  <c r="N13" i="8"/>
  <c r="N17" i="8"/>
  <c r="N14" i="8"/>
  <c r="N4" i="8"/>
  <c r="N3" i="8"/>
  <c r="N64" i="8"/>
  <c r="N62" i="8"/>
  <c r="N61" i="8"/>
  <c r="N51" i="8"/>
  <c r="N36" i="8"/>
  <c r="N52" i="8"/>
  <c r="N32" i="8"/>
  <c r="N45" i="8"/>
  <c r="N31" i="8"/>
  <c r="N38" i="8"/>
  <c r="N19" i="8"/>
  <c r="N57" i="8"/>
  <c r="N39" i="8"/>
  <c r="N7" i="8"/>
  <c r="N8" i="8"/>
  <c r="N9" i="8"/>
  <c r="N66" i="8"/>
  <c r="N63" i="8"/>
  <c r="N54" i="8"/>
  <c r="N59" i="8"/>
  <c r="N49" i="8"/>
  <c r="N33" i="8"/>
  <c r="N46" i="8"/>
  <c r="N50" i="8"/>
  <c r="N48" i="8"/>
  <c r="N23" i="8"/>
  <c r="N22" i="8"/>
  <c r="N25" i="8"/>
  <c r="N12" i="8"/>
  <c r="N15" i="8"/>
  <c r="N16" i="8"/>
  <c r="N2" i="8"/>
  <c r="N6" i="8"/>
  <c r="N43" i="8"/>
  <c r="N30" i="8"/>
  <c r="N47" i="8"/>
  <c r="N42" i="8"/>
  <c r="N28" i="8"/>
  <c r="N60" i="8"/>
  <c r="N10" i="8"/>
  <c r="N65" i="8"/>
  <c r="N37" i="8"/>
  <c r="N27" i="8"/>
  <c r="N40" i="8"/>
  <c r="N21" i="8"/>
  <c r="N11" i="8"/>
  <c r="N5" i="8"/>
  <c r="M55" i="8"/>
  <c r="M56" i="8"/>
  <c r="M53" i="8"/>
  <c r="M29" i="8"/>
  <c r="M44" i="8"/>
  <c r="M26" i="8"/>
  <c r="M34" i="8"/>
  <c r="M35" i="8"/>
  <c r="M13" i="8"/>
  <c r="M4" i="8"/>
  <c r="M64" i="8"/>
  <c r="M62" i="8"/>
  <c r="M61" i="8"/>
  <c r="M36" i="8"/>
  <c r="M52" i="8"/>
  <c r="M32" i="8"/>
  <c r="M31" i="8"/>
  <c r="M38" i="8"/>
  <c r="M19" i="8"/>
  <c r="M39" i="8"/>
  <c r="M7" i="8"/>
  <c r="M8" i="8"/>
  <c r="M66" i="8"/>
  <c r="M63" i="8"/>
  <c r="M54" i="8"/>
  <c r="M49" i="8"/>
  <c r="M33" i="8"/>
  <c r="M46" i="8"/>
  <c r="M48" i="8"/>
  <c r="M23" i="8"/>
  <c r="M22" i="8"/>
  <c r="M12" i="8"/>
  <c r="M15" i="8"/>
  <c r="M16" i="8"/>
  <c r="M6" i="8"/>
  <c r="M43" i="8"/>
  <c r="M30" i="8"/>
  <c r="M47" i="8"/>
  <c r="M42" i="8"/>
  <c r="M28" i="8"/>
  <c r="M60" i="8"/>
  <c r="M10" i="8"/>
  <c r="M65" i="8"/>
  <c r="M24" i="8"/>
  <c r="M37" i="8"/>
  <c r="M27" i="8"/>
  <c r="M40" i="8"/>
  <c r="M21" i="8"/>
  <c r="M11" i="8"/>
  <c r="M5" i="8"/>
  <c r="M58" i="8"/>
  <c r="M41" i="8"/>
  <c r="M20" i="8"/>
  <c r="M17" i="8"/>
  <c r="M14" i="8"/>
  <c r="M59" i="8"/>
  <c r="M25" i="8"/>
  <c r="M50" i="8"/>
  <c r="M2" i="8"/>
  <c r="M51" i="8"/>
  <c r="M45" i="8"/>
  <c r="M57" i="8"/>
  <c r="M9" i="8"/>
  <c r="O14" i="8" l="1"/>
  <c r="O15" i="8"/>
  <c r="O27" i="8"/>
  <c r="O22" i="8"/>
  <c r="O2" i="8"/>
  <c r="O11" i="8"/>
  <c r="O65" i="8"/>
  <c r="O3" i="8"/>
  <c r="O9" i="8"/>
  <c r="O4" i="8"/>
  <c r="O29" i="8"/>
  <c r="O20" i="8"/>
  <c r="O31" i="8"/>
  <c r="O30" i="8"/>
  <c r="O54" i="8"/>
  <c r="O19" i="8"/>
  <c r="O5" i="8"/>
  <c r="O43" i="8"/>
  <c r="O18" i="8"/>
  <c r="O7" i="8"/>
  <c r="O48" i="8"/>
  <c r="O8" i="8"/>
  <c r="O16" i="8"/>
  <c r="O23" i="8"/>
  <c r="O37" i="8"/>
  <c r="O17" i="8"/>
  <c r="O10" i="8"/>
  <c r="O38" i="8"/>
  <c r="O49" i="8"/>
  <c r="O21" i="8"/>
  <c r="O12" i="8"/>
  <c r="O45" i="8"/>
  <c r="O33" i="8"/>
  <c r="O55" i="8"/>
  <c r="O39" i="8"/>
  <c r="O25" i="8"/>
  <c r="O24" i="8"/>
  <c r="O26" i="8"/>
  <c r="O34" i="8"/>
  <c r="O40" i="8"/>
  <c r="O50" i="8"/>
  <c r="O13" i="8"/>
  <c r="O59" i="8"/>
  <c r="O57" i="8"/>
  <c r="O52" i="8"/>
  <c r="O63" i="8"/>
  <c r="O36" i="8"/>
  <c r="O46" i="8"/>
  <c r="O28" i="8"/>
  <c r="O35" i="8"/>
  <c r="O32" i="8"/>
  <c r="O51" i="8"/>
  <c r="O42" i="8"/>
  <c r="O41" i="8"/>
  <c r="O62" i="8"/>
  <c r="O47" i="8"/>
  <c r="O60" i="8"/>
  <c r="O58" i="8"/>
  <c r="O44" i="8"/>
  <c r="O61" i="8"/>
  <c r="O56" i="8"/>
  <c r="O53" i="8"/>
  <c r="O64" i="8"/>
  <c r="O66" i="8"/>
  <c r="O6" i="8"/>
  <c r="P20" i="8" l="1"/>
  <c r="P6" i="8"/>
  <c r="P65" i="8"/>
  <c r="P37" i="8"/>
  <c r="P35" i="8"/>
  <c r="P59" i="8"/>
  <c r="P24" i="8"/>
  <c r="P60" i="8"/>
  <c r="P7" i="8"/>
  <c r="P18" i="8"/>
  <c r="P66" i="8"/>
  <c r="P55" i="8"/>
  <c r="P38" i="8"/>
  <c r="P47" i="8"/>
  <c r="P9" i="8"/>
  <c r="P58" i="8"/>
  <c r="P49" i="8"/>
  <c r="P13" i="8"/>
  <c r="P26" i="8"/>
  <c r="P52" i="8"/>
  <c r="P50" i="8"/>
  <c r="P31" i="8"/>
  <c r="P11" i="8"/>
  <c r="P27" i="8"/>
  <c r="P44" i="8"/>
  <c r="P51" i="8"/>
  <c r="P12" i="8"/>
  <c r="P3" i="8"/>
  <c r="P57" i="8"/>
  <c r="P23" i="8"/>
  <c r="P16" i="8"/>
  <c r="P8" i="8"/>
  <c r="P40" i="8"/>
  <c r="P42" i="8"/>
  <c r="P25" i="8"/>
  <c r="P43" i="8"/>
  <c r="P19" i="8"/>
  <c r="P45" i="8"/>
  <c r="P21" i="8"/>
  <c r="P2" i="8"/>
  <c r="P15" i="8"/>
  <c r="P62" i="8"/>
  <c r="P61" i="8"/>
  <c r="P32" i="8"/>
  <c r="P36" i="8"/>
  <c r="P48" i="8"/>
  <c r="P5" i="8"/>
  <c r="P63" i="8"/>
  <c r="P33" i="8"/>
  <c r="P4" i="8"/>
  <c r="P17" i="8"/>
  <c r="P22" i="8"/>
  <c r="P14" i="8"/>
  <c r="P39" i="8"/>
  <c r="P10" i="8"/>
  <c r="P34" i="8"/>
  <c r="P28" i="8" l="1"/>
  <c r="P56" i="8"/>
  <c r="P30" i="8"/>
  <c r="P29" i="8"/>
  <c r="P53" i="8"/>
  <c r="P64" i="8"/>
  <c r="P46" i="8"/>
  <c r="P41" i="8"/>
  <c r="P5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crm.smartstart.org.za/SmartStart/_grid/print/print_data.aspx?tweener=1" post="exportType=dynamicXlsx&amp;gridXml=%3cgrid%3e%3csortColumns%3eiq_name%3a1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20%2f%3e%3cenableMultiSort%3etrue%3c%2fenableMultiSort%3e%3cenablePagingWhenOnePage%3etrue%3c%2fenablePagingWhenOnePage%3e%3crefreshCalledFromRefreshButton%3e1%3c%2frefreshCalledFromRefreshButton%3e%3ctotalrecordcount%3e71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B54CA633-C5D5-4EC9-A5A9-73464AC91592%7d%3c%2fviewid%3e%3cviewtype%3e1039%3c%2fviewtype%3e%3cRecordsPerPage%3e250%3c%2fRecordsPerPage%3e%3cviewTitle%3eActive%20Coaches%3c%2fviewTitle%3e%3clayoutXml%3e%26lt%3bgrid%20name%3d%22resultset%22%20object%3d%2210016%22%20jump%3d%22iq_name%22%20select%3d%221%22%20icon%3d%221%22%20preview%3d%221%22%26gt%3b%26lt%3brow%20name%3d%22result%22%20id%3d%22iq_coachid%22%26gt%3b%26lt%3bcell%20name%3d%22iq_name%22%20width%3d%22200%22%2f%26gt%3b%26lt%3bcell%20name%3d%22iq_gender%22%20width%3d%22100%22%2f%26gt%3b%26lt%3bcell%20name%3d%22iq_contactnumber%22%20width%3d%22125%22%2f%26gt%3b%26lt%3bcell%20name%3d%22iq_franchisor%22%20width%3d%22200%22%2f%26gt%3b%26lt%3bcell%20name%3d%22iq_areaofoperation%22%20width%3d%22150%22%2f%26gt%3b%26lt%3bcell%20name%3d%22emailaddress%22%20width%3d%22150%22%2f%26gt%3b%26lt%3b%2frow%26gt%3b%26lt%3b%2fgrid%26gt%3b%3c%2flayoutXml%3e%3cotc%3e10016%3c%2fotc%3e%3cotn%3eiq_coach%3c%2fotn%3e%3centitydisplayname%3eCoach%3c%2fentitydisplayname%3e%3ctitleformat%3e%7b0%7d%20%7b1%7d%3c%2ftitleformat%3e%3centitypluraldisplayname%3eCoaches%3c%2fentitypluraldisplayname%3e%3cisWorkflowSupported%3etrue%3c%2fisWorkflowSupported%3e%3cfetchXmlForFilters%3e%26lt%3bfetch%20version%3d%221.0%22%20mapping%3d%22logical%22%26gt%3b%26lt%3bentity%20name%3d%22iq_coach%22%26gt%3b%26lt%3battribute%20name%3d%22iq_name%22%20%2f%26gt%3b%26lt%3border%20attribute%3d%22iq_name%22%20descending%3d%22false%22%20%2f%26gt%3b%26lt%3bfilter%20type%3d%22and%22%26gt%3b%26lt%3bcondition%20attribute%3d%22statecode%22%20operator%3d%22eq%22%20value%3d%220%22%20%2f%26gt%3b%26lt%3b%2ffilter%26gt%3b%26lt%3battribute%20name%3d%22iq_franchisor%22%20%2f%26gt%3b%26lt%3battribute%20name%3d%22iq_contactnumber%22%20%2f%26gt%3b%26lt%3battribute%20name%3d%22iq_gender%22%20%2f%26gt%3b%26lt%3battribute%20name%3d%22emailaddress%22%20%2f%26gt%3b%26lt%3battribute%20name%3d%22iq_areaofoperation%22%20%2f%26gt%3b%26lt%3battribute%20name%3d%22iq_coachid%22%20%2f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250%22%20returntotalrecordcount%3d%22true%22%26gt%3b%26lt%3bentity%20name%3d%22iq_coach%22%26gt%3b%26lt%3battribute%20name%3d%22iq_name%22%20%2f%26gt%3b%26lt%3battribute%20name%3d%22iq_franchisor%22%20%2f%26gt%3b%26lt%3battribute%20name%3d%22iq_contactnumber%22%20%2f%26gt%3b%26lt%3battribute%20name%3d%22iq_gender%22%20%2f%26gt%3b%26lt%3battribute%20name%3d%22emailaddress%22%20%2f%26gt%3b%26lt%3battribute%20name%3d%22iq_areaofoperation%22%20%2f%26gt%3b%26lt%3battribute%20name%3d%22iq_coachid%22%20%2f%26gt%3b%26lt%3battribute%20name%3d%22processid%22%20%2f%26gt%3b%26lt%3battribute%20name%3d%22iq_name%22%20%2f%26gt%3b%26lt%3battribute%20name%3d%22iq_gender%22%20%2f%26gt%3b%26lt%3battribute%20name%3d%22iq_contactnumber%22%20%2f%26gt%3b%26lt%3battribute%20name%3d%22iq_franchisor%22%20%2f%26gt%3b%26lt%3battribute%20name%3d%22iq_areaofoperation%22%20%2f%26gt%3b%26lt%3battribute%20name%3d%22emailaddress%22%20%2f%26gt%3b%26lt%3bfilter%20type%3d%22and%22%26gt%3b%26lt%3bcondition%20attribute%3d%22statecode%22%20operator%3d%22eq%22%20value%3d%220%22%20%2f%26gt%3b%26lt%3b%2ffilter%26gt%3b%26lt%3border%20attribute%3d%22iq_name%22%20descending%3d%22fals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isTurboForm%3e0%3c%2fisTurboForm%3e%3cfetchXml%3e%26lt%3bfetch%20distinct%3d%22false%22%20no-lock%3d%22false%22%20mapping%3d%22logical%22%20page%3d%221%22%20count%3d%22250%22%20returntotalrecordcount%3d%22true%22%26gt%3b%26lt%3bentity%20name%3d%22iq_coach%22%26gt%3b%26lt%3battribute%20name%3d%22iq_name%22%2f%26gt%3b%26lt%3battribute%20name%3d%22iq_franchisor%22%2f%26gt%3b%26lt%3battribute%20name%3d%22iq_coachid%22%2f%26gt%3b%26lt%3battribute%20name%3d%22processid%22%2f%26gt%3b%26lt%3battribute%20name%3d%22iq_name%22%2f%26gt%3b%26lt%3battribute%20name%3d%22iq_gender%22%2f%26gt%3b%26lt%3battribute%20name%3d%22iq_contactnumber%22%2f%26gt%3b%26lt%3battribute%20name%3d%22iq_franchisor%22%2f%26gt%3b%26lt%3battribute%20name%3d%22iq_areaofoperation%22%2f%26gt%3b%26lt%3battribute%20name%3d%22emailaddress%22%2f%26gt%3b%26lt%3bfilter%20type%3d%22and%22%26gt%3b%26lt%3bcondition%20attribute%3d%22statecode%22%20operator%3d%22eq%22%20value%3d%220%22%2f%26gt%3b%26lt%3b%2ffilter%26gt%3b%26lt%3border%20attribute%3d%22iq_name%22%20descending%3d%22fals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3c%2ffetchXml%3e%3c%2fparameters%3e%3ccolumns%3e%3ccolumn%20width%3d%22200%22%20isHidden%3d%22false%22%20isMetadataBound%3d%22true%22%20isSortable%3d%22true%22%20label%3d%22Full%20Name%22%20fieldname%3d%22iq_name%22%20entityname%3d%22iq_coach%22%20renderertype%3d%22Crm.PrimaryField%22%3eiq_name%3c%2fcolumn%3e%3ccolumn%20width%3d%22100%22%20isHidden%3d%22false%22%20isMetadataBound%3d%22true%22%20isSortable%3d%22true%22%20label%3d%22Gender%22%20fieldname%3d%22iq_gender%22%20entityname%3d%22iq_coach%22%20renderertype%3d%22picklist%22%3eiq_gender%3c%2fcolumn%3e%3ccolumn%20width%3d%22125%22%20isHidden%3d%22false%22%20isMetadataBound%3d%22true%22%20isSortable%3d%22true%22%20label%3d%22Contact%20Number%22%20fieldname%3d%22iq_contactnumber%22%20entityname%3d%22iq_coach%22%20renderertype%3d%22nvarchar%22%3eiq_contactnumber%3c%2fcolumn%3e%3ccolumn%20width%3d%22200%22%20isHidden%3d%22false%22%20isMetadataBound%3d%22true%22%20isSortable%3d%22true%22%20label%3d%22Franchisor%22%20fieldname%3d%22iq_franchisor%22%20entityname%3d%22iq_coach%22%20renderertype%3d%22lookup%22%3eiq_franchisor%3c%2fcolumn%3e%3ccolumn%20width%3d%22150%22%20isHidden%3d%22false%22%20isMetadataBound%3d%22true%22%20isSortable%3d%22true%22%20label%3d%22Area%20of%20Operation%22%20fieldname%3d%22iq_areaofoperation%22%20entityname%3d%22iq_coach%22%20renderertype%3d%22nvarchar%22%3eiq_areaofoperation%3c%2fcolumn%3e%3ccolumn%20width%3d%22150%22%20isHidden%3d%22false%22%20isMetadataBound%3d%22true%22%20isSortable%3d%22true%22%20label%3d%22Email%20Address%22%20fieldname%3d%22emailaddress%22%20entityname%3d%22iq_coach%22%20renderertype%3d%22nvarchar%22%3eemailaddress%3c%2fcolumn%3e%3c%2fcolumns%3e%3c%2fgrid%3e&amp;fetchXml=%3cfetch%20distinct%3d%22false%22%20no-lock%3d%22false%22%20mapping%3d%22logical%22%20page%3d%221%22%20count%3d%22250%22%20returntotalrecordcount%3d%22true%22%3e%3centity%20name%3d%22iq_coach%22%3e%3cattribute%20name%3d%22iq_name%22%2f%3e%3cattribute%20name%3d%22iq_franchisor%22%2f%3e%3cattribute%20name%3d%22iq_coachid%22%2f%3e%3cattribute%20name%3d%22processid%22%2f%3e%3cattribute%20name%3d%22iq_name%22%2f%3e%3cattribute%20name%3d%22iq_gender%22%2f%3e%3cattribute%20name%3d%22iq_contactnumber%22%2f%3e%3cattribute%20name%3d%22iq_franchisor%22%2f%3e%3cattribute%20name%3d%22iq_areaofoperation%22%2f%3e%3cattribute%20name%3d%22emailaddress%22%2f%3e%3cfilter%20type%3d%22and%22%3e%3ccondition%20attribute%3d%22statecode%22%20operator%3d%22eq%22%20value%3d%220%22%2f%3e%3c%2ffilter%3e%3corder%20attribute%3d%22iq_name%22%20descending%3d%22false%22%2f%3e%3clink-entity%20name%3d%22workflow%22%20to%3d%22processid%22%20from%3d%22workflowid%22%20link-type%3d%22outer%22%20alias%3d%22processidworkflowworkflowid%22%3e%3cattribute%20name%3d%22versionnumber%22%2f%3e%3c%2flink-entity%3e%3c%2fentity%3e%3c%2ffetch%3e&amp;layoutXml=%3cgrid%20name%3d%22excelGrid%22%20select%3d%220%22%20icon%3d%220%22%20preview%3d%220%22%3e%3crow%20name%3d%22result%22%20id%3d%22iq_coachid%22%3e%3ccell%20name%3d%22iq_name%22%20width%3d%22200%22%2f%3e%3ccell%20name%3d%22iq_franchisor%22%20width%3d%22200%22%2f%3e%3c%2frow%3e%3c%2fgrid%3e&amp;printAllPages=1" htmlFormat="all"/>
  </connection>
</connections>
</file>

<file path=xl/sharedStrings.xml><?xml version="1.0" encoding="utf-8"?>
<sst xmlns="http://schemas.openxmlformats.org/spreadsheetml/2006/main" count="1045" uniqueCount="298">
  <si>
    <t>(Do Not Modify) Coach</t>
  </si>
  <si>
    <t>(Do Not Modify) Row Checksum</t>
  </si>
  <si>
    <t>(Do Not Modify) Modified On</t>
  </si>
  <si>
    <t>Full Name</t>
  </si>
  <si>
    <t>Franchisor</t>
  </si>
  <si>
    <t>Funder</t>
  </si>
  <si>
    <t>CQA</t>
  </si>
  <si>
    <t>fc59325c-94a2-eb11-8347-00155d326100</t>
  </si>
  <si>
    <t>SNpdK8OapPYTM/KW5OqEAVybdSWC5osLmJdASkdQRioM2WjXJuQfyzqeUQn15GggoGW19J+5xh+Cec1f7L6+yw==</t>
  </si>
  <si>
    <t xml:space="preserve">Abel Dithlake </t>
  </si>
  <si>
    <t>SAYM</t>
  </si>
  <si>
    <t>SETA</t>
  </si>
  <si>
    <t>b0ebc959-a507-eb11-8343-00155d326100</t>
  </si>
  <si>
    <t>7J6wxLPyhtcG3fY9czVrOB5HyfMWqIr5LOmCuXHER0IBHpafWZgPn2yeO6OpTkvicimoYu1aUtipdDYCnvIJ0A==</t>
  </si>
  <si>
    <t xml:space="preserve">Amanda Emily Mapolisa </t>
  </si>
  <si>
    <t>GP Branch</t>
  </si>
  <si>
    <t>Jobs Fund</t>
  </si>
  <si>
    <t>86a4537b-2bba-eb11-8349-00155d326100</t>
  </si>
  <si>
    <t>+zBGNTGsn0yxgLAynA9nAwjSzt5qtVH2bjAfhWx3raN6JabT3VvlGsVqhQGnmwT4q4yKvGfF8CHE+mjQ6Ber5g==</t>
  </si>
  <si>
    <t xml:space="preserve">Andile  Mlotshwa </t>
  </si>
  <si>
    <t>TREE</t>
  </si>
  <si>
    <t>4a1a3e58-ee19-ec11-834c-00155d326100</t>
  </si>
  <si>
    <t>lEozhStvKwxX6cS5OYOVdIeHWHDvANjgcbRLWLfKJLwO3uQPAo9LHmIC6qZ43DOKLN0qeDoT5BSA3mJN1pl+yQ==</t>
  </si>
  <si>
    <t xml:space="preserve">Andile Maduna </t>
  </si>
  <si>
    <t>KET</t>
  </si>
  <si>
    <t>52b50790-3ca0-ec11-8351-00155d326100</t>
  </si>
  <si>
    <t>dvdz+z3WWXmJUdmXyHPCSQw3rgZTs7+euWZzWVixVIyO+2U4uqJDqq9yavt9XZj/EfhCBD4zP7cfjNJ78v119w==</t>
  </si>
  <si>
    <t xml:space="preserve">Anna  Mochichila </t>
  </si>
  <si>
    <t>ed974440-a696-e611-80cc-005056815442</t>
  </si>
  <si>
    <t>BCFbW8dx1zyIWxkdieoMLTVmMMtQduGVEj3lh2JFb7OlRNwNjcVICgvpSBLV9R5KEAtSN3C8ZW6lDRwDQoFjWQ==</t>
  </si>
  <si>
    <t xml:space="preserve">Anne-Marie Saffi </t>
  </si>
  <si>
    <t>Diaconia</t>
  </si>
  <si>
    <t>024ea227-c68c-e711-80e2-005056815442</t>
  </si>
  <si>
    <t>NWf1+H0smgASUv1as9kibpp4WeRUJNqFRaci7/eQngFcczcZz/8bST+1IhY8xQGTzDgpheh18ycYG+x2G/yrzA==</t>
  </si>
  <si>
    <t xml:space="preserve">Bulelwa Ngcetani </t>
  </si>
  <si>
    <t>ELRU</t>
  </si>
  <si>
    <t>f2965f43-e084-e811-817d-0800274bb0e4</t>
  </si>
  <si>
    <t>3e8k1ymVz1DIJzuCtxR9JCeQ/CeUF8kWmjoSPmOkB4PorXH8sex1NG3wfa6o6XcUyEUhfED/8szn8lUb+/IMDA==</t>
  </si>
  <si>
    <t xml:space="preserve">Buyelwa Mbalula </t>
  </si>
  <si>
    <t>Lesedi Educare Association</t>
  </si>
  <si>
    <t>9c5835f0-e140-ea11-8330-080027a7109a</t>
  </si>
  <si>
    <t>I0XBN5grejV8jRN4bPLPXhPRePZGggY6PWE74crzhJXrbNpSMvAAZRkVG1BQl/JisB+7NecBsqWKc4hdVLLthQ==</t>
  </si>
  <si>
    <t xml:space="preserve">Cindy  Sibanyoni </t>
  </si>
  <si>
    <t>LIMA</t>
  </si>
  <si>
    <t>abe85098-020b-ec11-834c-00155d326100</t>
  </si>
  <si>
    <t>rSzaV6w8jpOnae+GGCf0ENqlt9EAfExwN8EbWTGl4Xco5FgdKGBPl0ncdaE8wMaG35O5xbGctyw+5vbECuDJoQ==</t>
  </si>
  <si>
    <t xml:space="preserve">Claudine Fredericks </t>
  </si>
  <si>
    <t>1d2d677f-1fb7-e811-8183-0800274bb0e4</t>
  </si>
  <si>
    <t>4EoMLsrNFKCHjYukxnvOol2pJOiw76z5udDe4VQ+t1Zk0XqgmPZe+OBJXXoXKhjbLRmw5Gw1raX7d/0jnL0EAw==</t>
  </si>
  <si>
    <t xml:space="preserve">Cokiswa Mhlanga </t>
  </si>
  <si>
    <t>Siyakholwa</t>
  </si>
  <si>
    <t>f68aef96-e678-e611-80c7-0050568109d5</t>
  </si>
  <si>
    <t>/Q0eHb1I+0IrMdip59/AJwcgdsjo7MAwuGuoyx7ZrRGcq5qFlpHwFj3AW2NZ8kWkJ+8lWk/kCFFyJLbT5wotNg==</t>
  </si>
  <si>
    <t xml:space="preserve">Cynthia Molehe </t>
  </si>
  <si>
    <t>ELRU-NW</t>
  </si>
  <si>
    <t>2dcc9551-73b2-e811-8182-0800274bb0e4</t>
  </si>
  <si>
    <t>pxAWwedNKiwc9TpGR6SfhJS44bEnPefkTEyfoavUOr6Rgt9C+vNiZYlcM4dxVyT9+e0IGA32n8WDVd93citAAw==</t>
  </si>
  <si>
    <t xml:space="preserve">Darcelle Jacobs </t>
  </si>
  <si>
    <t>3L Development</t>
  </si>
  <si>
    <t>dc2140fb-50ca-ea11-8340-00155d326100</t>
  </si>
  <si>
    <t>YFu6KwEgcSQ0N2NLri+ohjcNbhaf9yQTWBeVHF08bCgKaF++k+cwBBzME8ryPYwOT8vrQW7bpXPIwxZjH2g+VQ==</t>
  </si>
  <si>
    <t xml:space="preserve">David Litabe </t>
  </si>
  <si>
    <t>56c2afad-af1b-ec11-834c-00155d326100</t>
  </si>
  <si>
    <t>ILUjQpFxHtjuqF6LfNPKbRN1kT/Uk+qh+f7YF6NihxSJp7371YL+D4iWSMqzHzEMGTA16zWv/gDv5pQzJMILYQ==</t>
  </si>
  <si>
    <t xml:space="preserve">Dorris Hlungwani </t>
  </si>
  <si>
    <t>Molteno</t>
  </si>
  <si>
    <t>c29f89e4-3bb2-e711-80e2-005056815442</t>
  </si>
  <si>
    <t>m9ZFfyw0qMUg0IB/knwZQkHtWw7GEMsV9eLl9I5qtCB45ZLrVCxFvFAMyo6l3kIfJgVNzoAKxfIv7bLJ4oWPLQ==</t>
  </si>
  <si>
    <t xml:space="preserve">Eureka Smit </t>
  </si>
  <si>
    <t>363234de-7798-e711-80e2-005056815442</t>
  </si>
  <si>
    <t>jWwrrDMj493+VmUk8MzmqgD7ytWJz3rO5CekuCJ8zxsRFq45BPCN3b87SuOfmpMk2NnB0ihNkX3Zxzh/iZwy4A==</t>
  </si>
  <si>
    <t xml:space="preserve">Fezeka Dlamini </t>
  </si>
  <si>
    <t>LETCEE</t>
  </si>
  <si>
    <t>ce30f11b-c265-e911-82e3-0800274bb0e4</t>
  </si>
  <si>
    <t>F48LfrtzT8Cicubjv7MB3IGAa1iRtK9bePellD7EIQvySjSZfw2SPArlfSCw8Qzl+0/4nyNmIb9SIDv8/QgQEA==</t>
  </si>
  <si>
    <t xml:space="preserve">Frandeline  Van Sasie </t>
  </si>
  <si>
    <t>d863d3ed-b8ad-e711-80e2-005056815442</t>
  </si>
  <si>
    <t>YJBNKYR0YrOgfVxw6evRGPuhjZ8yFqfg1UXrl3///+X/8+YXtYSV/0Q6Hon9726xLiF8qQQf0K9tSHFMeYOFBA==</t>
  </si>
  <si>
    <t xml:space="preserve">Hazel Jolene  Herwel </t>
  </si>
  <si>
    <t>4bebe54d-c265-e911-82e3-0800274bb0e4</t>
  </si>
  <si>
    <t>AvIHAcx1iWyohAQf0tHrT4dE/3x4bR9YvRvk1DeHQviNA2yPDDE4IoN87GR4L8VMRy6aLq8HA2LboLTdqgPfzA==</t>
  </si>
  <si>
    <t xml:space="preserve">Innocentia Nebe </t>
  </si>
  <si>
    <t>fc2172c1-4b84-e811-817d-0800274bb0e4</t>
  </si>
  <si>
    <t>DR9k5HNHfsLqit/ySbfNdX5c3JLyGUXBXW3lsr2jesMEaOqzvrtN67vwQib1x3SW8nWJNhm1ME2sclRh8vyyDA==</t>
  </si>
  <si>
    <t xml:space="preserve">Jabulisile  Mzila </t>
  </si>
  <si>
    <t>008bef96-e678-e611-80c7-0050568109d5</t>
  </si>
  <si>
    <t>OnmBnVoNoczySFGxcU985MHco/XX2ENTjntHfAd1+9AJH/53xnHxZ+TUKkRjF5+vzpFaf68esIirYplDg7eL4g==</t>
  </si>
  <si>
    <t xml:space="preserve">Julia Lerato Shoke </t>
  </si>
  <si>
    <t>c6e46d9a-ff0a-ec11-834c-00155d326100</t>
  </si>
  <si>
    <t>lUtZ2LBXuvJeNkOTZFDj/OPEGTzMlFCdXL09xNlLvlcxnOHWQXTp/NRlyveoMVILvAI2/B3okBKov0wiAiAXfQ==</t>
  </si>
  <si>
    <t xml:space="preserve">Karabo Masike </t>
  </si>
  <si>
    <t>629302f7-e240-ea11-8330-080027a7109a</t>
  </si>
  <si>
    <t>PfmhEJRcv+xP+EmIDOdUp2vlwTX3pACa+Ho5iWwesu8FlvHRb8bHdflauNXPE0LCeQNt9xbL6dwIXNqwJs0RVg==</t>
  </si>
  <si>
    <t xml:space="preserve">Khanyisa Tshatani </t>
  </si>
  <si>
    <t>31cc9b33-0a57-ea11-833a-00155d326100</t>
  </si>
  <si>
    <t>D6tJyyyVXIQ3JDiaQhmv9rgmHz2SpZjAC4AM3zjqrv1YQ/k5BdL9Pjjv8d4kkBWXCqIa4wIZim0VKzvh+M+5xQ==</t>
  </si>
  <si>
    <t xml:space="preserve">Lerato Lehutso </t>
  </si>
  <si>
    <t>530577e9-b20f-ec11-834c-00155d326100</t>
  </si>
  <si>
    <t>EhVxDJK2SI7kQHrPxII4PTFNMqfSMGzDY9ClzQZ7mOEZed2E+BDcADr/e5x3snB6olzS6zeXa3PH3aL2NR+4ug==</t>
  </si>
  <si>
    <t xml:space="preserve">Lindi Magoro </t>
  </si>
  <si>
    <t>6d464296-1a96-e611-80cc-005056815442</t>
  </si>
  <si>
    <t>50l3gqGfhG9aindpJKm2ICCwYrk0xgZqcwqrtFjIGDh3FIFA6w5OvkR5bFkL/jbS5T4lTh/343/EMoqx0RpA7Q==</t>
  </si>
  <si>
    <t xml:space="preserve">Lindiwe Khumalo </t>
  </si>
  <si>
    <t>729658af-e240-ea11-8330-080027a7109a</t>
  </si>
  <si>
    <t>nDj3lRFC9fZ3UV/Kj1NK7J8MPaqDo4Fprvx5vO9TibPaixkwVT324A7cJbudqP+yF+cgxzU7Bl83ngVhYd5tPQ==</t>
  </si>
  <si>
    <t xml:space="preserve">Macfallen Nthongoa </t>
  </si>
  <si>
    <t>2c573871-e538-e911-828b-0800274bb0e4</t>
  </si>
  <si>
    <t>Rsm2hK1jmOofMObEq/w3tWcYCeZKpgyc+BPFfjs/9kCzLrDy4+x3shLEaACngtz4eY12wJEXGO0rn6K8fQynyQ==</t>
  </si>
  <si>
    <t xml:space="preserve">Malekhotla Khonkhe </t>
  </si>
  <si>
    <t>09baf5be-d49d-e711-80e2-005056815442</t>
  </si>
  <si>
    <t>5AzaYuEuibpjB6P/sYsAl/WjXAXfbH2v9gu4afI+xq/VOYUobQHI8Syqu8pmuUigXFYSQlmlgk6Bt69EaLsqqQ==</t>
  </si>
  <si>
    <t xml:space="preserve">Mapule Gaetsewe </t>
  </si>
  <si>
    <t>04cb9c30-705c-e911-82e3-0800274bb0e4</t>
  </si>
  <si>
    <t>8W9ltd8Fws5R0mB+24D3HCrPPu9uUY2N+qIyoXKar71eDThpuG75CwzbckzjTTWhZcPIbE5j5MGTdaWkjJp9Ow==</t>
  </si>
  <si>
    <t xml:space="preserve">Marthie du Plessis </t>
  </si>
  <si>
    <t>511c61ed-4fe6-ec11-8351-00155d326100</t>
  </si>
  <si>
    <t>PlepJ/L/zb9NtZ7tbA0ndws2LOAxNIZxMJBBktRiYtoQGAeld55f/fsX9cNRDN2IIwzwspSwicSzmoUMKEhgVg==</t>
  </si>
  <si>
    <t xml:space="preserve">Mqoqi Mzolo </t>
  </si>
  <si>
    <t>8cf4cf26-e340-ea11-8330-080027a7109a</t>
  </si>
  <si>
    <t>LiyxRSocQC+Uh0X3aobsSgkPeVIaxSKh2W+K1n9zydHEXuVbbWFTH0dpB39M2GHbhNewhTX/wOj8ePWsBRbaAg==</t>
  </si>
  <si>
    <t xml:space="preserve">Nkosiphendule  Dube  </t>
  </si>
  <si>
    <t>d8366119-ff0a-ec11-834c-00155d326100</t>
  </si>
  <si>
    <t>X+X5vBJb3mg+YzSPsXUd2uxEllej/3ZOLfxIZz4rm/yiwBq25w6D3khPpXPncoy4CWxeVYW5d3t/FP5e+Q9JmQ==</t>
  </si>
  <si>
    <t xml:space="preserve">Nkululeko Nkosi </t>
  </si>
  <si>
    <t>Penreach</t>
  </si>
  <si>
    <t>accaa842-c6b0-ec11-8351-00155d326100</t>
  </si>
  <si>
    <t>j4g0vURAFbPFipLtkNVII1SqEX+ATeit8UFAgIN/NKJ/hyhrXLBiAcPUojxdv6nszoPunTCQvv0z+IuPZ7mBfw==</t>
  </si>
  <si>
    <t xml:space="preserve">Nokulunga Mashaba  </t>
  </si>
  <si>
    <t>2785d586-6fb8-eb11-8349-00155d326100</t>
  </si>
  <si>
    <t>bum6ite0VqL3ujqnutTfnfEz2BxdPZaNoUA+WY0LNx6dT0lFgT0R6xJIg/Yrak73qu1fwfhOu3Tjrcs8iHNezQ==</t>
  </si>
  <si>
    <t xml:space="preserve">Nokuphiwa Tabethe </t>
  </si>
  <si>
    <t>3504ff3d-1fb7-e811-8183-0800274bb0e4</t>
  </si>
  <si>
    <t>3feKMpMhddyqByWtfdO7GM0csPBJkLshIFEwx2hILMMzzt2qPB1MMHYJECqJOnRhKih6MD5taBiyNTcdGpdtPw==</t>
  </si>
  <si>
    <t xml:space="preserve">Nokuvela Komna </t>
  </si>
  <si>
    <t>36096545-9002-e811-8170-0800274bb0e4</t>
  </si>
  <si>
    <t>VAuyZKc/EUtIWtblNethxgqntIdkKKQNIa2ABHDI9+P5yilXne5aHko3skVRSbHmX156qFg7vwxOjMgjymB1Aw==</t>
  </si>
  <si>
    <t xml:space="preserve">Nomantombazana Nojaduka </t>
  </si>
  <si>
    <t>a72b129d-000b-ec11-834c-00155d326100</t>
  </si>
  <si>
    <t>lhL41BaVi5UuKVOu8pR6dac5dnzJM+XE+tLzTbmRxiA0R/y/0CS6XAp+0lkQ1pJbCfHabQqV3dZ+0VDxKn6quA==</t>
  </si>
  <si>
    <t xml:space="preserve">Nompumelelo Mahlangu </t>
  </si>
  <si>
    <t>5d7373f6-958f-e611-80cb-0050568109d5</t>
  </si>
  <si>
    <t>1mK9+jqhYH/CWZtO8sU0rsog4/Y49dygaPfUlCaHScCoS1EcvUrtdfX6GCK/k0kniZWFd1Az+wJ7kLqjeYdC4w==</t>
  </si>
  <si>
    <t xml:space="preserve">Nonelela Gcilitsahana </t>
  </si>
  <si>
    <t>a08a6fce-cfc6-ec11-8351-00155d326100</t>
  </si>
  <si>
    <t>VE3PwBhZbhGiL61enBiTT/cAs1iW73fVeTYzY8GjXHPqXw6KGfIJ5M5rBQ1yaiIy54Sh/T4g+vDwl5mmYxb00g==</t>
  </si>
  <si>
    <t xml:space="preserve">Nonhlanhla Magubane </t>
  </si>
  <si>
    <t>7a36a730-20b7-e811-8183-0800274bb0e4</t>
  </si>
  <si>
    <t>0qN8sHdPXRJuykCzKQfUTF8+EvcaLpX93OAwRED5uSnAIYY+hTZ82QR4d3uctRtkett0ymiNwjTB1DFjDLG/5g==</t>
  </si>
  <si>
    <t xml:space="preserve">Odwa Njoba </t>
  </si>
  <si>
    <t>14efd7f7-6eb8-eb11-8349-00155d326100</t>
  </si>
  <si>
    <t>uXB6chSSEncxCZIE0z3f0NNcf0ZMnoP5YRdYmSx7tx8rxb6tZDv1G3LE0O3t+hQu0Qu22jWokiCAr3njyuKZGg==</t>
  </si>
  <si>
    <t xml:space="preserve">Percy  Motshabe </t>
  </si>
  <si>
    <t>f9dfabc9-2dd6-e911-8324-0800274bb0e4</t>
  </si>
  <si>
    <t>vuSxK88913mEdwdB24zMD2aP8SvgTejfgeO9WSl4uIJoSU46hLGdNaC40NB7xL22NlPVvHCSasJIbFpMh1+qUg==</t>
  </si>
  <si>
    <t xml:space="preserve">Phumlani Gidla </t>
  </si>
  <si>
    <t>39dc7ab1-6d7e-e711-80e2-005056815442</t>
  </si>
  <si>
    <t>XQ0f5rVwAM22xmReVPsW24e9v3XBzII1D7nyduu91/EFiyezbwUk/wi5zXO3X58iHDTwFA+vblQuOdBPrOv83A==</t>
  </si>
  <si>
    <t xml:space="preserve">Poppy Martha Ndlovu </t>
  </si>
  <si>
    <t>b4e5c772-26ef-e911-8326-0800274bb0e4</t>
  </si>
  <si>
    <t>L2AMU/WTN0Fe0G638g0tNrO9c5vEzzws6G/8AVmLmPHGUBoySBt1fPBsq8EDumVV4a1OX03Sj24Q/8mWsgARTA==</t>
  </si>
  <si>
    <t xml:space="preserve">Portia Karlsen </t>
  </si>
  <si>
    <t>4b3da5fb-c265-e911-82e3-0800274bb0e4</t>
  </si>
  <si>
    <t>PGsRFyTGKYZzLmo0UmAJhl5sky5iEH0TE5fvgmKB5TtaeZ4gT2zMoQ8yjX3GjlbZKtYRqVQjCS/3yIxH0qo97w==</t>
  </si>
  <si>
    <t xml:space="preserve">Priscilla  Esterhuizen </t>
  </si>
  <si>
    <t>01f952cc-b002-ed11-8351-00155d326100</t>
  </si>
  <si>
    <t>XyL/yhQM1ibpR4eGEjgHvZbZ4KAfQGll+2OtJgAVdkaRS74XIx7jApPkV13qrlVoA0A8NzQd9RyRyOlxgP4yNg==</t>
  </si>
  <si>
    <t xml:space="preserve">Refilwe Setabela </t>
  </si>
  <si>
    <t>bb63a88c-4984-e811-817d-0800274bb0e4</t>
  </si>
  <si>
    <t>2Yfc/YBjTGlBLLccazxVzUbzlsk8plX2eeHsmB7u91sSJRvdHpGBPlSYul2oenvnTBq3dY5vZAcB6VCxj6eGlQ==</t>
  </si>
  <si>
    <t xml:space="preserve">Samuel Ngoma </t>
  </si>
  <si>
    <t>113880c2-7a4d-ea11-833a-00155d326100</t>
  </si>
  <si>
    <t>Nsy2s3Iwu1EbdbmtfG2cmeIVuYK//M3UNd9n6TOdLlVZpw7tw05C1MWCgs+CohJYo1yvzJN7U9etmJenOey5Rw==</t>
  </si>
  <si>
    <t xml:space="preserve">Sbongeleni Cele </t>
  </si>
  <si>
    <t>9aca4318-08bb-ec11-8351-00155d326100</t>
  </si>
  <si>
    <t>xXm8x+gsAKUEPnVhaKVNaImvVEEte/vmvqmjfnwea2gQabpoJzIo//nWYg3A1HKnHa7BMg4zLFNWGnzn1Ie/BA==</t>
  </si>
  <si>
    <t xml:space="preserve">Seldrina Morokanyane </t>
  </si>
  <si>
    <t>e72696a6-7b55-eb11-8345-00155d326100</t>
  </si>
  <si>
    <t>JckMu5JM+LhEX7yXm1SPeKaCoAE/DUvzcfqkL73m4kGk/NCEFdZ6R4zoRELSODVa0Jndc4FxNnZX2WklznSE0g==</t>
  </si>
  <si>
    <t xml:space="preserve">Sheila Young </t>
  </si>
  <si>
    <t>KZN Branch</t>
  </si>
  <si>
    <t>8b47586e-54a1-e911-8321-0800274bb0e4</t>
  </si>
  <si>
    <t>valNOHfyLFBmCZEwPWfeQHLkI8gQ5e3uTjUJP74mXEGqYqKoh9T8caMzXHMRpQKugNuyGgbpgEwpW3XN5nEnsQ==</t>
  </si>
  <si>
    <t xml:space="preserve">Solly Sarela </t>
  </si>
  <si>
    <t>e6a58dae-c9d3-e911-8324-0800274bb0e4</t>
  </si>
  <si>
    <t>Pk9DBclzGrwvDVwBerXfAc6xRxhAY8Gj93yDCmM0Y1jJ21LTsPXL1MuIerUUcE/Ar7XASpdKZuISPCdgMVm8aA==</t>
  </si>
  <si>
    <t xml:space="preserve">Sonia Mabena </t>
  </si>
  <si>
    <t>8acd9cca-55a1-e911-8321-0800274bb0e4</t>
  </si>
  <si>
    <t>INn6vpiDMfZ5Ulq8DI5g0AFMGLW8cXTNpG/kA6TPuLe63Qfl2brnWUhVnQ39MoQZEDQG5765RXQlvOLIYHV7Vw==</t>
  </si>
  <si>
    <t xml:space="preserve">Sphelele Zungu </t>
  </si>
  <si>
    <t>aaf4db9f-c813-ed11-8351-00155d326100</t>
  </si>
  <si>
    <t>0ScHPl3HrKquQmVGO58UdC9wrqUJcPH7YMKuv9ruXXpQxyFBox1zxrc8/aSkRRSwe2sj9RmM7N7rvWOeu2bQgA==</t>
  </si>
  <si>
    <t xml:space="preserve">Stephen Baloyi </t>
  </si>
  <si>
    <t>2cb26b8e-ad07-eb11-8343-00155d326100</t>
  </si>
  <si>
    <t>j/VZaN3teEbC0B5bOz7DugInfuRovxsZauCLgec1zzIGyGXVJ9UUc3osZS2KylK9Sdly3vbgckiax/E3nl1Udw==</t>
  </si>
  <si>
    <t xml:space="preserve">Tebogo Olivia  Shivambu  </t>
  </si>
  <si>
    <t>a11f7d4f-4984-e811-817d-0800274bb0e4</t>
  </si>
  <si>
    <t>N0QwlebF+l/eutJ6YNNNNm9jGmhRk/3AOYsbd6Q2AAQqlqMG4uptsUIZTuzypkBAc7RmJ/uTkrG4cMvAlgpoLQ==</t>
  </si>
  <si>
    <t xml:space="preserve">Teboho Makhetha </t>
  </si>
  <si>
    <t>61fd225c-5a20-e811-8174-0800274bb0e4</t>
  </si>
  <si>
    <t>OD6AL4R6kuMEaoqyAY2DeugdJ84kKCzyjUu+fBiSd12dlmBh9lgsvyt2r75jHbrG/k9Ui1Vv7bxC4YvR+0YWSw==</t>
  </si>
  <si>
    <t xml:space="preserve">Thandeka Dlamini Ngidi </t>
  </si>
  <si>
    <t>c91ab101-e1c0-e811-8183-0800274bb0e4</t>
  </si>
  <si>
    <t>axMy4ogMh884EaIq0eNJp1pEIrH0Dz22cdL+wLLthWiw/Pl3eFNr9lyS0unKd2HQEnWOx2OSwx+6k1DGVgddfw==</t>
  </si>
  <si>
    <t xml:space="preserve">Thandeka Dliso </t>
  </si>
  <si>
    <t>e67f35a7-00bb-ec11-8351-00155d326100</t>
  </si>
  <si>
    <t>E3bEgi8I2Y09i/6YdPrHVufgGPu5cP2osm7vRtNLnQGwmlqgVY75nu7yQWz8DgA6zfrcE2ODypk/snvx1ILO2Q==</t>
  </si>
  <si>
    <t xml:space="preserve">Thandokuhle Tshabalala </t>
  </si>
  <si>
    <t>eabfa0d9-6fb8-eb11-8349-00155d326100</t>
  </si>
  <si>
    <t>s/7X7prKocZ/2t6BuN97d07M7XhIxfTVRSWYNUERh+qgvfZDiXtSc7xuOMeDB37zpWBPwSVIsMFnFe3lvk31kQ==</t>
  </si>
  <si>
    <t xml:space="preserve">Thembeka Khanyile  </t>
  </si>
  <si>
    <t>34c21c29-7c55-eb11-8345-00155d326100</t>
  </si>
  <si>
    <t>n182Kk6l9G44M+7KR2Sy7rwjxo0ivW5gVyBu2wdwz6iDkeI0s+O+JbRWbmI9LWryG2rU3j/V7GgOyaIi9c+6Fw==</t>
  </si>
  <si>
    <t xml:space="preserve">Thokozani Ngwenya </t>
  </si>
  <si>
    <t>2a515255-26d4-e711-816a-0800274bb0e4</t>
  </si>
  <si>
    <t>GheO+Dz+VmQxD+1v9QM7EdQeVP1JlIFrxBigcmwMwEym3U03LgV8ZU13kcrmXOOd84HX314JIuYcUeF1hl6H+g==</t>
  </si>
  <si>
    <t xml:space="preserve">Thuliswa Mvakade - Ngetu </t>
  </si>
  <si>
    <t>128cab71-b67c-eb11-8346-00155d326100</t>
  </si>
  <si>
    <t>dO0uUcSS4Rx1olqkVTAHptqj7JbIEtAaiWXdiezZDj12wf83OkDfH8lUTX/G+Uz6FF49fzHJWsbgf2vrFzh77A==</t>
  </si>
  <si>
    <t xml:space="preserve">Vuyokazi Nonali </t>
  </si>
  <si>
    <t>Khululeka</t>
  </si>
  <si>
    <t>1b938bd5-c265-e911-82e3-0800274bb0e4</t>
  </si>
  <si>
    <t>hK4oTLoMXS0wblQ9w4d9rV2/3h5W2ckfblEaWarYf9VOSZiafxfPkoEuo45QPyxbnHhB8HD92//sy/wUF05cUQ==</t>
  </si>
  <si>
    <t xml:space="preserve">Zoliwe Dayimani </t>
  </si>
  <si>
    <t xml:space="preserve">August </t>
  </si>
  <si>
    <t>July</t>
  </si>
  <si>
    <t>June</t>
  </si>
  <si>
    <t>May</t>
  </si>
  <si>
    <t>Total JFConversion</t>
  </si>
  <si>
    <t>Days Required</t>
  </si>
  <si>
    <t>Day SmartSpace</t>
  </si>
  <si>
    <t>Days PQA</t>
  </si>
  <si>
    <t>Club Days</t>
  </si>
  <si>
    <t>Admin Days</t>
  </si>
  <si>
    <t>Parcel Days</t>
  </si>
  <si>
    <t>Annual Reaccreditation</t>
  </si>
  <si>
    <t>Support Days</t>
  </si>
  <si>
    <t>Child Progress Sessions</t>
  </si>
  <si>
    <t>Business Skill</t>
  </si>
  <si>
    <t xml:space="preserve">Trainings </t>
  </si>
  <si>
    <t>Total Days</t>
  </si>
  <si>
    <t>Date next Startup</t>
  </si>
  <si>
    <t>Average conversion</t>
  </si>
  <si>
    <t>Date for Conversion</t>
  </si>
  <si>
    <t>Training Scheduled</t>
  </si>
  <si>
    <t>Coach</t>
  </si>
  <si>
    <t>Training Programme Type</t>
  </si>
  <si>
    <t>Training Start Date</t>
  </si>
  <si>
    <t>August Conversion</t>
  </si>
  <si>
    <t>Weeks</t>
  </si>
  <si>
    <t>Start-Up</t>
  </si>
  <si>
    <t>Week 1</t>
  </si>
  <si>
    <t>Week 3</t>
  </si>
  <si>
    <t>Week 2</t>
  </si>
  <si>
    <t>Week 4</t>
  </si>
  <si>
    <t>Business Skills</t>
  </si>
  <si>
    <t>Child Progress</t>
  </si>
  <si>
    <t>First Aid</t>
  </si>
  <si>
    <t>September</t>
  </si>
  <si>
    <t>October</t>
  </si>
  <si>
    <t>November</t>
  </si>
  <si>
    <t>Total</t>
  </si>
  <si>
    <t>September CP</t>
  </si>
  <si>
    <t>October CP</t>
  </si>
  <si>
    <t>November CP</t>
  </si>
  <si>
    <t>Row Labels</t>
  </si>
  <si>
    <t>Count of Coach</t>
  </si>
  <si>
    <t>Sessions</t>
  </si>
  <si>
    <t xml:space="preserve">Philile Molefe </t>
  </si>
  <si>
    <t xml:space="preserve">Tsholofelo Confidence  Morokanyane </t>
  </si>
  <si>
    <t>Franchisors</t>
  </si>
  <si>
    <t>Average of Conversion Days</t>
  </si>
  <si>
    <t xml:space="preserve">Lebohang Ratjie </t>
  </si>
  <si>
    <t>iq_coach:CDv9xtDiNHZdmhtWZSk9YNatODWqDxzeRdhsXe2x/QopuVwBoGNGTz51LX5IRoj8HXYba0iy0qS/ZUOSD3jyjA==:iq_coachid=%28Do%20Not%20Modify%29%20Coach&amp;checksumLogicalName=%28Do%20Not%20Modify%29%20Row%20Checksum&amp;modifiedon=%28Do%20Not%20Modify%29%20Modified%20On&amp;iq_name=Full%20Name&amp;iq_franchisor=Franchisor</t>
  </si>
  <si>
    <t>Club Meeting</t>
  </si>
  <si>
    <t>AR</t>
  </si>
  <si>
    <t>2hrs</t>
  </si>
  <si>
    <t>PQA</t>
  </si>
  <si>
    <t>4hrs</t>
  </si>
  <si>
    <t>Smartspace</t>
  </si>
  <si>
    <t>3hrs</t>
  </si>
  <si>
    <t>Site Visit</t>
  </si>
  <si>
    <t>Coaching Circle</t>
  </si>
  <si>
    <t>Club leader</t>
  </si>
  <si>
    <t>Porridge</t>
  </si>
  <si>
    <t>24hrs</t>
  </si>
  <si>
    <t>Admin Day</t>
  </si>
  <si>
    <t>EC,WC,KZN, FS,NC</t>
  </si>
  <si>
    <t>Startup</t>
  </si>
  <si>
    <t>CP</t>
  </si>
  <si>
    <t>BS</t>
  </si>
  <si>
    <t>Consolidation</t>
  </si>
  <si>
    <t>&gt;20</t>
  </si>
  <si>
    <t>&gt;32</t>
  </si>
  <si>
    <t>Due</t>
  </si>
  <si>
    <t>License</t>
  </si>
  <si>
    <t>Having trainees</t>
  </si>
  <si>
    <t>12hrs</t>
  </si>
  <si>
    <t>20hrs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</si>
</sst>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/mmmm/yyyy;@"/>
  </numFmts>
  <fonts count="7">
    <font>
      <sz val="11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2" fillId="0" borderId="0" xfId="0" applyFont="1"/>
    <xf numFmtId="0" fontId="4" fillId="3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1" fontId="4" fillId="3" borderId="1" xfId="0" applyNumberFormat="1" applyFont="1" applyFill="1" applyBorder="1"/>
    <xf numFmtId="164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1" fillId="2" borderId="2" xfId="0" applyFont="1" applyFill="1" applyBorder="1"/>
    <xf numFmtId="0" fontId="1" fillId="2" borderId="3" xfId="0" applyFont="1" applyFill="1" applyBorder="1"/>
    <xf numFmtId="49" fontId="3" fillId="4" borderId="4" xfId="0" applyNumberFormat="1" applyFont="1" applyFill="1" applyBorder="1"/>
    <xf numFmtId="49" fontId="3" fillId="4" borderId="5" xfId="0" applyNumberFormat="1" applyFont="1" applyFill="1" applyBorder="1"/>
    <xf numFmtId="49" fontId="3" fillId="3" borderId="4" xfId="0" applyNumberFormat="1" applyFont="1" applyFill="1" applyBorder="1"/>
    <xf numFmtId="49" fontId="3" fillId="3" borderId="5" xfId="0" applyNumberFormat="1" applyFont="1" applyFill="1" applyBorder="1"/>
    <xf numFmtId="0" fontId="5" fillId="5" borderId="6" xfId="0" applyFont="1" applyFill="1" applyBorder="1"/>
    <xf numFmtId="0" fontId="3" fillId="6" borderId="7" xfId="0" applyFont="1" applyFill="1" applyBorder="1"/>
    <xf numFmtId="0" fontId="3" fillId="0" borderId="7" xfId="0" applyFont="1" applyBorder="1"/>
    <xf numFmtId="1" fontId="5" fillId="5" borderId="6" xfId="0" applyNumberFormat="1" applyFont="1" applyFill="1" applyBorder="1"/>
    <xf numFmtId="1" fontId="3" fillId="6" borderId="7" xfId="0" applyNumberFormat="1" applyFont="1" applyFill="1" applyBorder="1"/>
    <xf numFmtId="1" fontId="3" fillId="0" borderId="7" xfId="0" applyNumberFormat="1" applyFont="1" applyBorder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4">
    <dxf>
      <numFmt numFmtId="1" formatCode="0"/>
    </dxf>
    <dxf>
      <numFmt numFmtId="1" formatCode="0"/>
    </dxf>
    <dxf>
      <numFmt numFmtId="1" formatCode="0"/>
    </dxf>
    <dxf>
      <numFmt numFmtId="164" formatCode="[$-1C09]dd/mmmm/yyyy;@"/>
    </dxf>
    <dxf>
      <numFmt numFmtId="30" formatCode="@"/>
    </dxf>
    <dxf>
      <numFmt numFmtId="30" formatCode="@"/>
    </dxf>
    <dxf>
      <numFmt numFmtId="164" formatCode="[$-1C09]dd/mmmm/yyyy;@"/>
    </dxf>
    <dxf>
      <numFmt numFmtId="164" formatCode="[$-1C09]dd/mmmm/yyyy;@"/>
    </dxf>
    <dxf>
      <numFmt numFmtId="1" formatCode="0"/>
    </dxf>
    <dxf>
      <numFmt numFmtId="164" formatCode="[$-1C09]dd/mmmm/yyyy;@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40ABD4-C972-432B-B373-75324CEC58FF}" name="Table11" displayName="Table11" ref="A1:G67" totalsRowShown="0">
  <autoFilter ref="A1:G67" xr:uid="{4940ABD4-C972-432B-B373-75324CEC58FF}"/>
  <sortState xmlns:xlrd2="http://schemas.microsoft.com/office/spreadsheetml/2017/richdata2" ref="A2:G67">
    <sortCondition ref="A1:A67"/>
  </sortState>
  <tableColumns count="7">
    <tableColumn id="1" xr3:uid="{4E9A00F9-CADF-4BD3-817A-ADA0DEAF5C39}" name="Full Name"/>
    <tableColumn id="2" xr3:uid="{9FB93419-D389-49F2-9CC6-73117C844016}" name="August "/>
    <tableColumn id="3" xr3:uid="{C817E13D-E4F9-4BC5-B447-5BCCC6F71B43}" name="July"/>
    <tableColumn id="4" xr3:uid="{6EB156E9-08E0-445D-9A26-950D337D8F81}" name="June"/>
    <tableColumn id="5" xr3:uid="{73736BD2-DCF8-4C26-A3A1-7E4BC855C2A3}" name="May"/>
    <tableColumn id="6" xr3:uid="{23105C8B-E5AB-4D0C-9014-0497B0399F70}" name="Total JFConversion"/>
    <tableColumn id="7" xr3:uid="{DA5EDE2F-9B7F-41D4-9C40-FF27A05FA67C}" name="Days Required" dataDxfId="23">
      <calculatedColumnFormula>Table11[[#This Row],[Total JFConversion]]/3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5ECF6-45B1-4210-A67D-20FB0C0CBBC1}" name="Table4" displayName="Table4" ref="A1:Q66" totalsRowShown="0">
  <autoFilter ref="A1:Q66" xr:uid="{D6D5ECF6-45B1-4210-A67D-20FB0C0CBBC1}">
    <filterColumn colId="16">
      <filters>
        <filter val="#N/A"/>
      </filters>
    </filterColumn>
  </autoFilter>
  <sortState xmlns:xlrd2="http://schemas.microsoft.com/office/spreadsheetml/2017/richdata2" ref="A2:Q66">
    <sortCondition ref="M1:M66"/>
  </sortState>
  <tableColumns count="17">
    <tableColumn id="1" xr3:uid="{24196095-6030-4406-8156-38759DB3A199}" name="Full Name" dataDxfId="22"/>
    <tableColumn id="2" xr3:uid="{CEFF1967-7F16-459D-A7C6-110547A5D047}" name="Franchisor" dataDxfId="21"/>
    <tableColumn id="3" xr3:uid="{2FEDCA9A-37B1-419B-B42F-E347888A9193}" name="Day SmartSpace" dataDxfId="20">
      <calculatedColumnFormula>ROUNDUP(SUMIF(Table11[#All],Table4[[#This Row],[Full Name]],Table11[[#All],[Days Required]]),0)</calculatedColumnFormula>
    </tableColumn>
    <tableColumn id="4" xr3:uid="{615E53DC-8A8D-4B05-A7CC-27D452DF0B7F}" name="Days PQA" dataDxfId="19">
      <calculatedColumnFormula>ROUNDUP(SUMIF(Table13[],Table4[[#This Row],[Full Name]],Table13[[#All],[September]]),0)</calculatedColumnFormula>
    </tableColumn>
    <tableColumn id="13" xr3:uid="{33802EB3-EB8D-4450-A8E4-A0C8B663EB18}" name="Club Days" dataDxfId="18"/>
    <tableColumn id="14" xr3:uid="{5E2AE0B3-D851-4FD8-A507-C3DBFCA282BF}" name="Admin Days" dataDxfId="17"/>
    <tableColumn id="15" xr3:uid="{B36A4795-D8B6-4245-9AB9-8A761B06EAFC}" name="Parcel Days" dataDxfId="16"/>
    <tableColumn id="16" xr3:uid="{423E3B15-FB01-4D0E-A6F9-068399A6DC2E}" name="Annual Reaccreditation" dataDxfId="15"/>
    <tableColumn id="12" xr3:uid="{7343FAD9-DB8B-4484-BBD9-488ED045DDC3}" name="Support Days" dataDxfId="14">
      <calculatedColumnFormula>ROUNDUP(SUM(Table4[[#This Row],[Day SmartSpace]:[Annual Reaccreditation]]),0)</calculatedColumnFormula>
    </tableColumn>
    <tableColumn id="5" xr3:uid="{A45CF38A-3AE0-47F3-BF2A-DA7DEE66C814}" name="Child Progress Sessions" dataDxfId="13">
      <calculatedColumnFormula>ROUNDUP(SUMIF(Table15[[#All],[Full Name]:[October CP]],Table4[[#This Row],[Full Name]],Table15[[#All],[September CP]]),0)</calculatedColumnFormula>
    </tableColumn>
    <tableColumn id="6" xr3:uid="{A450AB2F-DBE8-4D65-8EBA-33B6A318E391}" name="Business Skill" dataDxfId="12">
      <calculatedColumnFormula>ROUNDUP(SUMIF(Table1[#All],Table4[[#This Row],[Full Name]],Table1[[#All],[Sessions]]),0)</calculatedColumnFormula>
    </tableColumn>
    <tableColumn id="10" xr3:uid="{5D773700-19ED-47F0-A0AE-59564E5FDFF7}" name="Trainings " dataDxfId="11">
      <calculatedColumnFormula>COUNTIF(Table17[#All],Table4[[#This Row],[Full Name]])</calculatedColumnFormula>
    </tableColumn>
    <tableColumn id="11" xr3:uid="{6543CC29-C05D-42E8-942B-A5582FD9A575}" name="Total Days" dataDxfId="10">
      <calculatedColumnFormula>IF(Table4[[#This Row],[Trainings ]]&gt;0,5*Table4[[#This Row],[Trainings ]],0)+Table4[[#This Row],[Business Skill]]+Table4[[#This Row],[Child Progress Sessions]]+Table4[[#This Row],[Days PQA]]+Table4[[#This Row],[Day SmartSpace]]</calculatedColumnFormula>
    </tableColumn>
    <tableColumn id="7" xr3:uid="{5088DEE6-866C-4F30-A00C-FFAA259A2074}" name="Date next Startup" dataDxfId="9">
      <calculatedColumnFormula>WORKDAY(TODAY(),Table4[[#This Row],[Day SmartSpace]]+Table4[[#This Row],[Days PQA]]+Table4[[#This Row],[Child Progress Sessions]]+Table4[[#This Row],[Business Skill]]+10+IF(Table4[[#This Row],[Trainings ]]&gt;0,10,0))</calculatedColumnFormula>
    </tableColumn>
    <tableColumn id="8" xr3:uid="{70ED1973-C93E-41EF-A051-524B0BB60C50}" name="Average conversion" dataDxfId="8">
      <calculatedColumnFormula>SUMIF('Avg Conversion Days'!A2:B52,Table4[[#This Row],[Full Name]],'Avg Conversion Days'!B2:B52)</calculatedColumnFormula>
    </tableColumn>
    <tableColumn id="9" xr3:uid="{52047549-42DA-40B6-8F2F-AEB1991A8A74}" name="Date for Conversion" dataDxfId="7">
      <calculatedColumnFormula>IF(Table4[[#This Row],[Average conversion]]=0,WORKDAY(Table4[[#This Row],[Date next Startup]],30),WORKDAY(Table4[[#This Row],[Date next Startup]],Table4[[#This Row],[Average conversion]]))</calculatedColumnFormula>
    </tableColumn>
    <tableColumn id="17" xr3:uid="{8CFF0B82-8E94-4F78-B75E-56C014812B0D}" name="Training Scheduled" dataDxfId="6">
      <calculatedColumnFormula>VLOOKUP(Table4[[#This Row],[Full Name]],Table17[[#All],[Coach]:[August Conversion]],3,FALSE)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7AE4F-5EE4-4604-9913-094BAA8FE80D}" name="Table17" displayName="Table17" ref="A1:E43" totalsRowShown="0">
  <autoFilter ref="A1:E43" xr:uid="{1C77AE4F-5EE4-4604-9913-094BAA8FE80D}"/>
  <sortState xmlns:xlrd2="http://schemas.microsoft.com/office/spreadsheetml/2017/richdata2" ref="A2:E43">
    <sortCondition ref="A1:A43"/>
  </sortState>
  <tableColumns count="5">
    <tableColumn id="1" xr3:uid="{108B697C-25E2-4C25-8941-4603B733EBA8}" name="Coach" dataDxfId="5"/>
    <tableColumn id="2" xr3:uid="{1D7C4DAC-1B22-4411-BACA-C80AC1D6D672}" name="Training Programme Type" dataDxfId="4"/>
    <tableColumn id="3" xr3:uid="{0891B847-88CE-47BD-AEC0-F408B19AA6E1}" name="Training Start Date" dataDxfId="3"/>
    <tableColumn id="4" xr3:uid="{F8A71F4A-E850-4A95-A0C9-D787C6074315}" name="August Conversion"/>
    <tableColumn id="5" xr3:uid="{85C60283-2909-4D47-9CDA-1421F305F7AC}" name="Week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498916-9991-475E-870B-BAE602C3F2A2}" name="Table13" displayName="Table13" ref="A1:E67" totalsRowShown="0" headerRowCellStyle="Normal" dataCellStyle="Normal">
  <autoFilter ref="A1:E67" xr:uid="{16498916-9991-475E-870B-BAE602C3F2A2}"/>
  <sortState xmlns:xlrd2="http://schemas.microsoft.com/office/spreadsheetml/2017/richdata2" ref="A2:E67">
    <sortCondition descending="1" ref="B1:B67"/>
  </sortState>
  <tableColumns count="5">
    <tableColumn id="1" xr3:uid="{196A7538-0221-4CA0-A4A2-3D8843322F14}" name="Full Name" dataCellStyle="Normal"/>
    <tableColumn id="2" xr3:uid="{0BFAA795-11C5-4F7B-9BBD-4C2537B6969F}" name="September" dataCellStyle="Normal"/>
    <tableColumn id="3" xr3:uid="{1FDF531E-0B5B-4DAA-A9AB-CFB83ADA98A1}" name="October" dataCellStyle="Normal"/>
    <tableColumn id="4" xr3:uid="{3EB77582-D7D3-46ED-B5C2-21A9BD4F9F4B}" name="November" dataCellStyle="Normal"/>
    <tableColumn id="5" xr3:uid="{AA1FEFC1-2C18-4BA9-B87D-0731277D3595}" name="Total" dataCellStyle="Normal"/>
  </tableColumns>
  <tableStyleInfo name="TableStyleMedium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ABC093-5D9A-49CB-A8D0-5E66E081C069}" name="Table15" displayName="Table15" ref="A1:D67" totalsRowShown="0">
  <autoFilter ref="A1:D67" xr:uid="{E7ABC093-5D9A-49CB-A8D0-5E66E081C069}"/>
  <sortState xmlns:xlrd2="http://schemas.microsoft.com/office/spreadsheetml/2017/richdata2" ref="A2:D67">
    <sortCondition descending="1" ref="B1:B67"/>
  </sortState>
  <tableColumns count="4">
    <tableColumn id="1" xr3:uid="{80861356-7853-4233-9A4C-C84284280EAF}" name="Full Name"/>
    <tableColumn id="2" xr3:uid="{06E23C9D-45F7-4004-99D2-A8BA9D43466C}" name="September CP" dataDxfId="2"/>
    <tableColumn id="3" xr3:uid="{577FA28A-B904-4803-AA60-99A521B968EA}" name="October CP" dataDxfId="1"/>
    <tableColumn id="4" xr3:uid="{CFD68115-6489-4668-8097-7D3B072710EB}" name="November CP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8367F6-5BB6-4D78-9B19-7BC6CD473379}" name="Table1" displayName="Table1" ref="A1:C64" totalsRowShown="0">
  <autoFilter ref="A1:C64" xr:uid="{988367F6-5BB6-4D78-9B19-7BC6CD473379}"/>
  <tableColumns count="3">
    <tableColumn id="1" xr3:uid="{7B684005-C03C-4CBD-804F-17A328DD6F17}" name="Row Labels"/>
    <tableColumn id="2" xr3:uid="{E0C5CF6F-DBB8-4998-8D72-9C0554064451}" name="Count of Coach"/>
    <tableColumn id="3" xr3:uid="{9A1AAD3A-D223-41A0-833B-CE7FB22CF19D}" name="Sessions" dataDxfId="0">
      <calculatedColumnFormula>IF(B2&gt;24,B2/24,0)</calculatedColumnFormula>
    </tableColumn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67"/>
  <sheetViews>
    <sheetView topLeftCell="D13" workbookViewId="0">
      <selection activeCell="D12" sqref="D12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5" width="28" style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7</v>
      </c>
      <c r="B2" s="1" t="s">
        <v>8</v>
      </c>
      <c r="C2" s="2">
        <v>44699.529699074097</v>
      </c>
      <c r="D2" s="1" t="s">
        <v>9</v>
      </c>
      <c r="E2" s="1" t="s">
        <v>10</v>
      </c>
      <c r="F2" s="1" t="s">
        <v>11</v>
      </c>
    </row>
    <row r="3" spans="1:7">
      <c r="A3" t="s">
        <v>12</v>
      </c>
      <c r="B3" s="1" t="s">
        <v>13</v>
      </c>
      <c r="C3" s="2">
        <v>44607.6482986111</v>
      </c>
      <c r="D3" s="1" t="s">
        <v>14</v>
      </c>
      <c r="E3" s="1" t="s">
        <v>15</v>
      </c>
      <c r="F3" s="1" t="s">
        <v>16</v>
      </c>
    </row>
    <row r="4" spans="1:7">
      <c r="A4" t="s">
        <v>17</v>
      </c>
      <c r="B4" s="1" t="s">
        <v>18</v>
      </c>
      <c r="C4" s="2">
        <v>44469.469363425902</v>
      </c>
      <c r="D4" s="1" t="s">
        <v>19</v>
      </c>
      <c r="E4" s="1" t="s">
        <v>20</v>
      </c>
      <c r="F4" s="1" t="s">
        <v>11</v>
      </c>
    </row>
    <row r="5" spans="1:7">
      <c r="A5" t="s">
        <v>21</v>
      </c>
      <c r="B5" s="1" t="s">
        <v>22</v>
      </c>
      <c r="C5" s="2">
        <v>44774.440972222197</v>
      </c>
      <c r="D5" s="1" t="s">
        <v>23</v>
      </c>
      <c r="E5" s="1" t="s">
        <v>24</v>
      </c>
      <c r="F5" s="1" t="s">
        <v>16</v>
      </c>
    </row>
    <row r="6" spans="1:7">
      <c r="A6" t="s">
        <v>25</v>
      </c>
      <c r="B6" s="1" t="s">
        <v>26</v>
      </c>
      <c r="C6" s="2">
        <v>44740.628495370402</v>
      </c>
      <c r="D6" s="1" t="s">
        <v>27</v>
      </c>
      <c r="E6" s="1" t="s">
        <v>15</v>
      </c>
      <c r="F6" s="1" t="s">
        <v>16</v>
      </c>
    </row>
    <row r="7" spans="1:7">
      <c r="A7" t="s">
        <v>28</v>
      </c>
      <c r="B7" s="1" t="s">
        <v>29</v>
      </c>
      <c r="C7" s="2">
        <v>44671.683090277802</v>
      </c>
      <c r="D7" s="1" t="s">
        <v>30</v>
      </c>
      <c r="E7" s="1" t="s">
        <v>31</v>
      </c>
      <c r="F7" s="1" t="s">
        <v>16</v>
      </c>
    </row>
    <row r="8" spans="1:7">
      <c r="A8" t="s">
        <v>32</v>
      </c>
      <c r="B8" s="1" t="s">
        <v>33</v>
      </c>
      <c r="C8" s="2">
        <v>44649.568807870397</v>
      </c>
      <c r="D8" s="1" t="s">
        <v>34</v>
      </c>
      <c r="E8" s="1" t="s">
        <v>35</v>
      </c>
      <c r="F8" s="1" t="s">
        <v>16</v>
      </c>
    </row>
    <row r="9" spans="1:7">
      <c r="A9" t="s">
        <v>36</v>
      </c>
      <c r="B9" s="1" t="s">
        <v>37</v>
      </c>
      <c r="C9" s="2">
        <v>44710.081087963001</v>
      </c>
      <c r="D9" s="1" t="s">
        <v>38</v>
      </c>
      <c r="E9" s="1" t="s">
        <v>39</v>
      </c>
      <c r="F9" s="1" t="s">
        <v>16</v>
      </c>
    </row>
    <row r="10" spans="1:7">
      <c r="A10" t="s">
        <v>40</v>
      </c>
      <c r="B10" s="1" t="s">
        <v>41</v>
      </c>
      <c r="C10" s="2">
        <v>44319.772662037001</v>
      </c>
      <c r="D10" s="1" t="s">
        <v>42</v>
      </c>
      <c r="E10" s="1" t="s">
        <v>43</v>
      </c>
      <c r="F10" s="1" t="s">
        <v>16</v>
      </c>
    </row>
    <row r="11" spans="1:7">
      <c r="A11" t="s">
        <v>44</v>
      </c>
      <c r="B11" s="1" t="s">
        <v>45</v>
      </c>
      <c r="C11" s="2">
        <v>44627.395578703698</v>
      </c>
      <c r="D11" s="1" t="s">
        <v>46</v>
      </c>
      <c r="E11" s="1" t="s">
        <v>31</v>
      </c>
      <c r="F11" s="1" t="s">
        <v>16</v>
      </c>
    </row>
    <row r="12" spans="1:7">
      <c r="A12" t="s">
        <v>47</v>
      </c>
      <c r="B12" s="1" t="s">
        <v>48</v>
      </c>
      <c r="C12" s="2">
        <v>44069.432951388902</v>
      </c>
      <c r="D12" s="1" t="s">
        <v>49</v>
      </c>
      <c r="E12" s="1" t="s">
        <v>50</v>
      </c>
      <c r="F12" s="1" t="s">
        <v>16</v>
      </c>
    </row>
    <row r="13" spans="1:7">
      <c r="A13" t="s">
        <v>51</v>
      </c>
      <c r="B13" s="1" t="s">
        <v>52</v>
      </c>
      <c r="C13" s="2">
        <v>44699.941145833298</v>
      </c>
      <c r="D13" s="1" t="s">
        <v>53</v>
      </c>
      <c r="E13" s="1" t="s">
        <v>54</v>
      </c>
      <c r="F13" s="1" t="s">
        <v>11</v>
      </c>
    </row>
    <row r="14" spans="1:7">
      <c r="A14" t="s">
        <v>55</v>
      </c>
      <c r="B14" s="1" t="s">
        <v>56</v>
      </c>
      <c r="C14" s="2">
        <v>44578.647662037001</v>
      </c>
      <c r="D14" s="1" t="s">
        <v>57</v>
      </c>
      <c r="E14" s="1" t="s">
        <v>58</v>
      </c>
      <c r="F14" s="1" t="s">
        <v>11</v>
      </c>
    </row>
    <row r="15" spans="1:7">
      <c r="A15" t="s">
        <v>59</v>
      </c>
      <c r="B15" s="1" t="s">
        <v>60</v>
      </c>
      <c r="C15" s="2">
        <v>44774.644641203697</v>
      </c>
      <c r="D15" s="1" t="s">
        <v>61</v>
      </c>
      <c r="E15" s="1" t="s">
        <v>39</v>
      </c>
      <c r="F15" s="1" t="s">
        <v>16</v>
      </c>
    </row>
    <row r="16" spans="1:7">
      <c r="A16" t="s">
        <v>62</v>
      </c>
      <c r="B16" s="1" t="s">
        <v>63</v>
      </c>
      <c r="C16" s="2">
        <v>44578.623321759304</v>
      </c>
      <c r="D16" s="1" t="s">
        <v>64</v>
      </c>
      <c r="E16" s="1" t="s">
        <v>65</v>
      </c>
      <c r="F16" s="1" t="s">
        <v>16</v>
      </c>
    </row>
    <row r="17" spans="1:6">
      <c r="A17" t="s">
        <v>66</v>
      </c>
      <c r="B17" s="1" t="s">
        <v>67</v>
      </c>
      <c r="C17" s="2">
        <v>44069.439363425903</v>
      </c>
      <c r="D17" s="1" t="s">
        <v>68</v>
      </c>
      <c r="E17" s="1" t="s">
        <v>31</v>
      </c>
      <c r="F17" s="1" t="s">
        <v>16</v>
      </c>
    </row>
    <row r="18" spans="1:6">
      <c r="A18" t="s">
        <v>69</v>
      </c>
      <c r="B18" s="1" t="s">
        <v>70</v>
      </c>
      <c r="C18" s="2">
        <v>44579.5856712963</v>
      </c>
      <c r="D18" s="1" t="s">
        <v>71</v>
      </c>
      <c r="E18" s="1" t="s">
        <v>72</v>
      </c>
      <c r="F18" s="1" t="s">
        <v>16</v>
      </c>
    </row>
    <row r="19" spans="1:6">
      <c r="A19" t="s">
        <v>73</v>
      </c>
      <c r="B19" s="1" t="s">
        <v>74</v>
      </c>
      <c r="C19" s="2">
        <v>44400.636631944399</v>
      </c>
      <c r="D19" s="1" t="s">
        <v>75</v>
      </c>
      <c r="E19" s="1" t="s">
        <v>50</v>
      </c>
      <c r="F19" s="1" t="s">
        <v>16</v>
      </c>
    </row>
    <row r="20" spans="1:6">
      <c r="A20" t="s">
        <v>76</v>
      </c>
      <c r="B20" s="1" t="s">
        <v>77</v>
      </c>
      <c r="C20" s="2">
        <v>44435.545555555596</v>
      </c>
      <c r="D20" s="1" t="s">
        <v>78</v>
      </c>
      <c r="E20" s="1" t="s">
        <v>31</v>
      </c>
      <c r="F20" s="1" t="s">
        <v>16</v>
      </c>
    </row>
    <row r="21" spans="1:6">
      <c r="A21" t="s">
        <v>79</v>
      </c>
      <c r="B21" s="1" t="s">
        <v>80</v>
      </c>
      <c r="C21" s="2">
        <v>44698.610439814802</v>
      </c>
      <c r="D21" s="1" t="s">
        <v>81</v>
      </c>
      <c r="E21" s="1" t="s">
        <v>15</v>
      </c>
      <c r="F21" s="1" t="s">
        <v>16</v>
      </c>
    </row>
    <row r="22" spans="1:6">
      <c r="A22" t="s">
        <v>82</v>
      </c>
      <c r="B22" s="1" t="s">
        <v>83</v>
      </c>
      <c r="C22" s="2">
        <v>44579.5864814815</v>
      </c>
      <c r="D22" s="1" t="s">
        <v>84</v>
      </c>
      <c r="E22" s="1" t="s">
        <v>72</v>
      </c>
      <c r="F22" s="1" t="s">
        <v>16</v>
      </c>
    </row>
    <row r="23" spans="1:6">
      <c r="A23" t="s">
        <v>85</v>
      </c>
      <c r="B23" s="1" t="s">
        <v>86</v>
      </c>
      <c r="C23" s="2">
        <v>44222.303738425901</v>
      </c>
      <c r="D23" s="1" t="s">
        <v>87</v>
      </c>
      <c r="E23" s="1" t="s">
        <v>54</v>
      </c>
      <c r="F23" s="1" t="s">
        <v>11</v>
      </c>
    </row>
    <row r="24" spans="1:6">
      <c r="A24" t="s">
        <v>88</v>
      </c>
      <c r="B24" s="1" t="s">
        <v>89</v>
      </c>
      <c r="C24" s="2">
        <v>44746.579062500001</v>
      </c>
      <c r="D24" s="1" t="s">
        <v>90</v>
      </c>
      <c r="E24" s="1" t="s">
        <v>15</v>
      </c>
      <c r="F24" s="1" t="s">
        <v>16</v>
      </c>
    </row>
    <row r="25" spans="1:6">
      <c r="A25" t="s">
        <v>91</v>
      </c>
      <c r="B25" s="1" t="s">
        <v>92</v>
      </c>
      <c r="C25" s="2">
        <v>44607.647800925901</v>
      </c>
      <c r="D25" s="1" t="s">
        <v>93</v>
      </c>
      <c r="E25" s="1" t="s">
        <v>15</v>
      </c>
      <c r="F25" s="1" t="s">
        <v>16</v>
      </c>
    </row>
    <row r="26" spans="1:6">
      <c r="A26" t="s">
        <v>94</v>
      </c>
      <c r="B26" s="1" t="s">
        <v>95</v>
      </c>
      <c r="C26" s="2">
        <v>44404.910011574102</v>
      </c>
      <c r="D26" s="1" t="s">
        <v>96</v>
      </c>
      <c r="E26" s="1" t="s">
        <v>54</v>
      </c>
      <c r="F26" s="1" t="s">
        <v>11</v>
      </c>
    </row>
    <row r="27" spans="1:6">
      <c r="A27" t="s">
        <v>97</v>
      </c>
      <c r="B27" s="1" t="s">
        <v>98</v>
      </c>
      <c r="C27" s="2">
        <v>44740.449953703697</v>
      </c>
      <c r="D27" s="1" t="s">
        <v>99</v>
      </c>
      <c r="E27" s="1" t="s">
        <v>15</v>
      </c>
      <c r="F27" s="1" t="s">
        <v>16</v>
      </c>
    </row>
    <row r="28" spans="1:6">
      <c r="A28" t="s">
        <v>100</v>
      </c>
      <c r="B28" s="1" t="s">
        <v>101</v>
      </c>
      <c r="C28" s="2">
        <v>44319.7719097222</v>
      </c>
      <c r="D28" s="1" t="s">
        <v>102</v>
      </c>
      <c r="E28" s="1" t="s">
        <v>43</v>
      </c>
      <c r="F28" s="1" t="s">
        <v>16</v>
      </c>
    </row>
    <row r="29" spans="1:6">
      <c r="A29" t="s">
        <v>103</v>
      </c>
      <c r="B29" s="1" t="s">
        <v>104</v>
      </c>
      <c r="C29" s="2">
        <v>44756.347430555601</v>
      </c>
      <c r="D29" s="1" t="s">
        <v>105</v>
      </c>
      <c r="E29" s="1" t="s">
        <v>35</v>
      </c>
      <c r="F29" s="1" t="s">
        <v>16</v>
      </c>
    </row>
    <row r="30" spans="1:6">
      <c r="A30" t="s">
        <v>106</v>
      </c>
      <c r="B30" s="1" t="s">
        <v>107</v>
      </c>
      <c r="C30" s="2">
        <v>44704.377418981501</v>
      </c>
      <c r="D30" s="1" t="s">
        <v>108</v>
      </c>
      <c r="E30" s="1" t="s">
        <v>15</v>
      </c>
      <c r="F30" s="1" t="s">
        <v>16</v>
      </c>
    </row>
    <row r="31" spans="1:6">
      <c r="A31" t="s">
        <v>109</v>
      </c>
      <c r="B31" s="1" t="s">
        <v>110</v>
      </c>
      <c r="C31" s="2">
        <v>44469.459398148101</v>
      </c>
      <c r="D31" s="1" t="s">
        <v>111</v>
      </c>
      <c r="E31" s="1" t="s">
        <v>54</v>
      </c>
      <c r="F31" s="1" t="s">
        <v>11</v>
      </c>
    </row>
    <row r="32" spans="1:6">
      <c r="A32" t="s">
        <v>112</v>
      </c>
      <c r="B32" s="1" t="s">
        <v>113</v>
      </c>
      <c r="C32" s="2">
        <v>44692.7168634259</v>
      </c>
      <c r="D32" s="1" t="s">
        <v>114</v>
      </c>
      <c r="E32" s="1" t="s">
        <v>31</v>
      </c>
      <c r="F32" s="1" t="s">
        <v>16</v>
      </c>
    </row>
    <row r="33" spans="1:6">
      <c r="A33" t="s">
        <v>115</v>
      </c>
      <c r="B33" s="1" t="s">
        <v>116</v>
      </c>
      <c r="C33" s="2">
        <v>44770.498391203699</v>
      </c>
      <c r="D33" s="1" t="s">
        <v>117</v>
      </c>
      <c r="E33" s="1" t="s">
        <v>72</v>
      </c>
      <c r="F33" s="1" t="s">
        <v>16</v>
      </c>
    </row>
    <row r="34" spans="1:6">
      <c r="A34" t="s">
        <v>118</v>
      </c>
      <c r="B34" s="1" t="s">
        <v>119</v>
      </c>
      <c r="C34" s="2">
        <v>44749.495775463001</v>
      </c>
      <c r="D34" s="1" t="s">
        <v>120</v>
      </c>
      <c r="E34" s="1" t="s">
        <v>72</v>
      </c>
      <c r="F34" s="1" t="s">
        <v>16</v>
      </c>
    </row>
    <row r="35" spans="1:6">
      <c r="A35" t="s">
        <v>121</v>
      </c>
      <c r="B35" s="1" t="s">
        <v>122</v>
      </c>
      <c r="C35" s="2">
        <v>44726.796053240701</v>
      </c>
      <c r="D35" s="1" t="s">
        <v>123</v>
      </c>
      <c r="E35" s="1" t="s">
        <v>124</v>
      </c>
      <c r="F35" s="1" t="s">
        <v>16</v>
      </c>
    </row>
    <row r="36" spans="1:6">
      <c r="A36" t="s">
        <v>125</v>
      </c>
      <c r="B36" s="1" t="s">
        <v>126</v>
      </c>
      <c r="C36" s="2">
        <v>44742.642928240697</v>
      </c>
      <c r="D36" s="1" t="s">
        <v>127</v>
      </c>
      <c r="E36" s="1" t="s">
        <v>15</v>
      </c>
      <c r="F36" s="1" t="s">
        <v>16</v>
      </c>
    </row>
    <row r="37" spans="1:6">
      <c r="A37" t="s">
        <v>128</v>
      </c>
      <c r="B37" s="1" t="s">
        <v>129</v>
      </c>
      <c r="C37" s="2">
        <v>44776.508912037003</v>
      </c>
      <c r="D37" s="1" t="s">
        <v>130</v>
      </c>
      <c r="E37" s="1" t="s">
        <v>20</v>
      </c>
      <c r="F37" s="1" t="s">
        <v>11</v>
      </c>
    </row>
    <row r="38" spans="1:6">
      <c r="A38" t="s">
        <v>131</v>
      </c>
      <c r="B38" s="1" t="s">
        <v>132</v>
      </c>
      <c r="C38" s="2">
        <v>44798.5223148148</v>
      </c>
      <c r="D38" s="1" t="s">
        <v>133</v>
      </c>
      <c r="E38" s="1" t="s">
        <v>50</v>
      </c>
      <c r="F38" s="1" t="s">
        <v>16</v>
      </c>
    </row>
    <row r="39" spans="1:6">
      <c r="A39" t="s">
        <v>134</v>
      </c>
      <c r="B39" s="1" t="s">
        <v>135</v>
      </c>
      <c r="C39" s="2">
        <v>44591.535347222198</v>
      </c>
      <c r="D39" s="1" t="s">
        <v>136</v>
      </c>
      <c r="E39" s="1" t="s">
        <v>50</v>
      </c>
      <c r="F39" s="1" t="s">
        <v>16</v>
      </c>
    </row>
    <row r="40" spans="1:6">
      <c r="A40" t="s">
        <v>137</v>
      </c>
      <c r="B40" s="1" t="s">
        <v>138</v>
      </c>
      <c r="C40" s="2">
        <v>44767.6339351852</v>
      </c>
      <c r="D40" s="1" t="s">
        <v>139</v>
      </c>
      <c r="E40" s="1" t="s">
        <v>43</v>
      </c>
      <c r="F40" s="1" t="s">
        <v>16</v>
      </c>
    </row>
    <row r="41" spans="1:6">
      <c r="A41" t="s">
        <v>140</v>
      </c>
      <c r="B41" s="1" t="s">
        <v>141</v>
      </c>
      <c r="C41" s="2">
        <v>44635.813483796301</v>
      </c>
      <c r="D41" s="1" t="s">
        <v>142</v>
      </c>
      <c r="E41" s="1" t="s">
        <v>50</v>
      </c>
      <c r="F41" s="1" t="s">
        <v>16</v>
      </c>
    </row>
    <row r="42" spans="1:6">
      <c r="A42" t="s">
        <v>143</v>
      </c>
      <c r="B42" s="1" t="s">
        <v>144</v>
      </c>
      <c r="C42" s="2">
        <v>44733.763611111099</v>
      </c>
      <c r="D42" s="1" t="s">
        <v>145</v>
      </c>
      <c r="E42" s="1" t="s">
        <v>15</v>
      </c>
      <c r="F42" s="1" t="s">
        <v>16</v>
      </c>
    </row>
    <row r="43" spans="1:6">
      <c r="A43" t="s">
        <v>146</v>
      </c>
      <c r="B43" s="1" t="s">
        <v>147</v>
      </c>
      <c r="C43" s="2">
        <v>44231.421597222201</v>
      </c>
      <c r="D43" s="1" t="s">
        <v>148</v>
      </c>
      <c r="E43" s="1" t="s">
        <v>50</v>
      </c>
      <c r="F43" s="1" t="s">
        <v>16</v>
      </c>
    </row>
    <row r="44" spans="1:6">
      <c r="A44" t="s">
        <v>149</v>
      </c>
      <c r="B44" s="1" t="s">
        <v>150</v>
      </c>
      <c r="C44" s="2">
        <v>44578.647106481498</v>
      </c>
      <c r="D44" s="1" t="s">
        <v>151</v>
      </c>
      <c r="E44" s="1" t="s">
        <v>58</v>
      </c>
      <c r="F44" s="1" t="s">
        <v>11</v>
      </c>
    </row>
    <row r="45" spans="1:6">
      <c r="A45" t="s">
        <v>152</v>
      </c>
      <c r="B45" s="1" t="s">
        <v>153</v>
      </c>
      <c r="C45" s="2">
        <v>44337.519467592603</v>
      </c>
      <c r="D45" s="1" t="s">
        <v>154</v>
      </c>
      <c r="E45" s="1" t="s">
        <v>50</v>
      </c>
      <c r="F45" s="1" t="s">
        <v>16</v>
      </c>
    </row>
    <row r="46" spans="1:6">
      <c r="A46" t="s">
        <v>155</v>
      </c>
      <c r="B46" s="1" t="s">
        <v>156</v>
      </c>
      <c r="C46" s="2">
        <v>44607.646736111099</v>
      </c>
      <c r="D46" s="1" t="s">
        <v>157</v>
      </c>
      <c r="E46" s="1" t="s">
        <v>15</v>
      </c>
      <c r="F46" s="1" t="s">
        <v>16</v>
      </c>
    </row>
    <row r="47" spans="1:6">
      <c r="A47" t="s">
        <v>158</v>
      </c>
      <c r="B47" s="1" t="s">
        <v>159</v>
      </c>
      <c r="C47" s="2">
        <v>44579.586817129602</v>
      </c>
      <c r="D47" s="1" t="s">
        <v>160</v>
      </c>
      <c r="E47" s="1" t="s">
        <v>72</v>
      </c>
      <c r="F47" s="1" t="s">
        <v>16</v>
      </c>
    </row>
    <row r="48" spans="1:6">
      <c r="A48" t="s">
        <v>161</v>
      </c>
      <c r="B48" s="1" t="s">
        <v>162</v>
      </c>
      <c r="C48" s="2">
        <v>44433.831956018497</v>
      </c>
      <c r="D48" s="1" t="s">
        <v>163</v>
      </c>
      <c r="E48" s="1" t="s">
        <v>35</v>
      </c>
      <c r="F48" s="1" t="s">
        <v>11</v>
      </c>
    </row>
    <row r="49" spans="1:6">
      <c r="A49" t="s">
        <v>164</v>
      </c>
      <c r="B49" s="1" t="s">
        <v>165</v>
      </c>
      <c r="C49" s="2">
        <v>44755.883784722202</v>
      </c>
      <c r="D49" s="1" t="s">
        <v>166</v>
      </c>
      <c r="E49" s="1" t="s">
        <v>54</v>
      </c>
      <c r="F49" s="1" t="s">
        <v>11</v>
      </c>
    </row>
    <row r="50" spans="1:6">
      <c r="A50" t="s">
        <v>167</v>
      </c>
      <c r="B50" s="1" t="s">
        <v>168</v>
      </c>
      <c r="C50" s="2">
        <v>44634.570300925901</v>
      </c>
      <c r="D50" s="1" t="s">
        <v>169</v>
      </c>
      <c r="E50" s="1" t="s">
        <v>50</v>
      </c>
      <c r="F50" s="1" t="s">
        <v>16</v>
      </c>
    </row>
    <row r="51" spans="1:6">
      <c r="A51" t="s">
        <v>170</v>
      </c>
      <c r="B51" s="1" t="s">
        <v>171</v>
      </c>
      <c r="C51" s="2">
        <v>44145.345474537004</v>
      </c>
      <c r="D51" s="1" t="s">
        <v>172</v>
      </c>
      <c r="E51" s="1" t="s">
        <v>20</v>
      </c>
      <c r="F51" s="1" t="s">
        <v>11</v>
      </c>
    </row>
    <row r="52" spans="1:6">
      <c r="A52" t="s">
        <v>173</v>
      </c>
      <c r="B52" s="1" t="s">
        <v>174</v>
      </c>
      <c r="C52" s="2">
        <v>44664.458321759303</v>
      </c>
      <c r="D52" s="1" t="s">
        <v>175</v>
      </c>
      <c r="E52" s="1" t="s">
        <v>58</v>
      </c>
      <c r="F52" s="1" t="s">
        <v>11</v>
      </c>
    </row>
    <row r="53" spans="1:6">
      <c r="A53" t="s">
        <v>176</v>
      </c>
      <c r="B53" s="1" t="s">
        <v>177</v>
      </c>
      <c r="C53" s="2">
        <v>44326.645069444399</v>
      </c>
      <c r="D53" s="1" t="s">
        <v>178</v>
      </c>
      <c r="E53" s="1" t="s">
        <v>179</v>
      </c>
      <c r="F53" s="1" t="s">
        <v>16</v>
      </c>
    </row>
    <row r="54" spans="1:6">
      <c r="A54" t="s">
        <v>180</v>
      </c>
      <c r="B54" s="1" t="s">
        <v>181</v>
      </c>
      <c r="C54" s="2">
        <v>44724.8566782407</v>
      </c>
      <c r="D54" s="1" t="s">
        <v>182</v>
      </c>
      <c r="E54" s="1" t="s">
        <v>124</v>
      </c>
      <c r="F54" s="1" t="s">
        <v>16</v>
      </c>
    </row>
    <row r="55" spans="1:6">
      <c r="A55" t="s">
        <v>183</v>
      </c>
      <c r="B55" s="1" t="s">
        <v>184</v>
      </c>
      <c r="C55" s="2">
        <v>44700.555335648103</v>
      </c>
      <c r="D55" s="1" t="s">
        <v>185</v>
      </c>
      <c r="E55" s="1" t="s">
        <v>43</v>
      </c>
      <c r="F55" s="1" t="s">
        <v>16</v>
      </c>
    </row>
    <row r="56" spans="1:6">
      <c r="A56" t="s">
        <v>186</v>
      </c>
      <c r="B56" s="1" t="s">
        <v>187</v>
      </c>
      <c r="C56" s="2">
        <v>44340.3230092593</v>
      </c>
      <c r="D56" s="1" t="s">
        <v>188</v>
      </c>
      <c r="E56" s="1" t="s">
        <v>20</v>
      </c>
      <c r="F56" s="1" t="s">
        <v>11</v>
      </c>
    </row>
    <row r="57" spans="1:6">
      <c r="A57" t="s">
        <v>189</v>
      </c>
      <c r="B57" s="1" t="s">
        <v>190</v>
      </c>
      <c r="C57" s="2">
        <v>44777.405289351896</v>
      </c>
      <c r="D57" s="1" t="s">
        <v>191</v>
      </c>
      <c r="E57" s="1" t="s">
        <v>65</v>
      </c>
      <c r="F57" s="1" t="s">
        <v>16</v>
      </c>
    </row>
    <row r="58" spans="1:6">
      <c r="A58" t="s">
        <v>192</v>
      </c>
      <c r="B58" s="1" t="s">
        <v>193</v>
      </c>
      <c r="C58" s="2">
        <v>44578.6230208333</v>
      </c>
      <c r="D58" s="1" t="s">
        <v>194</v>
      </c>
      <c r="E58" s="1" t="s">
        <v>65</v>
      </c>
      <c r="F58" s="1" t="s">
        <v>16</v>
      </c>
    </row>
    <row r="59" spans="1:6">
      <c r="A59" t="s">
        <v>195</v>
      </c>
      <c r="B59" s="1" t="s">
        <v>196</v>
      </c>
      <c r="C59" s="2">
        <v>44230.76</v>
      </c>
      <c r="D59" s="1" t="s">
        <v>197</v>
      </c>
      <c r="E59" s="1" t="s">
        <v>39</v>
      </c>
      <c r="F59" s="1" t="s">
        <v>16</v>
      </c>
    </row>
    <row r="60" spans="1:6">
      <c r="A60" t="s">
        <v>198</v>
      </c>
      <c r="B60" s="1" t="s">
        <v>199</v>
      </c>
      <c r="C60" s="2">
        <v>44397.403888888897</v>
      </c>
      <c r="D60" s="1" t="s">
        <v>200</v>
      </c>
      <c r="E60" s="1" t="s">
        <v>15</v>
      </c>
      <c r="F60" s="1" t="s">
        <v>16</v>
      </c>
    </row>
    <row r="61" spans="1:6">
      <c r="A61" t="s">
        <v>201</v>
      </c>
      <c r="B61" s="1" t="s">
        <v>202</v>
      </c>
      <c r="C61" s="2">
        <v>44699.9133912037</v>
      </c>
      <c r="D61" s="1" t="s">
        <v>203</v>
      </c>
      <c r="E61" s="1" t="s">
        <v>35</v>
      </c>
      <c r="F61" s="1" t="s">
        <v>16</v>
      </c>
    </row>
    <row r="62" spans="1:6">
      <c r="A62" t="s">
        <v>204</v>
      </c>
      <c r="B62" s="1" t="s">
        <v>205</v>
      </c>
      <c r="C62" s="2">
        <v>44718.529780092598</v>
      </c>
      <c r="D62" s="1" t="s">
        <v>206</v>
      </c>
      <c r="E62" s="1" t="s">
        <v>15</v>
      </c>
      <c r="F62" s="1" t="s">
        <v>16</v>
      </c>
    </row>
    <row r="63" spans="1:6">
      <c r="A63" t="s">
        <v>207</v>
      </c>
      <c r="B63" s="1" t="s">
        <v>208</v>
      </c>
      <c r="C63" s="2">
        <v>44335.378310185202</v>
      </c>
      <c r="D63" s="1" t="s">
        <v>209</v>
      </c>
      <c r="E63" s="1" t="s">
        <v>43</v>
      </c>
      <c r="F63" s="1" t="s">
        <v>16</v>
      </c>
    </row>
    <row r="64" spans="1:6">
      <c r="A64" t="s">
        <v>210</v>
      </c>
      <c r="B64" s="1" t="s">
        <v>211</v>
      </c>
      <c r="C64" s="2">
        <v>44479.989236111098</v>
      </c>
      <c r="D64" s="1" t="s">
        <v>212</v>
      </c>
      <c r="E64" s="1" t="s">
        <v>179</v>
      </c>
      <c r="F64" s="1" t="s">
        <v>16</v>
      </c>
    </row>
    <row r="65" spans="1:6">
      <c r="A65" t="s">
        <v>213</v>
      </c>
      <c r="B65" s="1" t="s">
        <v>214</v>
      </c>
      <c r="C65" s="2">
        <v>44739.929768518501</v>
      </c>
      <c r="D65" s="1" t="s">
        <v>215</v>
      </c>
      <c r="E65" s="1" t="s">
        <v>35</v>
      </c>
      <c r="F65" s="1" t="s">
        <v>16</v>
      </c>
    </row>
    <row r="66" spans="1:6">
      <c r="A66" t="s">
        <v>216</v>
      </c>
      <c r="B66" s="1" t="s">
        <v>217</v>
      </c>
      <c r="C66" s="2">
        <v>44327.669247685197</v>
      </c>
      <c r="D66" s="1" t="s">
        <v>218</v>
      </c>
      <c r="E66" s="1" t="s">
        <v>219</v>
      </c>
      <c r="F66" s="1" t="s">
        <v>16</v>
      </c>
    </row>
    <row r="67" spans="1:6">
      <c r="A67" t="s">
        <v>220</v>
      </c>
      <c r="B67" s="1" t="s">
        <v>221</v>
      </c>
      <c r="C67" s="2">
        <v>44699.993472222202</v>
      </c>
      <c r="D67" s="1" t="s">
        <v>222</v>
      </c>
      <c r="E67" s="1" t="s">
        <v>35</v>
      </c>
      <c r="F67" s="1" t="s">
        <v>16</v>
      </c>
    </row>
  </sheetData>
  <autoFilter ref="A1:F67" xr:uid="{00000000-0001-0000-0000-000000000000}">
    <sortState xmlns:xlrd2="http://schemas.microsoft.com/office/spreadsheetml/2017/richdata2" ref="A2:F67">
      <sortCondition ref="D1:D67"/>
    </sortState>
  </autoFilter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Franchisor record must already exist in Microsoft Dynamics CRM or in this source file." sqref="E2:E1048576" xr:uid="{00000000-0002-0000-0000-000002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7331-9145-4051-939D-A2EEE7B11386}">
  <dimension ref="A1:C64"/>
  <sheetViews>
    <sheetView workbookViewId="0">
      <selection activeCell="B2" sqref="B2"/>
    </sheetView>
  </sheetViews>
  <sheetFormatPr defaultRowHeight="15"/>
  <cols>
    <col min="1" max="1" width="27" bestFit="1" customWidth="1"/>
    <col min="2" max="2" width="23.140625" customWidth="1"/>
    <col min="3" max="3" width="16.5703125" style="7" customWidth="1"/>
  </cols>
  <sheetData>
    <row r="1" spans="1:3">
      <c r="A1" t="s">
        <v>264</v>
      </c>
      <c r="B1" t="s">
        <v>265</v>
      </c>
      <c r="C1" t="s">
        <v>266</v>
      </c>
    </row>
    <row r="2" spans="1:3">
      <c r="A2" t="s">
        <v>9</v>
      </c>
      <c r="B2">
        <v>20</v>
      </c>
      <c r="C2" s="7">
        <f>IF(B2&gt;24,B2/24,0)</f>
        <v>0</v>
      </c>
    </row>
    <row r="3" spans="1:3">
      <c r="A3" t="s">
        <v>14</v>
      </c>
      <c r="B3">
        <v>12</v>
      </c>
      <c r="C3" s="7">
        <f t="shared" ref="C3:C64" si="0">IF(B3&gt;24,B3/24,0)</f>
        <v>0</v>
      </c>
    </row>
    <row r="4" spans="1:3">
      <c r="A4" t="s">
        <v>19</v>
      </c>
      <c r="B4">
        <v>6</v>
      </c>
      <c r="C4" s="7">
        <f t="shared" si="0"/>
        <v>0</v>
      </c>
    </row>
    <row r="5" spans="1:3">
      <c r="A5" t="s">
        <v>27</v>
      </c>
      <c r="B5">
        <v>19</v>
      </c>
      <c r="C5" s="7">
        <f t="shared" si="0"/>
        <v>0</v>
      </c>
    </row>
    <row r="6" spans="1:3">
      <c r="A6" t="s">
        <v>30</v>
      </c>
      <c r="B6">
        <v>12</v>
      </c>
      <c r="C6" s="7">
        <f t="shared" si="0"/>
        <v>0</v>
      </c>
    </row>
    <row r="7" spans="1:3">
      <c r="A7" t="s">
        <v>34</v>
      </c>
      <c r="B7">
        <v>6</v>
      </c>
      <c r="C7" s="7">
        <f t="shared" si="0"/>
        <v>0</v>
      </c>
    </row>
    <row r="8" spans="1:3">
      <c r="A8" t="s">
        <v>38</v>
      </c>
      <c r="B8">
        <v>1</v>
      </c>
      <c r="C8" s="7">
        <f t="shared" si="0"/>
        <v>0</v>
      </c>
    </row>
    <row r="9" spans="1:3">
      <c r="A9" t="s">
        <v>42</v>
      </c>
      <c r="B9">
        <v>14</v>
      </c>
      <c r="C9" s="7">
        <f t="shared" si="0"/>
        <v>0</v>
      </c>
    </row>
    <row r="10" spans="1:3">
      <c r="A10" t="s">
        <v>46</v>
      </c>
      <c r="B10">
        <v>6</v>
      </c>
      <c r="C10" s="7">
        <f t="shared" si="0"/>
        <v>0</v>
      </c>
    </row>
    <row r="11" spans="1:3">
      <c r="A11" t="s">
        <v>49</v>
      </c>
      <c r="B11">
        <v>4</v>
      </c>
      <c r="C11" s="7">
        <f t="shared" si="0"/>
        <v>0</v>
      </c>
    </row>
    <row r="12" spans="1:3">
      <c r="A12" t="s">
        <v>53</v>
      </c>
      <c r="B12">
        <v>10</v>
      </c>
      <c r="C12" s="7">
        <f t="shared" si="0"/>
        <v>0</v>
      </c>
    </row>
    <row r="13" spans="1:3">
      <c r="A13" t="s">
        <v>57</v>
      </c>
      <c r="B13">
        <v>26</v>
      </c>
      <c r="C13" s="7">
        <f t="shared" si="0"/>
        <v>1.0833333333333333</v>
      </c>
    </row>
    <row r="14" spans="1:3">
      <c r="A14" t="s">
        <v>61</v>
      </c>
      <c r="B14">
        <v>1</v>
      </c>
      <c r="C14" s="7">
        <f t="shared" si="0"/>
        <v>0</v>
      </c>
    </row>
    <row r="15" spans="1:3">
      <c r="A15" t="s">
        <v>68</v>
      </c>
      <c r="B15">
        <v>13</v>
      </c>
      <c r="C15" s="7">
        <f t="shared" si="0"/>
        <v>0</v>
      </c>
    </row>
    <row r="16" spans="1:3">
      <c r="A16" t="s">
        <v>75</v>
      </c>
      <c r="B16">
        <v>5</v>
      </c>
      <c r="C16" s="7">
        <f t="shared" si="0"/>
        <v>0</v>
      </c>
    </row>
    <row r="17" spans="1:3">
      <c r="A17" t="s">
        <v>78</v>
      </c>
      <c r="B17">
        <v>13</v>
      </c>
      <c r="C17" s="7">
        <f t="shared" si="0"/>
        <v>0</v>
      </c>
    </row>
    <row r="18" spans="1:3">
      <c r="A18" t="s">
        <v>81</v>
      </c>
      <c r="B18">
        <v>24</v>
      </c>
      <c r="C18" s="7">
        <f t="shared" si="0"/>
        <v>0</v>
      </c>
    </row>
    <row r="19" spans="1:3">
      <c r="A19" t="s">
        <v>84</v>
      </c>
      <c r="B19">
        <v>24</v>
      </c>
      <c r="C19" s="7">
        <f t="shared" si="0"/>
        <v>0</v>
      </c>
    </row>
    <row r="20" spans="1:3">
      <c r="A20" t="s">
        <v>87</v>
      </c>
      <c r="B20">
        <v>3</v>
      </c>
      <c r="C20" s="7">
        <f t="shared" si="0"/>
        <v>0</v>
      </c>
    </row>
    <row r="21" spans="1:3">
      <c r="A21" t="s">
        <v>90</v>
      </c>
      <c r="B21">
        <v>1</v>
      </c>
      <c r="C21" s="7">
        <f t="shared" si="0"/>
        <v>0</v>
      </c>
    </row>
    <row r="22" spans="1:3">
      <c r="A22" t="s">
        <v>93</v>
      </c>
      <c r="B22">
        <v>34</v>
      </c>
      <c r="C22" s="7">
        <f t="shared" si="0"/>
        <v>1.4166666666666667</v>
      </c>
    </row>
    <row r="23" spans="1:3">
      <c r="A23" t="s">
        <v>96</v>
      </c>
      <c r="B23">
        <v>1</v>
      </c>
      <c r="C23" s="7">
        <f t="shared" si="0"/>
        <v>0</v>
      </c>
    </row>
    <row r="24" spans="1:3">
      <c r="A24" t="s">
        <v>99</v>
      </c>
      <c r="B24">
        <v>9</v>
      </c>
      <c r="C24" s="7">
        <f t="shared" si="0"/>
        <v>0</v>
      </c>
    </row>
    <row r="25" spans="1:3">
      <c r="A25" t="s">
        <v>102</v>
      </c>
      <c r="B25">
        <v>20</v>
      </c>
      <c r="C25" s="7">
        <f t="shared" si="0"/>
        <v>0</v>
      </c>
    </row>
    <row r="26" spans="1:3">
      <c r="A26" t="s">
        <v>105</v>
      </c>
      <c r="B26">
        <v>3</v>
      </c>
      <c r="C26" s="7">
        <f t="shared" si="0"/>
        <v>0</v>
      </c>
    </row>
    <row r="27" spans="1:3">
      <c r="A27" t="s">
        <v>108</v>
      </c>
      <c r="B27">
        <v>20</v>
      </c>
      <c r="C27" s="7">
        <f t="shared" si="0"/>
        <v>0</v>
      </c>
    </row>
    <row r="28" spans="1:3">
      <c r="A28" t="s">
        <v>111</v>
      </c>
      <c r="B28">
        <v>4</v>
      </c>
      <c r="C28" s="7">
        <f t="shared" si="0"/>
        <v>0</v>
      </c>
    </row>
    <row r="29" spans="1:3">
      <c r="A29" t="s">
        <v>114</v>
      </c>
      <c r="B29">
        <v>8</v>
      </c>
      <c r="C29" s="7">
        <f t="shared" si="0"/>
        <v>0</v>
      </c>
    </row>
    <row r="30" spans="1:3">
      <c r="A30" t="s">
        <v>117</v>
      </c>
      <c r="B30">
        <v>45</v>
      </c>
      <c r="C30" s="7">
        <f t="shared" si="0"/>
        <v>1.875</v>
      </c>
    </row>
    <row r="31" spans="1:3">
      <c r="A31" t="s">
        <v>120</v>
      </c>
      <c r="B31">
        <v>25</v>
      </c>
      <c r="C31" s="7">
        <f t="shared" si="0"/>
        <v>1.0416666666666667</v>
      </c>
    </row>
    <row r="32" spans="1:3">
      <c r="A32" t="s">
        <v>123</v>
      </c>
      <c r="B32">
        <v>23</v>
      </c>
      <c r="C32" s="7">
        <f t="shared" si="0"/>
        <v>0</v>
      </c>
    </row>
    <row r="33" spans="1:3">
      <c r="A33" t="s">
        <v>127</v>
      </c>
      <c r="B33">
        <v>7</v>
      </c>
      <c r="C33" s="7">
        <f t="shared" si="0"/>
        <v>0</v>
      </c>
    </row>
    <row r="34" spans="1:3">
      <c r="A34" t="s">
        <v>130</v>
      </c>
      <c r="B34">
        <v>14</v>
      </c>
      <c r="C34" s="7">
        <f t="shared" si="0"/>
        <v>0</v>
      </c>
    </row>
    <row r="35" spans="1:3">
      <c r="A35" t="s">
        <v>133</v>
      </c>
      <c r="B35">
        <v>8</v>
      </c>
      <c r="C35" s="7">
        <f t="shared" si="0"/>
        <v>0</v>
      </c>
    </row>
    <row r="36" spans="1:3">
      <c r="A36" t="s">
        <v>136</v>
      </c>
      <c r="B36">
        <v>17</v>
      </c>
      <c r="C36" s="7">
        <f t="shared" si="0"/>
        <v>0</v>
      </c>
    </row>
    <row r="37" spans="1:3">
      <c r="A37" t="s">
        <v>139</v>
      </c>
      <c r="B37">
        <v>36</v>
      </c>
      <c r="C37" s="7">
        <f t="shared" si="0"/>
        <v>1.5</v>
      </c>
    </row>
    <row r="38" spans="1:3">
      <c r="A38" t="s">
        <v>142</v>
      </c>
      <c r="B38">
        <v>17</v>
      </c>
      <c r="C38" s="7">
        <f t="shared" si="0"/>
        <v>0</v>
      </c>
    </row>
    <row r="39" spans="1:3">
      <c r="A39" t="s">
        <v>145</v>
      </c>
      <c r="B39">
        <v>37</v>
      </c>
      <c r="C39" s="7">
        <f t="shared" si="0"/>
        <v>1.5416666666666667</v>
      </c>
    </row>
    <row r="40" spans="1:3">
      <c r="A40" t="s">
        <v>148</v>
      </c>
      <c r="B40">
        <v>1</v>
      </c>
      <c r="C40" s="7">
        <f t="shared" si="0"/>
        <v>0</v>
      </c>
    </row>
    <row r="41" spans="1:3">
      <c r="A41" t="s">
        <v>151</v>
      </c>
      <c r="B41">
        <v>5</v>
      </c>
      <c r="C41" s="7">
        <f t="shared" si="0"/>
        <v>0</v>
      </c>
    </row>
    <row r="42" spans="1:3">
      <c r="A42" t="s">
        <v>267</v>
      </c>
      <c r="B42">
        <v>14</v>
      </c>
      <c r="C42" s="7">
        <f t="shared" si="0"/>
        <v>0</v>
      </c>
    </row>
    <row r="43" spans="1:3">
      <c r="A43" t="s">
        <v>154</v>
      </c>
      <c r="B43">
        <v>1</v>
      </c>
      <c r="C43" s="7">
        <f t="shared" si="0"/>
        <v>0</v>
      </c>
    </row>
    <row r="44" spans="1:3">
      <c r="A44" t="s">
        <v>157</v>
      </c>
      <c r="B44">
        <v>14</v>
      </c>
      <c r="C44" s="7">
        <f t="shared" si="0"/>
        <v>0</v>
      </c>
    </row>
    <row r="45" spans="1:3">
      <c r="A45" t="s">
        <v>160</v>
      </c>
      <c r="B45">
        <v>18</v>
      </c>
      <c r="C45" s="7">
        <f t="shared" si="0"/>
        <v>0</v>
      </c>
    </row>
    <row r="46" spans="1:3">
      <c r="A46" t="s">
        <v>163</v>
      </c>
      <c r="B46">
        <v>12</v>
      </c>
      <c r="C46" s="7">
        <f t="shared" si="0"/>
        <v>0</v>
      </c>
    </row>
    <row r="47" spans="1:3">
      <c r="A47" t="s">
        <v>166</v>
      </c>
      <c r="B47">
        <v>11</v>
      </c>
      <c r="C47" s="7">
        <f t="shared" si="0"/>
        <v>0</v>
      </c>
    </row>
    <row r="48" spans="1:3">
      <c r="A48" t="s">
        <v>169</v>
      </c>
      <c r="B48">
        <v>23</v>
      </c>
      <c r="C48" s="7">
        <f t="shared" si="0"/>
        <v>0</v>
      </c>
    </row>
    <row r="49" spans="1:3">
      <c r="A49" t="s">
        <v>172</v>
      </c>
      <c r="B49">
        <v>14</v>
      </c>
      <c r="C49" s="7">
        <f t="shared" si="0"/>
        <v>0</v>
      </c>
    </row>
    <row r="50" spans="1:3">
      <c r="A50" t="s">
        <v>175</v>
      </c>
      <c r="B50">
        <v>7</v>
      </c>
      <c r="C50" s="7">
        <f t="shared" si="0"/>
        <v>0</v>
      </c>
    </row>
    <row r="51" spans="1:3">
      <c r="A51" t="s">
        <v>182</v>
      </c>
      <c r="B51">
        <v>22</v>
      </c>
      <c r="C51" s="7">
        <f t="shared" si="0"/>
        <v>0</v>
      </c>
    </row>
    <row r="52" spans="1:3">
      <c r="A52" t="s">
        <v>185</v>
      </c>
      <c r="B52">
        <v>5</v>
      </c>
      <c r="C52" s="7">
        <f t="shared" si="0"/>
        <v>0</v>
      </c>
    </row>
    <row r="53" spans="1:3">
      <c r="A53" t="s">
        <v>188</v>
      </c>
      <c r="B53">
        <v>20</v>
      </c>
      <c r="C53" s="7">
        <f t="shared" si="0"/>
        <v>0</v>
      </c>
    </row>
    <row r="54" spans="1:3">
      <c r="A54" t="s">
        <v>194</v>
      </c>
      <c r="B54">
        <v>30</v>
      </c>
      <c r="C54" s="7">
        <f t="shared" si="0"/>
        <v>1.25</v>
      </c>
    </row>
    <row r="55" spans="1:3">
      <c r="A55" t="s">
        <v>197</v>
      </c>
      <c r="B55">
        <v>3</v>
      </c>
      <c r="C55" s="7">
        <f t="shared" si="0"/>
        <v>0</v>
      </c>
    </row>
    <row r="56" spans="1:3">
      <c r="A56" t="s">
        <v>200</v>
      </c>
      <c r="B56">
        <v>28</v>
      </c>
      <c r="C56" s="7">
        <f t="shared" si="0"/>
        <v>1.1666666666666667</v>
      </c>
    </row>
    <row r="57" spans="1:3">
      <c r="A57" t="s">
        <v>203</v>
      </c>
      <c r="B57">
        <v>13</v>
      </c>
      <c r="C57" s="7">
        <f t="shared" si="0"/>
        <v>0</v>
      </c>
    </row>
    <row r="58" spans="1:3">
      <c r="A58" t="s">
        <v>206</v>
      </c>
      <c r="B58">
        <v>13</v>
      </c>
      <c r="C58" s="7">
        <f t="shared" si="0"/>
        <v>0</v>
      </c>
    </row>
    <row r="59" spans="1:3">
      <c r="A59" t="s">
        <v>209</v>
      </c>
      <c r="B59">
        <v>13</v>
      </c>
      <c r="C59" s="7">
        <f t="shared" si="0"/>
        <v>0</v>
      </c>
    </row>
    <row r="60" spans="1:3">
      <c r="A60" t="s">
        <v>212</v>
      </c>
      <c r="B60">
        <v>2</v>
      </c>
      <c r="C60" s="7">
        <f t="shared" si="0"/>
        <v>0</v>
      </c>
    </row>
    <row r="61" spans="1:3">
      <c r="A61" t="s">
        <v>215</v>
      </c>
      <c r="B61">
        <v>9</v>
      </c>
      <c r="C61" s="7">
        <f t="shared" si="0"/>
        <v>0</v>
      </c>
    </row>
    <row r="62" spans="1:3">
      <c r="A62" t="s">
        <v>268</v>
      </c>
      <c r="B62">
        <v>2</v>
      </c>
      <c r="C62" s="7">
        <f t="shared" si="0"/>
        <v>0</v>
      </c>
    </row>
    <row r="63" spans="1:3">
      <c r="A63" t="s">
        <v>218</v>
      </c>
      <c r="B63">
        <v>4</v>
      </c>
      <c r="C63" s="7">
        <f t="shared" si="0"/>
        <v>0</v>
      </c>
    </row>
    <row r="64" spans="1:3">
      <c r="A64" t="s">
        <v>222</v>
      </c>
      <c r="B64">
        <v>8</v>
      </c>
      <c r="C64" s="7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317B-8FC5-4EB0-AC63-F81D77508116}">
  <dimension ref="A1:B52"/>
  <sheetViews>
    <sheetView topLeftCell="A40" workbookViewId="0">
      <selection activeCell="B46" sqref="B46"/>
    </sheetView>
  </sheetViews>
  <sheetFormatPr defaultRowHeight="15"/>
  <cols>
    <col min="1" max="1" width="24" bestFit="1" customWidth="1"/>
    <col min="2" max="2" width="26.140625" style="7" bestFit="1" customWidth="1"/>
  </cols>
  <sheetData>
    <row r="1" spans="1:2">
      <c r="A1" s="5" t="s">
        <v>269</v>
      </c>
      <c r="B1" s="8" t="s">
        <v>270</v>
      </c>
    </row>
    <row r="2" spans="1:2">
      <c r="A2" s="6" t="s">
        <v>53</v>
      </c>
      <c r="B2" s="7">
        <v>79.28947368421052</v>
      </c>
    </row>
    <row r="3" spans="1:2">
      <c r="A3" s="6" t="s">
        <v>46</v>
      </c>
      <c r="B3" s="7">
        <v>74.428571428571431</v>
      </c>
    </row>
    <row r="4" spans="1:2">
      <c r="A4" s="6" t="s">
        <v>81</v>
      </c>
      <c r="B4" s="7">
        <v>57.615384615384613</v>
      </c>
    </row>
    <row r="5" spans="1:2">
      <c r="A5" s="6" t="s">
        <v>218</v>
      </c>
      <c r="B5" s="7">
        <v>54.846153846153847</v>
      </c>
    </row>
    <row r="6" spans="1:2">
      <c r="A6" s="6" t="s">
        <v>84</v>
      </c>
      <c r="B6" s="7">
        <v>50.948717948717949</v>
      </c>
    </row>
    <row r="7" spans="1:2">
      <c r="A7" s="6" t="s">
        <v>117</v>
      </c>
      <c r="B7" s="7">
        <v>50.370370370370374</v>
      </c>
    </row>
    <row r="8" spans="1:2">
      <c r="A8" s="6" t="s">
        <v>197</v>
      </c>
      <c r="B8" s="7">
        <v>47.319444444444443</v>
      </c>
    </row>
    <row r="9" spans="1:2">
      <c r="A9" s="6" t="s">
        <v>160</v>
      </c>
      <c r="B9" s="7">
        <v>47.057142857142857</v>
      </c>
    </row>
    <row r="10" spans="1:2">
      <c r="A10" s="6" t="s">
        <v>87</v>
      </c>
      <c r="B10" s="7">
        <v>46.113207547169814</v>
      </c>
    </row>
    <row r="11" spans="1:2">
      <c r="A11" s="6" t="s">
        <v>203</v>
      </c>
      <c r="B11" s="7">
        <v>41.142857142857146</v>
      </c>
    </row>
    <row r="12" spans="1:2">
      <c r="A12" s="6" t="s">
        <v>9</v>
      </c>
      <c r="B12" s="7">
        <v>38.877551020408163</v>
      </c>
    </row>
    <row r="13" spans="1:2">
      <c r="A13" s="6" t="s">
        <v>154</v>
      </c>
      <c r="B13" s="7">
        <v>38.25</v>
      </c>
    </row>
    <row r="14" spans="1:2">
      <c r="A14" s="6" t="s">
        <v>75</v>
      </c>
      <c r="B14" s="7">
        <v>37.19047619047619</v>
      </c>
    </row>
    <row r="15" spans="1:2">
      <c r="A15" s="6" t="s">
        <v>142</v>
      </c>
      <c r="B15" s="7">
        <v>37.166666666666664</v>
      </c>
    </row>
    <row r="16" spans="1:2">
      <c r="A16" s="6" t="s">
        <v>178</v>
      </c>
      <c r="B16" s="7">
        <v>35.119999999999997</v>
      </c>
    </row>
    <row r="17" spans="1:2">
      <c r="A17" s="6" t="s">
        <v>151</v>
      </c>
      <c r="B17" s="7">
        <v>34.766666666666666</v>
      </c>
    </row>
    <row r="18" spans="1:2">
      <c r="A18" s="6" t="s">
        <v>212</v>
      </c>
      <c r="B18" s="7">
        <v>33.799999999999997</v>
      </c>
    </row>
    <row r="19" spans="1:2">
      <c r="A19" s="6" t="s">
        <v>61</v>
      </c>
      <c r="B19" s="7">
        <v>33</v>
      </c>
    </row>
    <row r="20" spans="1:2">
      <c r="A20" s="6" t="s">
        <v>30</v>
      </c>
      <c r="B20" s="7">
        <v>32.384615384615387</v>
      </c>
    </row>
    <row r="21" spans="1:2">
      <c r="A21" s="6" t="s">
        <v>139</v>
      </c>
      <c r="B21" s="7">
        <v>32.323529411764703</v>
      </c>
    </row>
    <row r="22" spans="1:2">
      <c r="A22" s="6" t="s">
        <v>38</v>
      </c>
      <c r="B22" s="7">
        <v>31.761904761904763</v>
      </c>
    </row>
    <row r="23" spans="1:2">
      <c r="A23" s="6" t="s">
        <v>169</v>
      </c>
      <c r="B23" s="7">
        <v>30.489583333333332</v>
      </c>
    </row>
    <row r="24" spans="1:2">
      <c r="A24" s="6" t="s">
        <v>23</v>
      </c>
      <c r="B24" s="7">
        <v>28.378378378378379</v>
      </c>
    </row>
    <row r="25" spans="1:2">
      <c r="A25" s="6" t="s">
        <v>14</v>
      </c>
      <c r="B25" s="7">
        <v>28.121212121212121</v>
      </c>
    </row>
    <row r="26" spans="1:2">
      <c r="A26" s="6" t="s">
        <v>19</v>
      </c>
      <c r="B26" s="7">
        <v>28.060869565217391</v>
      </c>
    </row>
    <row r="27" spans="1:2">
      <c r="A27" s="6" t="s">
        <v>114</v>
      </c>
      <c r="B27" s="7">
        <v>27</v>
      </c>
    </row>
    <row r="28" spans="1:2">
      <c r="A28" s="6" t="s">
        <v>34</v>
      </c>
      <c r="B28" s="7">
        <v>26.982142857142858</v>
      </c>
    </row>
    <row r="29" spans="1:2">
      <c r="A29" s="6" t="s">
        <v>68</v>
      </c>
      <c r="B29" s="7">
        <v>25.227272727272727</v>
      </c>
    </row>
    <row r="30" spans="1:2">
      <c r="A30" s="6" t="s">
        <v>185</v>
      </c>
      <c r="B30" s="7">
        <v>25.142857142857142</v>
      </c>
    </row>
    <row r="31" spans="1:2">
      <c r="A31" s="6" t="s">
        <v>145</v>
      </c>
      <c r="B31" s="7">
        <v>23.357142857142858</v>
      </c>
    </row>
    <row r="32" spans="1:2">
      <c r="A32" s="6" t="s">
        <v>267</v>
      </c>
      <c r="B32" s="7">
        <v>23.294117647058822</v>
      </c>
    </row>
    <row r="33" spans="1:2">
      <c r="A33" s="6" t="s">
        <v>49</v>
      </c>
      <c r="B33" s="7">
        <v>22.724137931034484</v>
      </c>
    </row>
    <row r="34" spans="1:2">
      <c r="A34" s="6" t="s">
        <v>99</v>
      </c>
      <c r="B34" s="7">
        <v>22.19047619047619</v>
      </c>
    </row>
    <row r="35" spans="1:2">
      <c r="A35" s="6" t="s">
        <v>163</v>
      </c>
      <c r="B35" s="7">
        <v>22.185185185185187</v>
      </c>
    </row>
    <row r="36" spans="1:2">
      <c r="A36" s="6" t="s">
        <v>133</v>
      </c>
      <c r="B36" s="7">
        <v>21.652173913043477</v>
      </c>
    </row>
    <row r="37" spans="1:2">
      <c r="A37" s="6" t="s">
        <v>42</v>
      </c>
      <c r="B37" s="7">
        <v>21.451612903225808</v>
      </c>
    </row>
    <row r="38" spans="1:2">
      <c r="A38" s="6" t="s">
        <v>27</v>
      </c>
      <c r="B38" s="7">
        <v>20.5</v>
      </c>
    </row>
    <row r="39" spans="1:2">
      <c r="A39" s="6" t="s">
        <v>102</v>
      </c>
      <c r="B39" s="7">
        <v>20.40909090909091</v>
      </c>
    </row>
    <row r="40" spans="1:2">
      <c r="A40" s="6" t="s">
        <v>157</v>
      </c>
      <c r="B40" s="7">
        <v>19.522727272727273</v>
      </c>
    </row>
    <row r="41" spans="1:2">
      <c r="A41" s="6" t="s">
        <v>90</v>
      </c>
      <c r="B41" s="7">
        <v>16.87719298245614</v>
      </c>
    </row>
    <row r="42" spans="1:2">
      <c r="A42" s="6" t="s">
        <v>108</v>
      </c>
      <c r="B42" s="7">
        <v>15.777777777777779</v>
      </c>
    </row>
    <row r="43" spans="1:2">
      <c r="A43" s="6" t="s">
        <v>194</v>
      </c>
      <c r="B43" s="7">
        <v>14.362204724409448</v>
      </c>
    </row>
    <row r="44" spans="1:2">
      <c r="A44" s="6" t="s">
        <v>57</v>
      </c>
      <c r="B44" s="7">
        <v>14.320754716981131</v>
      </c>
    </row>
    <row r="45" spans="1:2">
      <c r="A45" s="6" t="s">
        <v>105</v>
      </c>
      <c r="B45" s="7">
        <v>12.441176470588236</v>
      </c>
    </row>
    <row r="46" spans="1:2">
      <c r="A46" s="6" t="s">
        <v>209</v>
      </c>
      <c r="B46" s="7">
        <v>12.2</v>
      </c>
    </row>
    <row r="47" spans="1:2">
      <c r="A47" s="6" t="s">
        <v>200</v>
      </c>
      <c r="B47" s="7">
        <v>11.625</v>
      </c>
    </row>
    <row r="48" spans="1:2">
      <c r="A48" s="6" t="s">
        <v>93</v>
      </c>
      <c r="B48" s="7">
        <v>9.7678571428571423</v>
      </c>
    </row>
    <row r="49" spans="1:2">
      <c r="A49" s="6" t="s">
        <v>182</v>
      </c>
      <c r="B49" s="7">
        <v>9.3148148148148149</v>
      </c>
    </row>
    <row r="50" spans="1:2">
      <c r="A50" s="6" t="s">
        <v>123</v>
      </c>
      <c r="B50" s="7">
        <v>8.378378378378379</v>
      </c>
    </row>
    <row r="51" spans="1:2">
      <c r="A51" s="6" t="s">
        <v>271</v>
      </c>
      <c r="B51" s="7">
        <v>5.916666666666667</v>
      </c>
    </row>
    <row r="52" spans="1:2">
      <c r="A52" s="6" t="s">
        <v>206</v>
      </c>
      <c r="B52" s="7">
        <v>3.3333333333333335</v>
      </c>
    </row>
  </sheetData>
  <autoFilter ref="A1:B52" xr:uid="{7FE3317B-8FC5-4EB0-AC63-F81D77508116}">
    <sortState xmlns:xlrd2="http://schemas.microsoft.com/office/spreadsheetml/2017/richdata2" ref="A2:B52">
      <sortCondition descending="1" ref="B1:B5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35CE-6A7C-4D70-B953-EC76FC889B5C}">
  <dimension ref="A1:G67"/>
  <sheetViews>
    <sheetView workbookViewId="0">
      <selection activeCell="F1" sqref="F1"/>
    </sheetView>
  </sheetViews>
  <sheetFormatPr defaultRowHeight="15"/>
  <cols>
    <col min="1" max="1" width="25.140625" bestFit="1" customWidth="1"/>
    <col min="2" max="2" width="9.85546875" bestFit="1" customWidth="1"/>
    <col min="3" max="3" width="6.7109375" bestFit="1" customWidth="1"/>
    <col min="4" max="4" width="7.42578125" bestFit="1" customWidth="1"/>
    <col min="5" max="5" width="7.140625" bestFit="1" customWidth="1"/>
    <col min="6" max="6" width="19.7109375" customWidth="1"/>
    <col min="7" max="7" width="16.140625" style="7" bestFit="1" customWidth="1"/>
  </cols>
  <sheetData>
    <row r="1" spans="1:7">
      <c r="A1" t="s">
        <v>3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s="11" t="s">
        <v>228</v>
      </c>
    </row>
    <row r="2" spans="1:7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7">
        <f>Table11[[#This Row],[Total JFConversion]]/3</f>
        <v>0</v>
      </c>
    </row>
    <row r="3" spans="1:7">
      <c r="A3" t="s">
        <v>14</v>
      </c>
      <c r="B3">
        <v>0</v>
      </c>
      <c r="C3">
        <v>0</v>
      </c>
      <c r="D3">
        <v>0</v>
      </c>
      <c r="E3">
        <v>9</v>
      </c>
      <c r="F3">
        <v>9</v>
      </c>
      <c r="G3" s="7">
        <f>Table11[[#This Row],[Total JFConversion]]/3</f>
        <v>3</v>
      </c>
    </row>
    <row r="4" spans="1:7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 s="7">
        <f>Table11[[#This Row],[Total JFConversion]]/3</f>
        <v>0</v>
      </c>
    </row>
    <row r="5" spans="1:7">
      <c r="A5" t="s">
        <v>23</v>
      </c>
      <c r="B5">
        <v>0</v>
      </c>
      <c r="C5">
        <v>0</v>
      </c>
      <c r="D5">
        <v>13</v>
      </c>
      <c r="E5">
        <v>0</v>
      </c>
      <c r="F5">
        <v>13</v>
      </c>
      <c r="G5" s="7">
        <f>Table11[[#This Row],[Total JFConversion]]/3</f>
        <v>4.333333333333333</v>
      </c>
    </row>
    <row r="6" spans="1:7">
      <c r="A6" t="s">
        <v>27</v>
      </c>
      <c r="B6">
        <v>0</v>
      </c>
      <c r="C6">
        <v>0</v>
      </c>
      <c r="D6">
        <v>6</v>
      </c>
      <c r="E6">
        <v>0</v>
      </c>
      <c r="F6">
        <v>6</v>
      </c>
      <c r="G6" s="7">
        <f>Table11[[#This Row],[Total JFConversion]]/3</f>
        <v>2</v>
      </c>
    </row>
    <row r="7" spans="1:7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7">
        <f>Table11[[#This Row],[Total JFConversion]]/3</f>
        <v>0</v>
      </c>
    </row>
    <row r="8" spans="1:7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 s="7">
        <f>Table11[[#This Row],[Total JFConversion]]/3</f>
        <v>0</v>
      </c>
    </row>
    <row r="9" spans="1:7">
      <c r="A9" t="s">
        <v>38</v>
      </c>
      <c r="B9">
        <v>0</v>
      </c>
      <c r="C9">
        <v>0</v>
      </c>
      <c r="D9">
        <v>13</v>
      </c>
      <c r="E9">
        <v>0</v>
      </c>
      <c r="F9">
        <v>13</v>
      </c>
      <c r="G9" s="7">
        <f>Table11[[#This Row],[Total JFConversion]]/3</f>
        <v>4.333333333333333</v>
      </c>
    </row>
    <row r="10" spans="1:7">
      <c r="A10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 s="7">
        <f>Table11[[#This Row],[Total JFConversion]]/3</f>
        <v>0</v>
      </c>
    </row>
    <row r="11" spans="1:7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 s="7">
        <f>Table11[[#This Row],[Total JFConversion]]/3</f>
        <v>0</v>
      </c>
    </row>
    <row r="12" spans="1:7">
      <c r="A12" t="s">
        <v>49</v>
      </c>
      <c r="B12">
        <v>0</v>
      </c>
      <c r="C12">
        <v>0</v>
      </c>
      <c r="D12">
        <v>1</v>
      </c>
      <c r="E12">
        <v>0</v>
      </c>
      <c r="F12">
        <v>1</v>
      </c>
      <c r="G12" s="7">
        <f>Table11[[#This Row],[Total JFConversion]]/3</f>
        <v>0.33333333333333331</v>
      </c>
    </row>
    <row r="13" spans="1:7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 s="7">
        <f>Table11[[#This Row],[Total JFConversion]]/3</f>
        <v>0</v>
      </c>
    </row>
    <row r="14" spans="1:7">
      <c r="A14" t="s">
        <v>57</v>
      </c>
      <c r="B14">
        <v>23</v>
      </c>
      <c r="C14">
        <v>0</v>
      </c>
      <c r="D14">
        <v>0</v>
      </c>
      <c r="E14">
        <v>0</v>
      </c>
      <c r="F14">
        <v>23</v>
      </c>
      <c r="G14" s="7">
        <f>Table11[[#This Row],[Total JFConversion]]/3</f>
        <v>7.666666666666667</v>
      </c>
    </row>
    <row r="15" spans="1:7">
      <c r="A15" t="s">
        <v>61</v>
      </c>
      <c r="B15">
        <v>0</v>
      </c>
      <c r="C15">
        <v>0</v>
      </c>
      <c r="D15">
        <v>0</v>
      </c>
      <c r="E15">
        <v>38</v>
      </c>
      <c r="F15">
        <v>38</v>
      </c>
      <c r="G15" s="7">
        <f>Table11[[#This Row],[Total JFConversion]]/3</f>
        <v>12.666666666666666</v>
      </c>
    </row>
    <row r="16" spans="1:7">
      <c r="A16" t="s">
        <v>64</v>
      </c>
      <c r="B16">
        <v>0</v>
      </c>
      <c r="C16">
        <v>0</v>
      </c>
      <c r="D16">
        <v>0</v>
      </c>
      <c r="E16">
        <v>0</v>
      </c>
      <c r="F16">
        <v>0</v>
      </c>
      <c r="G16" s="7">
        <f>Table11[[#This Row],[Total JFConversion]]/3</f>
        <v>0</v>
      </c>
    </row>
    <row r="17" spans="1:7">
      <c r="A17" t="s">
        <v>68</v>
      </c>
      <c r="B17">
        <v>0</v>
      </c>
      <c r="C17">
        <v>0</v>
      </c>
      <c r="D17">
        <v>0</v>
      </c>
      <c r="E17">
        <v>1</v>
      </c>
      <c r="F17">
        <v>1</v>
      </c>
      <c r="G17" s="7">
        <f>Table11[[#This Row],[Total JFConversion]]/3</f>
        <v>0.33333333333333331</v>
      </c>
    </row>
    <row r="18" spans="1:7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 s="7">
        <f>Table11[[#This Row],[Total JFConversion]]/3</f>
        <v>0</v>
      </c>
    </row>
    <row r="19" spans="1:7">
      <c r="A19" t="s">
        <v>75</v>
      </c>
      <c r="B19">
        <v>0</v>
      </c>
      <c r="C19">
        <v>0</v>
      </c>
      <c r="D19">
        <v>0</v>
      </c>
      <c r="E19">
        <v>5</v>
      </c>
      <c r="F19">
        <v>5</v>
      </c>
      <c r="G19" s="7">
        <f>Table11[[#This Row],[Total JFConversion]]/3</f>
        <v>1.6666666666666667</v>
      </c>
    </row>
    <row r="20" spans="1:7">
      <c r="A20" t="s">
        <v>78</v>
      </c>
      <c r="B20">
        <v>0</v>
      </c>
      <c r="C20">
        <v>0</v>
      </c>
      <c r="D20">
        <v>0</v>
      </c>
      <c r="E20">
        <v>0</v>
      </c>
      <c r="F20">
        <v>0</v>
      </c>
      <c r="G20" s="7">
        <f>Table11[[#This Row],[Total JFConversion]]/3</f>
        <v>0</v>
      </c>
    </row>
    <row r="21" spans="1:7">
      <c r="A21" t="s">
        <v>81</v>
      </c>
      <c r="B21">
        <v>0</v>
      </c>
      <c r="C21">
        <v>0</v>
      </c>
      <c r="D21">
        <v>0</v>
      </c>
      <c r="E21">
        <v>0</v>
      </c>
      <c r="F21">
        <v>0</v>
      </c>
      <c r="G21" s="7">
        <f>Table11[[#This Row],[Total JFConversion]]/3</f>
        <v>0</v>
      </c>
    </row>
    <row r="22" spans="1:7">
      <c r="A22" t="s">
        <v>84</v>
      </c>
      <c r="B22">
        <v>0</v>
      </c>
      <c r="C22">
        <v>0</v>
      </c>
      <c r="D22">
        <v>0</v>
      </c>
      <c r="E22">
        <v>8</v>
      </c>
      <c r="F22">
        <v>8</v>
      </c>
      <c r="G22" s="7">
        <f>Table11[[#This Row],[Total JFConversion]]/3</f>
        <v>2.6666666666666665</v>
      </c>
    </row>
    <row r="23" spans="1:7">
      <c r="A23" t="s">
        <v>87</v>
      </c>
      <c r="B23">
        <v>0</v>
      </c>
      <c r="C23">
        <v>0</v>
      </c>
      <c r="D23">
        <v>0</v>
      </c>
      <c r="E23">
        <v>0</v>
      </c>
      <c r="F23">
        <v>0</v>
      </c>
      <c r="G23" s="7">
        <f>Table11[[#This Row],[Total JFConversion]]/3</f>
        <v>0</v>
      </c>
    </row>
    <row r="24" spans="1:7">
      <c r="A24" t="s">
        <v>90</v>
      </c>
      <c r="B24">
        <v>0</v>
      </c>
      <c r="C24">
        <v>0</v>
      </c>
      <c r="D24">
        <v>2</v>
      </c>
      <c r="E24">
        <v>0</v>
      </c>
      <c r="F24">
        <v>2</v>
      </c>
      <c r="G24" s="7">
        <f>Table11[[#This Row],[Total JFConversion]]/3</f>
        <v>0.66666666666666663</v>
      </c>
    </row>
    <row r="25" spans="1:7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 s="7">
        <f>Table11[[#This Row],[Total JFConversion]]/3</f>
        <v>0</v>
      </c>
    </row>
    <row r="26" spans="1:7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 s="7">
        <f>Table11[[#This Row],[Total JFConversion]]/3</f>
        <v>0</v>
      </c>
    </row>
    <row r="27" spans="1:7">
      <c r="A27" t="s">
        <v>99</v>
      </c>
      <c r="B27">
        <v>0</v>
      </c>
      <c r="C27">
        <v>0</v>
      </c>
      <c r="D27">
        <v>0</v>
      </c>
      <c r="E27">
        <v>4</v>
      </c>
      <c r="F27">
        <v>4</v>
      </c>
      <c r="G27" s="7">
        <f>Table11[[#This Row],[Total JFConversion]]/3</f>
        <v>1.3333333333333333</v>
      </c>
    </row>
    <row r="28" spans="1:7">
      <c r="A28" t="s">
        <v>102</v>
      </c>
      <c r="B28">
        <v>0</v>
      </c>
      <c r="C28">
        <v>0</v>
      </c>
      <c r="D28">
        <v>2</v>
      </c>
      <c r="E28">
        <v>0</v>
      </c>
      <c r="F28">
        <v>2</v>
      </c>
      <c r="G28" s="7">
        <f>Table11[[#This Row],[Total JFConversion]]/3</f>
        <v>0.66666666666666663</v>
      </c>
    </row>
    <row r="29" spans="1:7">
      <c r="A29" t="s">
        <v>105</v>
      </c>
      <c r="B29">
        <v>0</v>
      </c>
      <c r="C29">
        <v>0</v>
      </c>
      <c r="D29">
        <v>0</v>
      </c>
      <c r="E29">
        <v>0</v>
      </c>
      <c r="F29">
        <v>0</v>
      </c>
      <c r="G29" s="7">
        <f>Table11[[#This Row],[Total JFConversion]]/3</f>
        <v>0</v>
      </c>
    </row>
    <row r="30" spans="1:7">
      <c r="A30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 s="7">
        <f>Table11[[#This Row],[Total JFConversion]]/3</f>
        <v>0</v>
      </c>
    </row>
    <row r="31" spans="1:7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 s="7">
        <f>Table11[[#This Row],[Total JFConversion]]/3</f>
        <v>0</v>
      </c>
    </row>
    <row r="32" spans="1:7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 s="7">
        <f>Table11[[#This Row],[Total JFConversion]]/3</f>
        <v>0</v>
      </c>
    </row>
    <row r="33" spans="1:7">
      <c r="A33" t="s">
        <v>117</v>
      </c>
      <c r="B33">
        <v>0</v>
      </c>
      <c r="C33">
        <v>0</v>
      </c>
      <c r="D33">
        <v>0</v>
      </c>
      <c r="E33">
        <v>7</v>
      </c>
      <c r="F33">
        <v>7</v>
      </c>
      <c r="G33" s="7">
        <f>Table11[[#This Row],[Total JFConversion]]/3</f>
        <v>2.3333333333333335</v>
      </c>
    </row>
    <row r="34" spans="1:7">
      <c r="A34" t="s">
        <v>120</v>
      </c>
      <c r="B34">
        <v>0</v>
      </c>
      <c r="C34">
        <v>0</v>
      </c>
      <c r="D34">
        <v>0</v>
      </c>
      <c r="E34">
        <v>0</v>
      </c>
      <c r="F34">
        <v>0</v>
      </c>
      <c r="G34" s="7">
        <f>Table11[[#This Row],[Total JFConversion]]/3</f>
        <v>0</v>
      </c>
    </row>
    <row r="35" spans="1:7">
      <c r="A35" t="s">
        <v>123</v>
      </c>
      <c r="B35">
        <v>0</v>
      </c>
      <c r="C35">
        <v>0</v>
      </c>
      <c r="D35">
        <v>6</v>
      </c>
      <c r="E35">
        <v>0</v>
      </c>
      <c r="F35">
        <v>6</v>
      </c>
      <c r="G35" s="7">
        <f>Table11[[#This Row],[Total JFConversion]]/3</f>
        <v>2</v>
      </c>
    </row>
    <row r="36" spans="1:7">
      <c r="A36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 s="7">
        <f>Table11[[#This Row],[Total JFConversion]]/3</f>
        <v>0</v>
      </c>
    </row>
    <row r="37" spans="1:7">
      <c r="A37" t="s">
        <v>130</v>
      </c>
      <c r="B37">
        <v>0</v>
      </c>
      <c r="C37">
        <v>0</v>
      </c>
      <c r="D37">
        <v>0</v>
      </c>
      <c r="E37">
        <v>0</v>
      </c>
      <c r="F37">
        <v>0</v>
      </c>
      <c r="G37" s="7">
        <f>Table11[[#This Row],[Total JFConversion]]/3</f>
        <v>0</v>
      </c>
    </row>
    <row r="38" spans="1:7">
      <c r="A38" t="s">
        <v>133</v>
      </c>
      <c r="B38">
        <v>0</v>
      </c>
      <c r="C38">
        <v>0</v>
      </c>
      <c r="D38">
        <v>3</v>
      </c>
      <c r="E38">
        <v>0</v>
      </c>
      <c r="F38">
        <v>3</v>
      </c>
      <c r="G38" s="7">
        <f>Table11[[#This Row],[Total JFConversion]]/3</f>
        <v>1</v>
      </c>
    </row>
    <row r="39" spans="1:7">
      <c r="A39" t="s">
        <v>136</v>
      </c>
      <c r="B39">
        <v>0</v>
      </c>
      <c r="C39">
        <v>0</v>
      </c>
      <c r="D39">
        <v>0</v>
      </c>
      <c r="E39">
        <v>0</v>
      </c>
      <c r="F39">
        <v>0</v>
      </c>
      <c r="G39" s="7">
        <f>Table11[[#This Row],[Total JFConversion]]/3</f>
        <v>0</v>
      </c>
    </row>
    <row r="40" spans="1:7">
      <c r="A40" t="s">
        <v>139</v>
      </c>
      <c r="B40">
        <v>0</v>
      </c>
      <c r="C40">
        <v>0</v>
      </c>
      <c r="D40">
        <v>3</v>
      </c>
      <c r="E40">
        <v>0</v>
      </c>
      <c r="F40">
        <v>3</v>
      </c>
      <c r="G40" s="7">
        <f>Table11[[#This Row],[Total JFConversion]]/3</f>
        <v>1</v>
      </c>
    </row>
    <row r="41" spans="1:7">
      <c r="A41" t="s">
        <v>142</v>
      </c>
      <c r="B41">
        <v>0</v>
      </c>
      <c r="C41">
        <v>0</v>
      </c>
      <c r="D41">
        <v>0</v>
      </c>
      <c r="E41">
        <v>8</v>
      </c>
      <c r="F41">
        <v>8</v>
      </c>
      <c r="G41" s="7">
        <f>Table11[[#This Row],[Total JFConversion]]/3</f>
        <v>2.6666666666666665</v>
      </c>
    </row>
    <row r="42" spans="1:7">
      <c r="A42" t="s">
        <v>145</v>
      </c>
      <c r="B42">
        <v>0</v>
      </c>
      <c r="C42">
        <v>0</v>
      </c>
      <c r="D42">
        <v>0</v>
      </c>
      <c r="E42">
        <v>0</v>
      </c>
      <c r="F42">
        <v>0</v>
      </c>
      <c r="G42" s="7">
        <f>Table11[[#This Row],[Total JFConversion]]/3</f>
        <v>0</v>
      </c>
    </row>
    <row r="43" spans="1:7">
      <c r="A43" t="s">
        <v>148</v>
      </c>
      <c r="B43">
        <v>0</v>
      </c>
      <c r="C43">
        <v>0</v>
      </c>
      <c r="D43">
        <v>0</v>
      </c>
      <c r="E43">
        <v>0</v>
      </c>
      <c r="F43">
        <v>0</v>
      </c>
      <c r="G43" s="7">
        <f>Table11[[#This Row],[Total JFConversion]]/3</f>
        <v>0</v>
      </c>
    </row>
    <row r="44" spans="1:7">
      <c r="A44" t="s">
        <v>151</v>
      </c>
      <c r="B44">
        <v>0</v>
      </c>
      <c r="C44">
        <v>0</v>
      </c>
      <c r="D44">
        <v>0</v>
      </c>
      <c r="E44">
        <v>0</v>
      </c>
      <c r="F44">
        <v>0</v>
      </c>
      <c r="G44" s="7">
        <f>Table11[[#This Row],[Total JFConversion]]/3</f>
        <v>0</v>
      </c>
    </row>
    <row r="45" spans="1:7">
      <c r="A45" t="s">
        <v>154</v>
      </c>
      <c r="B45">
        <v>0</v>
      </c>
      <c r="C45">
        <v>0</v>
      </c>
      <c r="D45">
        <v>26</v>
      </c>
      <c r="E45">
        <v>0</v>
      </c>
      <c r="F45">
        <v>26</v>
      </c>
      <c r="G45" s="7">
        <f>Table11[[#This Row],[Total JFConversion]]/3</f>
        <v>8.6666666666666661</v>
      </c>
    </row>
    <row r="46" spans="1:7">
      <c r="A46" t="s">
        <v>157</v>
      </c>
      <c r="B46">
        <v>0</v>
      </c>
      <c r="C46">
        <v>0</v>
      </c>
      <c r="D46">
        <v>2</v>
      </c>
      <c r="E46">
        <v>0</v>
      </c>
      <c r="F46">
        <v>2</v>
      </c>
      <c r="G46" s="7">
        <f>Table11[[#This Row],[Total JFConversion]]/3</f>
        <v>0.66666666666666663</v>
      </c>
    </row>
    <row r="47" spans="1:7">
      <c r="A47" t="s">
        <v>160</v>
      </c>
      <c r="B47">
        <v>0</v>
      </c>
      <c r="C47">
        <v>0</v>
      </c>
      <c r="D47">
        <v>3</v>
      </c>
      <c r="E47">
        <v>0</v>
      </c>
      <c r="F47">
        <v>3</v>
      </c>
      <c r="G47" s="7">
        <f>Table11[[#This Row],[Total JFConversion]]/3</f>
        <v>1</v>
      </c>
    </row>
    <row r="48" spans="1:7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 s="7">
        <f>Table11[[#This Row],[Total JFConversion]]/3</f>
        <v>0</v>
      </c>
    </row>
    <row r="49" spans="1:7">
      <c r="A49" t="s">
        <v>166</v>
      </c>
      <c r="B49">
        <v>0</v>
      </c>
      <c r="C49">
        <v>0</v>
      </c>
      <c r="D49">
        <v>0</v>
      </c>
      <c r="E49">
        <v>0</v>
      </c>
      <c r="F49">
        <v>0</v>
      </c>
      <c r="G49" s="7">
        <f>Table11[[#This Row],[Total JFConversion]]/3</f>
        <v>0</v>
      </c>
    </row>
    <row r="50" spans="1:7">
      <c r="A50" t="s">
        <v>169</v>
      </c>
      <c r="B50">
        <v>0</v>
      </c>
      <c r="C50">
        <v>0</v>
      </c>
      <c r="D50">
        <v>2</v>
      </c>
      <c r="E50">
        <v>15</v>
      </c>
      <c r="F50">
        <v>17</v>
      </c>
      <c r="G50" s="7">
        <f>Table11[[#This Row],[Total JFConversion]]/3</f>
        <v>5.666666666666667</v>
      </c>
    </row>
    <row r="51" spans="1:7">
      <c r="A51" t="s">
        <v>172</v>
      </c>
      <c r="B51">
        <v>0</v>
      </c>
      <c r="C51">
        <v>0</v>
      </c>
      <c r="D51">
        <v>0</v>
      </c>
      <c r="E51">
        <v>0</v>
      </c>
      <c r="F51">
        <v>0</v>
      </c>
      <c r="G51" s="7">
        <f>Table11[[#This Row],[Total JFConversion]]/3</f>
        <v>0</v>
      </c>
    </row>
    <row r="52" spans="1:7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 s="7">
        <f>Table11[[#This Row],[Total JFConversion]]/3</f>
        <v>0</v>
      </c>
    </row>
    <row r="53" spans="1:7">
      <c r="A53" t="s">
        <v>178</v>
      </c>
      <c r="B53">
        <v>0</v>
      </c>
      <c r="C53">
        <v>0</v>
      </c>
      <c r="D53">
        <v>27</v>
      </c>
      <c r="E53">
        <v>16</v>
      </c>
      <c r="F53">
        <v>43</v>
      </c>
      <c r="G53" s="7">
        <f>Table11[[#This Row],[Total JFConversion]]/3</f>
        <v>14.333333333333334</v>
      </c>
    </row>
    <row r="54" spans="1:7">
      <c r="A54" t="s">
        <v>182</v>
      </c>
      <c r="B54">
        <v>0</v>
      </c>
      <c r="C54">
        <v>0</v>
      </c>
      <c r="D54">
        <v>0</v>
      </c>
      <c r="E54">
        <v>22</v>
      </c>
      <c r="F54">
        <v>22</v>
      </c>
      <c r="G54" s="7">
        <f>Table11[[#This Row],[Total JFConversion]]/3</f>
        <v>7.333333333333333</v>
      </c>
    </row>
    <row r="55" spans="1:7">
      <c r="A55" t="s">
        <v>185</v>
      </c>
      <c r="B55">
        <v>0</v>
      </c>
      <c r="C55">
        <v>0</v>
      </c>
      <c r="D55">
        <v>16</v>
      </c>
      <c r="E55">
        <v>7</v>
      </c>
      <c r="F55">
        <v>23</v>
      </c>
      <c r="G55" s="7">
        <f>Table11[[#This Row],[Total JFConversion]]/3</f>
        <v>7.666666666666667</v>
      </c>
    </row>
    <row r="56" spans="1:7">
      <c r="A56" t="s">
        <v>188</v>
      </c>
      <c r="B56">
        <v>0</v>
      </c>
      <c r="C56">
        <v>0</v>
      </c>
      <c r="D56">
        <v>0</v>
      </c>
      <c r="E56">
        <v>0</v>
      </c>
      <c r="F56">
        <v>0</v>
      </c>
      <c r="G56" s="7">
        <f>Table11[[#This Row],[Total JFConversion]]/3</f>
        <v>0</v>
      </c>
    </row>
    <row r="57" spans="1:7">
      <c r="A57" t="s">
        <v>191</v>
      </c>
      <c r="B57">
        <v>0</v>
      </c>
      <c r="C57">
        <v>0</v>
      </c>
      <c r="D57">
        <v>0</v>
      </c>
      <c r="E57">
        <v>0</v>
      </c>
      <c r="F57">
        <v>0</v>
      </c>
      <c r="G57" s="7">
        <f>Table11[[#This Row],[Total JFConversion]]/3</f>
        <v>0</v>
      </c>
    </row>
    <row r="58" spans="1:7">
      <c r="A58" t="s">
        <v>194</v>
      </c>
      <c r="B58">
        <v>0</v>
      </c>
      <c r="C58">
        <v>0</v>
      </c>
      <c r="D58">
        <v>0</v>
      </c>
      <c r="E58">
        <v>24</v>
      </c>
      <c r="F58">
        <v>24</v>
      </c>
      <c r="G58" s="7">
        <f>Table11[[#This Row],[Total JFConversion]]/3</f>
        <v>8</v>
      </c>
    </row>
    <row r="59" spans="1:7">
      <c r="A59" t="s">
        <v>197</v>
      </c>
      <c r="B59">
        <v>0</v>
      </c>
      <c r="C59">
        <v>0</v>
      </c>
      <c r="D59">
        <v>0</v>
      </c>
      <c r="E59">
        <v>6</v>
      </c>
      <c r="F59">
        <v>6</v>
      </c>
      <c r="G59" s="7">
        <f>Table11[[#This Row],[Total JFConversion]]/3</f>
        <v>2</v>
      </c>
    </row>
    <row r="60" spans="1:7">
      <c r="A60" t="s">
        <v>200</v>
      </c>
      <c r="B60">
        <v>45</v>
      </c>
      <c r="C60">
        <v>0</v>
      </c>
      <c r="D60">
        <v>1</v>
      </c>
      <c r="E60">
        <v>0</v>
      </c>
      <c r="F60">
        <v>46</v>
      </c>
      <c r="G60" s="7">
        <f>Table11[[#This Row],[Total JFConversion]]/3</f>
        <v>15.333333333333334</v>
      </c>
    </row>
    <row r="61" spans="1:7">
      <c r="A61" t="s">
        <v>203</v>
      </c>
      <c r="B61">
        <v>34</v>
      </c>
      <c r="C61">
        <v>0</v>
      </c>
      <c r="D61">
        <v>0</v>
      </c>
      <c r="E61">
        <v>0</v>
      </c>
      <c r="F61">
        <v>34</v>
      </c>
      <c r="G61" s="7">
        <f>Table11[[#This Row],[Total JFConversion]]/3</f>
        <v>11.333333333333334</v>
      </c>
    </row>
    <row r="62" spans="1:7">
      <c r="A62" t="s">
        <v>206</v>
      </c>
      <c r="B62">
        <v>30</v>
      </c>
      <c r="C62">
        <v>0</v>
      </c>
      <c r="D62">
        <v>0</v>
      </c>
      <c r="E62">
        <v>0</v>
      </c>
      <c r="F62">
        <v>30</v>
      </c>
      <c r="G62" s="7">
        <f>Table11[[#This Row],[Total JFConversion]]/3</f>
        <v>10</v>
      </c>
    </row>
    <row r="63" spans="1:7">
      <c r="A63" t="s">
        <v>209</v>
      </c>
      <c r="B63">
        <v>0</v>
      </c>
      <c r="C63">
        <v>0</v>
      </c>
      <c r="D63">
        <v>2</v>
      </c>
      <c r="E63">
        <v>0</v>
      </c>
      <c r="F63">
        <v>2</v>
      </c>
      <c r="G63" s="7">
        <f>Table11[[#This Row],[Total JFConversion]]/3</f>
        <v>0.66666666666666663</v>
      </c>
    </row>
    <row r="64" spans="1:7">
      <c r="A64" t="s">
        <v>212</v>
      </c>
      <c r="B64">
        <v>51</v>
      </c>
      <c r="C64">
        <v>0</v>
      </c>
      <c r="D64">
        <v>7</v>
      </c>
      <c r="E64">
        <v>13</v>
      </c>
      <c r="F64">
        <v>71</v>
      </c>
      <c r="G64" s="7">
        <f>Table11[[#This Row],[Total JFConversion]]/3</f>
        <v>23.666666666666668</v>
      </c>
    </row>
    <row r="65" spans="1:7">
      <c r="A65" t="s">
        <v>215</v>
      </c>
      <c r="B65">
        <v>99</v>
      </c>
      <c r="C65">
        <v>0</v>
      </c>
      <c r="D65">
        <v>0</v>
      </c>
      <c r="E65">
        <v>0</v>
      </c>
      <c r="F65">
        <v>99</v>
      </c>
      <c r="G65" s="7">
        <f>Table11[[#This Row],[Total JFConversion]]/3</f>
        <v>33</v>
      </c>
    </row>
    <row r="66" spans="1:7">
      <c r="A66" t="s">
        <v>218</v>
      </c>
      <c r="B66">
        <v>0</v>
      </c>
      <c r="C66">
        <v>0</v>
      </c>
      <c r="D66">
        <v>0</v>
      </c>
      <c r="E66">
        <v>0</v>
      </c>
      <c r="F66">
        <v>0</v>
      </c>
      <c r="G66" s="7">
        <f>Table11[[#This Row],[Total JFConversion]]/3</f>
        <v>0</v>
      </c>
    </row>
    <row r="67" spans="1:7">
      <c r="A67" t="s">
        <v>222</v>
      </c>
      <c r="B67">
        <v>57</v>
      </c>
      <c r="C67">
        <v>0</v>
      </c>
      <c r="D67">
        <v>0</v>
      </c>
      <c r="E67">
        <v>0</v>
      </c>
      <c r="F67">
        <v>57</v>
      </c>
      <c r="G67" s="7">
        <f>Table11[[#This Row],[Total JFConversion]]/3</f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B99B-C601-43F5-8535-DB651724A681}">
  <dimension ref="A1:Q66"/>
  <sheetViews>
    <sheetView tabSelected="1" workbookViewId="0">
      <selection activeCell="K5" sqref="K5"/>
    </sheetView>
  </sheetViews>
  <sheetFormatPr defaultRowHeight="15"/>
  <cols>
    <col min="1" max="1" width="27" bestFit="1" customWidth="1"/>
    <col min="2" max="2" width="25.140625" bestFit="1" customWidth="1"/>
    <col min="3" max="3" width="17.140625" customWidth="1"/>
    <col min="4" max="9" width="17.85546875" customWidth="1"/>
    <col min="10" max="10" width="15.7109375" customWidth="1"/>
    <col min="11" max="13" width="15" customWidth="1"/>
    <col min="14" max="14" width="18.5703125" style="9" hidden="1" customWidth="1"/>
    <col min="15" max="15" width="20.5703125" style="7" hidden="1" customWidth="1"/>
    <col min="16" max="16" width="20.7109375" style="9" hidden="1" customWidth="1"/>
    <col min="17" max="17" width="18" style="9" bestFit="1" customWidth="1"/>
  </cols>
  <sheetData>
    <row r="1" spans="1:17">
      <c r="A1" s="3" t="s">
        <v>3</v>
      </c>
      <c r="B1" s="3" t="s">
        <v>4</v>
      </c>
      <c r="C1" t="s">
        <v>229</v>
      </c>
      <c r="D1" s="4" t="s">
        <v>230</v>
      </c>
      <c r="E1" s="4" t="s">
        <v>231</v>
      </c>
      <c r="F1" s="4" t="s">
        <v>232</v>
      </c>
      <c r="G1" s="4" t="s">
        <v>233</v>
      </c>
      <c r="H1" s="4" t="s">
        <v>234</v>
      </c>
      <c r="I1" s="4" t="s">
        <v>235</v>
      </c>
      <c r="J1" s="11" t="s">
        <v>236</v>
      </c>
      <c r="K1" t="s">
        <v>237</v>
      </c>
      <c r="L1" s="4" t="s">
        <v>238</v>
      </c>
      <c r="M1" s="4" t="s">
        <v>239</v>
      </c>
      <c r="N1" s="9" t="s">
        <v>240</v>
      </c>
      <c r="O1" s="7" t="s">
        <v>241</v>
      </c>
      <c r="P1" s="9" t="s">
        <v>242</v>
      </c>
      <c r="Q1" s="10" t="s">
        <v>243</v>
      </c>
    </row>
    <row r="2" spans="1:17">
      <c r="A2" s="1" t="s">
        <v>78</v>
      </c>
      <c r="B2" s="1" t="s">
        <v>31</v>
      </c>
      <c r="C2" s="7">
        <f ca="1">ROUNDUP(SUMIF(Table11[#All],Table4[[#This Row],[Full Name]],Table11[[#All],[Days Required]]),0)</f>
        <v>0</v>
      </c>
      <c r="D2" s="7">
        <f ca="1">ROUNDUP(SUMIF(Table13[],Table4[[#This Row],[Full Name]],Table13[[#All],[September]]),0)</f>
        <v>0</v>
      </c>
      <c r="E2" s="7">
        <v>2</v>
      </c>
      <c r="F2" s="7"/>
      <c r="G2" s="7"/>
      <c r="H2" s="7"/>
      <c r="I2" s="7">
        <f ca="1">ROUNDUP(SUM(Table4[[#This Row],[Day SmartSpace]:[Annual Reaccreditation]]),0)</f>
        <v>2</v>
      </c>
      <c r="J2" s="7">
        <f ca="1">ROUNDUP(SUMIF(Table15[[#All],[Full Name]:[October CP]],Table4[[#This Row],[Full Name]],Table15[[#All],[September CP]]),0)</f>
        <v>0</v>
      </c>
      <c r="K2">
        <f ca="1">ROUNDUP(SUMIF(Table1[#All],Table4[[#This Row],[Full Name]],Table1[[#All],[Sessions]]),0)</f>
        <v>0</v>
      </c>
      <c r="L2">
        <f>COUNTIF(Table17[#All],Table4[[#This Row],[Full Name]])</f>
        <v>0</v>
      </c>
      <c r="M2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2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2" s="7">
        <f ca="1">SUMIF('Avg Conversion Days'!A8:B58,Table4[[#This Row],[Full Name]],'Avg Conversion Days'!B8:B58)</f>
        <v>0</v>
      </c>
      <c r="P2" s="9">
        <f ca="1">IF(Table4[[#This Row],[Average conversion]]=0,WORKDAY(Table4[[#This Row],[Date next Startup]],30),WORKDAY(Table4[[#This Row],[Date next Startup]],Table4[[#This Row],[Average conversion]]))</f>
        <v>45153</v>
      </c>
      <c r="Q2" s="9" t="e">
        <f>VLOOKUP(Table4[[#This Row],[Full Name]],Table17[[#All],[Coach]:[August Conversion]],3,FALSE)</f>
        <v>#N/A</v>
      </c>
    </row>
    <row r="3" spans="1:17">
      <c r="A3" s="1" t="s">
        <v>53</v>
      </c>
      <c r="B3" s="1" t="s">
        <v>54</v>
      </c>
      <c r="C3" s="7">
        <f ca="1">ROUNDUP(SUMIF(Table11[#All],Table4[[#This Row],[Full Name]],Table11[[#All],[Days Required]]),0)</f>
        <v>0</v>
      </c>
      <c r="D3" s="7">
        <f ca="1">ROUNDUP(SUMIF(Table13[],Table4[[#This Row],[Full Name]],Table13[[#All],[September]]),0)</f>
        <v>0</v>
      </c>
      <c r="E3" s="7">
        <v>2</v>
      </c>
      <c r="F3" s="7"/>
      <c r="G3" s="7"/>
      <c r="H3" s="7"/>
      <c r="I3" s="7">
        <f ca="1">ROUNDUP(SUM(Table4[[#This Row],[Day SmartSpace]:[Annual Reaccreditation]]),0)</f>
        <v>2</v>
      </c>
      <c r="J3" s="7">
        <f ca="1">ROUNDUP(SUMIF(Table15[[#All],[Full Name]:[October CP]],Table4[[#This Row],[Full Name]],Table15[[#All],[September CP]]),0)</f>
        <v>0</v>
      </c>
      <c r="K3">
        <f ca="1">ROUNDUP(SUMIF(Table1[#All],Table4[[#This Row],[Full Name]],Table1[[#All],[Sessions]]),0)</f>
        <v>0</v>
      </c>
      <c r="L3">
        <f>COUNTIF(Table17[#All],Table4[[#This Row],[Full Name]])</f>
        <v>0</v>
      </c>
      <c r="M3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3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3" s="7">
        <f ca="1">SUMIF('Avg Conversion Days'!A11:B61,Table4[[#This Row],[Full Name]],'Avg Conversion Days'!B11:B61)</f>
        <v>0</v>
      </c>
      <c r="P3" s="9">
        <f ca="1">IF(Table4[[#This Row],[Average conversion]]=0,WORKDAY(Table4[[#This Row],[Date next Startup]],30),WORKDAY(Table4[[#This Row],[Date next Startup]],Table4[[#This Row],[Average conversion]]))</f>
        <v>45153</v>
      </c>
      <c r="Q3" s="9" t="e">
        <f>VLOOKUP(Table4[[#This Row],[Full Name]],Table17[[#All],[Coach]:[August Conversion]],3,FALSE)</f>
        <v>#N/A</v>
      </c>
    </row>
    <row r="4" spans="1:17">
      <c r="A4" s="1" t="s">
        <v>96</v>
      </c>
      <c r="B4" s="1" t="s">
        <v>54</v>
      </c>
      <c r="C4" s="7">
        <f ca="1">ROUNDUP(SUMIF(Table11[#All],Table4[[#This Row],[Full Name]],Table11[[#All],[Days Required]]),0)</f>
        <v>0</v>
      </c>
      <c r="D4" s="7">
        <f ca="1">ROUNDUP(SUMIF(Table13[],Table4[[#This Row],[Full Name]],Table13[[#All],[September]]),0)</f>
        <v>0</v>
      </c>
      <c r="E4" s="7">
        <v>2</v>
      </c>
      <c r="F4" s="7"/>
      <c r="G4" s="7"/>
      <c r="H4" s="7"/>
      <c r="I4" s="7">
        <f ca="1">ROUNDUP(SUM(Table4[[#This Row],[Day SmartSpace]:[Annual Reaccreditation]]),0)</f>
        <v>2</v>
      </c>
      <c r="J4" s="7">
        <f ca="1">ROUNDUP(SUMIF(Table15[[#All],[Full Name]:[October CP]],Table4[[#This Row],[Full Name]],Table15[[#All],[September CP]]),0)</f>
        <v>0</v>
      </c>
      <c r="K4">
        <f ca="1">ROUNDUP(SUMIF(Table1[#All],Table4[[#This Row],[Full Name]],Table1[[#All],[Sessions]]),0)</f>
        <v>0</v>
      </c>
      <c r="L4">
        <f>COUNTIF(Table17[#All],Table4[[#This Row],[Full Name]])</f>
        <v>0</v>
      </c>
      <c r="M4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4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4" s="7">
        <f ca="1">SUMIF('Avg Conversion Days'!A13:B63,Table4[[#This Row],[Full Name]],'Avg Conversion Days'!B13:B63)</f>
        <v>0</v>
      </c>
      <c r="P4" s="9">
        <f ca="1">IF(Table4[[#This Row],[Average conversion]]=0,WORKDAY(Table4[[#This Row],[Date next Startup]],30),WORKDAY(Table4[[#This Row],[Date next Startup]],Table4[[#This Row],[Average conversion]]))</f>
        <v>45153</v>
      </c>
      <c r="Q4" s="9" t="e">
        <f>VLOOKUP(Table4[[#This Row],[Full Name]],Table17[[#All],[Coach]:[August Conversion]],3,FALSE)</f>
        <v>#N/A</v>
      </c>
    </row>
    <row r="5" spans="1:17">
      <c r="A5" s="1" t="s">
        <v>71</v>
      </c>
      <c r="B5" s="1" t="s">
        <v>72</v>
      </c>
      <c r="C5" s="7">
        <f ca="1">ROUNDUP(SUMIF(Table11[#All],Table4[[#This Row],[Full Name]],Table11[[#All],[Days Required]]),0)</f>
        <v>0</v>
      </c>
      <c r="D5" s="7">
        <f ca="1">ROUNDUP(SUMIF(Table13[],Table4[[#This Row],[Full Name]],Table13[[#All],[September]]),0)</f>
        <v>0</v>
      </c>
      <c r="E5" s="7">
        <v>2</v>
      </c>
      <c r="F5" s="7"/>
      <c r="G5" s="7"/>
      <c r="H5" s="7"/>
      <c r="I5" s="7">
        <f ca="1">ROUNDUP(SUM(Table4[[#This Row],[Day SmartSpace]:[Annual Reaccreditation]]),0)</f>
        <v>2</v>
      </c>
      <c r="J5" s="7">
        <f ca="1">ROUNDUP(SUMIF(Table15[[#All],[Full Name]:[October CP]],Table4[[#This Row],[Full Name]],Table15[[#All],[September CP]]),0)</f>
        <v>0</v>
      </c>
      <c r="K5">
        <f ca="1">ROUNDUP(SUMIF(Table1[#All],Table4[[#This Row],[Full Name]],Table1[[#All],[Sessions]]),0)</f>
        <v>0</v>
      </c>
      <c r="L5">
        <f>COUNTIF(Table17[#All],Table4[[#This Row],[Full Name]])</f>
        <v>0</v>
      </c>
      <c r="M5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5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5" s="7">
        <f ca="1">SUMIF('Avg Conversion Days'!A24:B74,Table4[[#This Row],[Full Name]],'Avg Conversion Days'!B24:B74)</f>
        <v>0</v>
      </c>
      <c r="P5" s="9">
        <f ca="1">IF(Table4[[#This Row],[Average conversion]]=0,WORKDAY(Table4[[#This Row],[Date next Startup]],30),WORKDAY(Table4[[#This Row],[Date next Startup]],Table4[[#This Row],[Average conversion]]))</f>
        <v>45153</v>
      </c>
      <c r="Q5" s="9" t="e">
        <f>VLOOKUP(Table4[[#This Row],[Full Name]],Table17[[#All],[Coach]:[August Conversion]],3,FALSE)</f>
        <v>#N/A</v>
      </c>
    </row>
    <row r="6" spans="1:17">
      <c r="A6" s="1" t="s">
        <v>64</v>
      </c>
      <c r="B6" s="1" t="s">
        <v>65</v>
      </c>
      <c r="C6" s="7">
        <f ca="1">ROUNDUP(SUMIF(Table11[#All],Table4[[#This Row],[Full Name]],Table11[[#All],[Days Required]]),0)</f>
        <v>0</v>
      </c>
      <c r="D6" s="7">
        <f ca="1">ROUNDUP(SUMIF(Table13[],Table4[[#This Row],[Full Name]],Table13[[#All],[September]]),0)</f>
        <v>0</v>
      </c>
      <c r="E6" s="7">
        <v>2</v>
      </c>
      <c r="F6" s="7"/>
      <c r="G6" s="7"/>
      <c r="H6" s="7"/>
      <c r="I6" s="7">
        <f ca="1">ROUNDUP(SUM(Table4[[#This Row],[Day SmartSpace]:[Annual Reaccreditation]]),0)</f>
        <v>2</v>
      </c>
      <c r="J6" s="7">
        <f ca="1">ROUNDUP(SUMIF(Table15[[#All],[Full Name]:[October CP]],Table4[[#This Row],[Full Name]],Table15[[#All],[September CP]]),0)</f>
        <v>0</v>
      </c>
      <c r="K6">
        <f ca="1">ROUNDUP(SUMIF(Table1[#All],Table4[[#This Row],[Full Name]],Table1[[#All],[Sessions]]),0)</f>
        <v>0</v>
      </c>
      <c r="L6">
        <f>COUNTIF(Table17[#All],Table4[[#This Row],[Full Name]])</f>
        <v>0</v>
      </c>
      <c r="M6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6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6" s="7">
        <f ca="1">SUMIF('Avg Conversion Days'!A72:B122,Table4[[#This Row],[Full Name]],'Avg Conversion Days'!B72:B122)</f>
        <v>0</v>
      </c>
      <c r="P6" s="9">
        <f ca="1">IF(Table4[[#This Row],[Average conversion]]=0,WORKDAY(Table4[[#This Row],[Date next Startup]],30),WORKDAY(Table4[[#This Row],[Date next Startup]],Table4[[#This Row],[Average conversion]]))</f>
        <v>45153</v>
      </c>
      <c r="Q6" s="9" t="e">
        <f>VLOOKUP(Table4[[#This Row],[Full Name]],Table17[[#All],[Coach]:[August Conversion]],3,FALSE)</f>
        <v>#N/A</v>
      </c>
    </row>
    <row r="7" spans="1:17">
      <c r="A7" s="1" t="s">
        <v>191</v>
      </c>
      <c r="B7" s="1" t="s">
        <v>65</v>
      </c>
      <c r="C7" s="7">
        <f ca="1">ROUNDUP(SUMIF(Table11[#All],Table4[[#This Row],[Full Name]],Table11[[#All],[Days Required]]),0)</f>
        <v>0</v>
      </c>
      <c r="D7" s="7">
        <f ca="1">ROUNDUP(SUMIF(Table13[],Table4[[#This Row],[Full Name]],Table13[[#All],[September]]),0)</f>
        <v>0</v>
      </c>
      <c r="E7" s="7">
        <v>2</v>
      </c>
      <c r="F7" s="7"/>
      <c r="G7" s="7"/>
      <c r="H7" s="7"/>
      <c r="I7" s="7">
        <f ca="1">ROUNDUP(SUM(Table4[[#This Row],[Day SmartSpace]:[Annual Reaccreditation]]),0)</f>
        <v>2</v>
      </c>
      <c r="J7" s="7">
        <f ca="1">ROUNDUP(SUMIF(Table15[[#All],[Full Name]:[October CP]],Table4[[#This Row],[Full Name]],Table15[[#All],[September CP]]),0)</f>
        <v>0</v>
      </c>
      <c r="K7">
        <f ca="1">ROUNDUP(SUMIF(Table1[#All],Table4[[#This Row],[Full Name]],Table1[[#All],[Sessions]]),0)</f>
        <v>0</v>
      </c>
      <c r="L7">
        <f>COUNTIF(Table17[#All],Table4[[#This Row],[Full Name]])</f>
        <v>0</v>
      </c>
      <c r="M7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7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7" s="7">
        <f ca="1">SUMIF('Avg Conversion Days'!A27:B77,Table4[[#This Row],[Full Name]],'Avg Conversion Days'!B27:B77)</f>
        <v>0</v>
      </c>
      <c r="P7" s="9">
        <f ca="1">IF(Table4[[#This Row],[Average conversion]]=0,WORKDAY(Table4[[#This Row],[Date next Startup]],30),WORKDAY(Table4[[#This Row],[Date next Startup]],Table4[[#This Row],[Average conversion]]))</f>
        <v>45153</v>
      </c>
      <c r="Q7" s="9" t="e">
        <f>VLOOKUP(Table4[[#This Row],[Full Name]],Table17[[#All],[Coach]:[August Conversion]],3,FALSE)</f>
        <v>#N/A</v>
      </c>
    </row>
    <row r="8" spans="1:17">
      <c r="A8" s="1" t="s">
        <v>148</v>
      </c>
      <c r="B8" s="1" t="s">
        <v>50</v>
      </c>
      <c r="C8" s="7">
        <f ca="1">ROUNDUP(SUMIF(Table11[#All],Table4[[#This Row],[Full Name]],Table11[[#All],[Days Required]]),0)</f>
        <v>0</v>
      </c>
      <c r="D8" s="7">
        <f ca="1">ROUNDUP(SUMIF(Table13[],Table4[[#This Row],[Full Name]],Table13[[#All],[September]]),0)</f>
        <v>0</v>
      </c>
      <c r="E8" s="7">
        <v>2</v>
      </c>
      <c r="F8" s="7"/>
      <c r="G8" s="7"/>
      <c r="H8" s="7"/>
      <c r="I8" s="7">
        <f ca="1">ROUNDUP(SUM(Table4[[#This Row],[Day SmartSpace]:[Annual Reaccreditation]]),0)</f>
        <v>2</v>
      </c>
      <c r="J8" s="7">
        <f ca="1">ROUNDUP(SUMIF(Table15[[#All],[Full Name]:[October CP]],Table4[[#This Row],[Full Name]],Table15[[#All],[September CP]]),0)</f>
        <v>0</v>
      </c>
      <c r="K8">
        <f ca="1">ROUNDUP(SUMIF(Table1[#All],Table4[[#This Row],[Full Name]],Table1[[#All],[Sessions]]),0)</f>
        <v>0</v>
      </c>
      <c r="L8">
        <f>COUNTIF(Table17[#All],Table4[[#This Row],[Full Name]])</f>
        <v>0</v>
      </c>
      <c r="M8" s="7">
        <f ca="1">IF(Table4[[#This Row],[Trainings ]]&gt;0,5*Table4[[#This Row],[Trainings ]],0)+Table4[[#This Row],[Business Skill]]+Table4[[#This Row],[Child Progress Sessions]]+Table4[[#This Row],[Days PQA]]+Table4[[#This Row],[Day SmartSpace]]</f>
        <v>0</v>
      </c>
      <c r="N8" s="9">
        <f ca="1">WORKDAY(TODAY(),Table4[[#This Row],[Day SmartSpace]]+Table4[[#This Row],[Days PQA]]+Table4[[#This Row],[Child Progress Sessions]]+Table4[[#This Row],[Business Skill]]+10+IF(Table4[[#This Row],[Trainings ]]&gt;0,10,0))</f>
        <v>45111</v>
      </c>
      <c r="O8" s="7">
        <f ca="1">SUMIF('Avg Conversion Days'!A29:B79,Table4[[#This Row],[Full Name]],'Avg Conversion Days'!B29:B79)</f>
        <v>0</v>
      </c>
      <c r="P8" s="9">
        <f ca="1">IF(Table4[[#This Row],[Average conversion]]=0,WORKDAY(Table4[[#This Row],[Date next Startup]],30),WORKDAY(Table4[[#This Row],[Date next Startup]],Table4[[#This Row],[Average conversion]]))</f>
        <v>45153</v>
      </c>
      <c r="Q8" s="9" t="e">
        <f>VLOOKUP(Table4[[#This Row],[Full Name]],Table17[[#All],[Coach]:[August Conversion]],3,FALSE)</f>
        <v>#N/A</v>
      </c>
    </row>
    <row r="9" spans="1:17">
      <c r="A9" s="1" t="s">
        <v>87</v>
      </c>
      <c r="B9" s="1" t="s">
        <v>54</v>
      </c>
      <c r="C9" s="7">
        <f ca="1">ROUNDUP(SUMIF(Table11[#All],Table4[[#This Row],[Full Name]],Table11[[#All],[Days Required]]),0)</f>
        <v>0</v>
      </c>
      <c r="D9" s="7">
        <f ca="1">ROUNDUP(SUMIF(Table13[],Table4[[#This Row],[Full Name]],Table13[[#All],[September]]),0)</f>
        <v>1</v>
      </c>
      <c r="E9" s="7">
        <v>2</v>
      </c>
      <c r="F9" s="7"/>
      <c r="G9" s="7"/>
      <c r="H9" s="7"/>
      <c r="I9" s="7">
        <f ca="1">ROUNDUP(SUM(Table4[[#This Row],[Day SmartSpace]:[Annual Reaccreditation]]),0)</f>
        <v>3</v>
      </c>
      <c r="J9" s="7">
        <f ca="1">ROUNDUP(SUMIF(Table15[[#All],[Full Name]:[October CP]],Table4[[#This Row],[Full Name]],Table15[[#All],[September CP]]),0)</f>
        <v>0</v>
      </c>
      <c r="K9">
        <f ca="1">ROUNDUP(SUMIF(Table1[#All],Table4[[#This Row],[Full Name]],Table1[[#All],[Sessions]]),0)</f>
        <v>0</v>
      </c>
      <c r="L9">
        <f>COUNTIF(Table17[#All],Table4[[#This Row],[Full Name]])</f>
        <v>0</v>
      </c>
      <c r="M9" s="7">
        <f ca="1">IF(Table4[[#This Row],[Trainings ]]&gt;0,5*Table4[[#This Row],[Trainings ]],0)+Table4[[#This Row],[Business Skill]]+Table4[[#This Row],[Child Progress Sessions]]+Table4[[#This Row],[Days PQA]]+Table4[[#This Row],[Day SmartSpace]]</f>
        <v>1</v>
      </c>
      <c r="N9" s="9">
        <f ca="1">WORKDAY(TODAY(),Table4[[#This Row],[Day SmartSpace]]+Table4[[#This Row],[Days PQA]]+Table4[[#This Row],[Child Progress Sessions]]+Table4[[#This Row],[Business Skill]]+10+IF(Table4[[#This Row],[Trainings ]]&gt;0,10,0))</f>
        <v>45112</v>
      </c>
      <c r="O9" s="7">
        <f ca="1">SUMIF('Avg Conversion Days'!A12:B62,Table4[[#This Row],[Full Name]],'Avg Conversion Days'!B12:B62)</f>
        <v>0</v>
      </c>
      <c r="P9" s="9">
        <f ca="1">IF(Table4[[#This Row],[Average conversion]]=0,WORKDAY(Table4[[#This Row],[Date next Startup]],30),WORKDAY(Table4[[#This Row],[Date next Startup]],Table4[[#This Row],[Average conversion]]))</f>
        <v>45154</v>
      </c>
      <c r="Q9" s="9" t="e">
        <f>VLOOKUP(Table4[[#This Row],[Full Name]],Table17[[#All],[Coach]:[August Conversion]],3,FALSE)</f>
        <v>#N/A</v>
      </c>
    </row>
    <row r="10" spans="1:17">
      <c r="A10" s="1" t="s">
        <v>127</v>
      </c>
      <c r="B10" s="1" t="s">
        <v>15</v>
      </c>
      <c r="C10" s="7">
        <f ca="1">ROUNDUP(SUMIF(Table11[#All],Table4[[#This Row],[Full Name]],Table11[[#All],[Days Required]]),0)</f>
        <v>0</v>
      </c>
      <c r="D10" s="7">
        <f ca="1">ROUNDUP(SUMIF(Table13[],Table4[[#This Row],[Full Name]],Table13[[#All],[September]]),0)</f>
        <v>1</v>
      </c>
      <c r="E10" s="7">
        <v>2</v>
      </c>
      <c r="F10" s="7"/>
      <c r="G10" s="7"/>
      <c r="H10" s="7"/>
      <c r="I10" s="7">
        <f ca="1">ROUNDUP(SUM(Table4[[#This Row],[Day SmartSpace]:[Annual Reaccreditation]]),0)</f>
        <v>3</v>
      </c>
      <c r="J10" s="7">
        <f ca="1">ROUNDUP(SUMIF(Table15[[#All],[Full Name]:[October CP]],Table4[[#This Row],[Full Name]],Table15[[#All],[September CP]]),0)</f>
        <v>0</v>
      </c>
      <c r="K10">
        <f ca="1">ROUNDUP(SUMIF(Table1[#All],Table4[[#This Row],[Full Name]],Table1[[#All],[Sessions]]),0)</f>
        <v>0</v>
      </c>
      <c r="L10">
        <f>COUNTIF(Table17[#All],Table4[[#This Row],[Full Name]])</f>
        <v>0</v>
      </c>
      <c r="M10" s="7">
        <f ca="1">IF(Table4[[#This Row],[Trainings ]]&gt;0,5*Table4[[#This Row],[Trainings ]],0)+Table4[[#This Row],[Business Skill]]+Table4[[#This Row],[Child Progress Sessions]]+Table4[[#This Row],[Days PQA]]+Table4[[#This Row],[Day SmartSpace]]</f>
        <v>1</v>
      </c>
      <c r="N10" s="9">
        <f ca="1">WORKDAY(TODAY(),Table4[[#This Row],[Day SmartSpace]]+Table4[[#This Row],[Days PQA]]+Table4[[#This Row],[Child Progress Sessions]]+Table4[[#This Row],[Business Skill]]+10+IF(Table4[[#This Row],[Trainings ]]&gt;0,10,0))</f>
        <v>45112</v>
      </c>
      <c r="O10" s="7">
        <f ca="1">SUMIF('Avg Conversion Days'!A34:B84,Table4[[#This Row],[Full Name]],'Avg Conversion Days'!B34:B84)</f>
        <v>0</v>
      </c>
      <c r="P10" s="9">
        <f ca="1">IF(Table4[[#This Row],[Average conversion]]=0,WORKDAY(Table4[[#This Row],[Date next Startup]],30),WORKDAY(Table4[[#This Row],[Date next Startup]],Table4[[#This Row],[Average conversion]]))</f>
        <v>45154</v>
      </c>
      <c r="Q10" s="9" t="e">
        <f>VLOOKUP(Table4[[#This Row],[Full Name]],Table17[[#All],[Coach]:[August Conversion]],3,FALSE)</f>
        <v>#N/A</v>
      </c>
    </row>
    <row r="11" spans="1:17">
      <c r="A11" s="1" t="s">
        <v>114</v>
      </c>
      <c r="B11" s="1" t="s">
        <v>31</v>
      </c>
      <c r="C11" s="7">
        <f ca="1">ROUNDUP(SUMIF(Table11[#All],Table4[[#This Row],[Full Name]],Table11[[#All],[Days Required]]),0)</f>
        <v>0</v>
      </c>
      <c r="D11" s="7">
        <f ca="1">ROUNDUP(SUMIF(Table13[],Table4[[#This Row],[Full Name]],Table13[[#All],[September]]),0)</f>
        <v>2</v>
      </c>
      <c r="E11" s="7">
        <v>2</v>
      </c>
      <c r="F11" s="7"/>
      <c r="G11" s="7"/>
      <c r="H11" s="7"/>
      <c r="I11" s="7">
        <f ca="1">ROUNDUP(SUM(Table4[[#This Row],[Day SmartSpace]:[Annual Reaccreditation]]),0)</f>
        <v>4</v>
      </c>
      <c r="J11" s="7">
        <f ca="1">ROUNDUP(SUMIF(Table15[[#All],[Full Name]:[October CP]],Table4[[#This Row],[Full Name]],Table15[[#All],[September CP]]),0)</f>
        <v>0</v>
      </c>
      <c r="K11">
        <f ca="1">ROUNDUP(SUMIF(Table1[#All],Table4[[#This Row],[Full Name]],Table1[[#All],[Sessions]]),0)</f>
        <v>0</v>
      </c>
      <c r="L11">
        <f>COUNTIF(Table17[#All],Table4[[#This Row],[Full Name]])</f>
        <v>0</v>
      </c>
      <c r="M11" s="7">
        <f ca="1">IF(Table4[[#This Row],[Trainings ]]&gt;0,5*Table4[[#This Row],[Trainings ]],0)+Table4[[#This Row],[Business Skill]]+Table4[[#This Row],[Child Progress Sessions]]+Table4[[#This Row],[Days PQA]]+Table4[[#This Row],[Day SmartSpace]]</f>
        <v>2</v>
      </c>
      <c r="N11" s="9">
        <f ca="1">WORKDAY(TODAY(),Table4[[#This Row],[Day SmartSpace]]+Table4[[#This Row],[Days PQA]]+Table4[[#This Row],[Child Progress Sessions]]+Table4[[#This Row],[Business Skill]]+10+IF(Table4[[#This Row],[Trainings ]]&gt;0,10,0))</f>
        <v>45113</v>
      </c>
      <c r="O11" s="7">
        <f ca="1">SUMIF('Avg Conversion Days'!A9:B59,Table4[[#This Row],[Full Name]],'Avg Conversion Days'!B9:B59)</f>
        <v>27</v>
      </c>
      <c r="P11" s="9">
        <f ca="1">IF(Table4[[#This Row],[Average conversion]]=0,WORKDAY(Table4[[#This Row],[Date next Startup]],30),WORKDAY(Table4[[#This Row],[Date next Startup]],Table4[[#This Row],[Average conversion]]))</f>
        <v>45152</v>
      </c>
      <c r="Q11" s="9" t="e">
        <f>VLOOKUP(Table4[[#This Row],[Full Name]],Table17[[#All],[Coach]:[August Conversion]],3,FALSE)</f>
        <v>#N/A</v>
      </c>
    </row>
    <row r="12" spans="1:17">
      <c r="A12" s="1" t="s">
        <v>166</v>
      </c>
      <c r="B12" s="1" t="s">
        <v>54</v>
      </c>
      <c r="C12" s="7">
        <f ca="1">ROUNDUP(SUMIF(Table11[#All],Table4[[#This Row],[Full Name]],Table11[[#All],[Days Required]]),0)</f>
        <v>0</v>
      </c>
      <c r="D12" s="7">
        <f ca="1">ROUNDUP(SUMIF(Table13[],Table4[[#This Row],[Full Name]],Table13[[#All],[September]]),0)</f>
        <v>2</v>
      </c>
      <c r="E12" s="7">
        <v>2</v>
      </c>
      <c r="F12" s="7"/>
      <c r="G12" s="7"/>
      <c r="H12" s="7"/>
      <c r="I12" s="7">
        <f ca="1">ROUNDUP(SUM(Table4[[#This Row],[Day SmartSpace]:[Annual Reaccreditation]]),0)</f>
        <v>4</v>
      </c>
      <c r="J12" s="7">
        <f ca="1">ROUNDUP(SUMIF(Table15[[#All],[Full Name]:[October CP]],Table4[[#This Row],[Full Name]],Table15[[#All],[September CP]]),0)</f>
        <v>0</v>
      </c>
      <c r="K12">
        <f ca="1">ROUNDUP(SUMIF(Table1[#All],Table4[[#This Row],[Full Name]],Table1[[#All],[Sessions]]),0)</f>
        <v>0</v>
      </c>
      <c r="L12">
        <f>COUNTIF(Table17[#All],Table4[[#This Row],[Full Name]])</f>
        <v>0</v>
      </c>
      <c r="M12" s="7">
        <f ca="1">IF(Table4[[#This Row],[Trainings ]]&gt;0,5*Table4[[#This Row],[Trainings ]],0)+Table4[[#This Row],[Business Skill]]+Table4[[#This Row],[Child Progress Sessions]]+Table4[[#This Row],[Days PQA]]+Table4[[#This Row],[Day SmartSpace]]</f>
        <v>2</v>
      </c>
      <c r="N12" s="9">
        <f ca="1">WORKDAY(TODAY(),Table4[[#This Row],[Day SmartSpace]]+Table4[[#This Row],[Days PQA]]+Table4[[#This Row],[Child Progress Sessions]]+Table4[[#This Row],[Business Skill]]+10+IF(Table4[[#This Row],[Trainings ]]&gt;0,10,0))</f>
        <v>45113</v>
      </c>
      <c r="O12" s="7">
        <f ca="1">SUMIF('Avg Conversion Days'!A38:B88,Table4[[#This Row],[Full Name]],'Avg Conversion Days'!B38:B88)</f>
        <v>0</v>
      </c>
      <c r="P12" s="9">
        <f ca="1">IF(Table4[[#This Row],[Average conversion]]=0,WORKDAY(Table4[[#This Row],[Date next Startup]],30),WORKDAY(Table4[[#This Row],[Date next Startup]],Table4[[#This Row],[Average conversion]]))</f>
        <v>45155</v>
      </c>
      <c r="Q12" s="9" t="e">
        <f>VLOOKUP(Table4[[#This Row],[Full Name]],Table17[[#All],[Coach]:[August Conversion]],3,FALSE)</f>
        <v>#N/A</v>
      </c>
    </row>
    <row r="13" spans="1:17">
      <c r="A13" s="1" t="s">
        <v>133</v>
      </c>
      <c r="B13" s="1" t="s">
        <v>50</v>
      </c>
      <c r="C13" s="7">
        <f ca="1">ROUNDUP(SUMIF(Table11[#All],Table4[[#This Row],[Full Name]],Table11[[#All],[Days Required]]),0)</f>
        <v>1</v>
      </c>
      <c r="D13" s="7">
        <f ca="1">ROUNDUP(SUMIF(Table13[],Table4[[#This Row],[Full Name]],Table13[[#All],[September]]),0)</f>
        <v>1</v>
      </c>
      <c r="E13" s="7">
        <v>2</v>
      </c>
      <c r="F13" s="7"/>
      <c r="G13" s="7"/>
      <c r="H13" s="7"/>
      <c r="I13" s="7">
        <f ca="1">ROUNDUP(SUM(Table4[[#This Row],[Day SmartSpace]:[Annual Reaccreditation]]),0)</f>
        <v>4</v>
      </c>
      <c r="J13" s="7">
        <f ca="1">ROUNDUP(SUMIF(Table15[[#All],[Full Name]:[October CP]],Table4[[#This Row],[Full Name]],Table15[[#All],[September CP]]),0)</f>
        <v>0</v>
      </c>
      <c r="K13">
        <f ca="1">ROUNDUP(SUMIF(Table1[#All],Table4[[#This Row],[Full Name]],Table1[[#All],[Sessions]]),0)</f>
        <v>0</v>
      </c>
      <c r="L13">
        <f>COUNTIF(Table17[#All],Table4[[#This Row],[Full Name]])</f>
        <v>0</v>
      </c>
      <c r="M13" s="7">
        <f ca="1">IF(Table4[[#This Row],[Trainings ]]&gt;0,5*Table4[[#This Row],[Trainings ]],0)+Table4[[#This Row],[Business Skill]]+Table4[[#This Row],[Child Progress Sessions]]+Table4[[#This Row],[Days PQA]]+Table4[[#This Row],[Day SmartSpace]]</f>
        <v>2</v>
      </c>
      <c r="N13" s="9">
        <f ca="1">WORKDAY(TODAY(),Table4[[#This Row],[Day SmartSpace]]+Table4[[#This Row],[Days PQA]]+Table4[[#This Row],[Child Progress Sessions]]+Table4[[#This Row],[Business Skill]]+10+IF(Table4[[#This Row],[Trainings ]]&gt;0,10,0))</f>
        <v>45113</v>
      </c>
      <c r="O13" s="7">
        <f ca="1">SUMIF('Avg Conversion Days'!A49:B99,Table4[[#This Row],[Full Name]],'Avg Conversion Days'!B49:B99)</f>
        <v>0</v>
      </c>
      <c r="P13" s="9">
        <f ca="1">IF(Table4[[#This Row],[Average conversion]]=0,WORKDAY(Table4[[#This Row],[Date next Startup]],30),WORKDAY(Table4[[#This Row],[Date next Startup]],Table4[[#This Row],[Average conversion]]))</f>
        <v>45155</v>
      </c>
      <c r="Q13" s="9" t="e">
        <f>VLOOKUP(Table4[[#This Row],[Full Name]],Table17[[#All],[Coach]:[August Conversion]],3,FALSE)</f>
        <v>#N/A</v>
      </c>
    </row>
    <row r="14" spans="1:17">
      <c r="A14" s="1" t="s">
        <v>151</v>
      </c>
      <c r="B14" s="1" t="s">
        <v>58</v>
      </c>
      <c r="C14" s="7">
        <f ca="1">ROUNDUP(SUMIF(Table11[#All],Table4[[#This Row],[Full Name]],Table11[[#All],[Days Required]]),0)</f>
        <v>0</v>
      </c>
      <c r="D14" s="7">
        <f ca="1">ROUNDUP(SUMIF(Table13[],Table4[[#This Row],[Full Name]],Table13[[#All],[September]]),0)</f>
        <v>0</v>
      </c>
      <c r="E14" s="7">
        <v>2</v>
      </c>
      <c r="F14" s="7"/>
      <c r="G14" s="7"/>
      <c r="H14" s="7"/>
      <c r="I14" s="7">
        <f ca="1">ROUNDUP(SUM(Table4[[#This Row],[Day SmartSpace]:[Annual Reaccreditation]]),0)</f>
        <v>2</v>
      </c>
      <c r="J14" s="7">
        <f ca="1">ROUNDUP(SUMIF(Table15[[#All],[Full Name]:[October CP]],Table4[[#This Row],[Full Name]],Table15[[#All],[September CP]]),0)</f>
        <v>2</v>
      </c>
      <c r="K14">
        <f ca="1">ROUNDUP(SUMIF(Table1[#All],Table4[[#This Row],[Full Name]],Table1[[#All],[Sessions]]),0)</f>
        <v>0</v>
      </c>
      <c r="L14">
        <f>COUNTIF(Table17[#All],Table4[[#This Row],[Full Name]])</f>
        <v>0</v>
      </c>
      <c r="M14" s="7">
        <f ca="1">IF(Table4[[#This Row],[Trainings ]]&gt;0,5*Table4[[#This Row],[Trainings ]],0)+Table4[[#This Row],[Business Skill]]+Table4[[#This Row],[Child Progress Sessions]]+Table4[[#This Row],[Days PQA]]+Table4[[#This Row],[Day SmartSpace]]</f>
        <v>2</v>
      </c>
      <c r="N14" s="9">
        <f ca="1">WORKDAY(TODAY(),Table4[[#This Row],[Day SmartSpace]]+Table4[[#This Row],[Days PQA]]+Table4[[#This Row],[Child Progress Sessions]]+Table4[[#This Row],[Business Skill]]+10+IF(Table4[[#This Row],[Trainings ]]&gt;0,10,0))</f>
        <v>45113</v>
      </c>
      <c r="O14" s="7">
        <f ca="1">SUMIF('Avg Conversion Days'!A3:B53,Table4[[#This Row],[Full Name]],'Avg Conversion Days'!B3:B53)</f>
        <v>34.766666666666666</v>
      </c>
      <c r="P14" s="9">
        <f ca="1">IF(Table4[[#This Row],[Average conversion]]=0,WORKDAY(Table4[[#This Row],[Date next Startup]],30),WORKDAY(Table4[[#This Row],[Date next Startup]],Table4[[#This Row],[Average conversion]]))</f>
        <v>45161</v>
      </c>
      <c r="Q14" s="9" t="e">
        <f>VLOOKUP(Table4[[#This Row],[Full Name]],Table17[[#All],[Coach]:[August Conversion]],3,FALSE)</f>
        <v>#N/A</v>
      </c>
    </row>
    <row r="15" spans="1:17">
      <c r="A15" s="1" t="s">
        <v>175</v>
      </c>
      <c r="B15" s="1" t="s">
        <v>58</v>
      </c>
      <c r="C15" s="7">
        <f ca="1">ROUNDUP(SUMIF(Table11[#All],Table4[[#This Row],[Full Name]],Table11[[#All],[Days Required]]),0)</f>
        <v>0</v>
      </c>
      <c r="D15" s="7">
        <f ca="1">ROUNDUP(SUMIF(Table13[],Table4[[#This Row],[Full Name]],Table13[[#All],[September]]),0)</f>
        <v>0</v>
      </c>
      <c r="E15" s="7">
        <v>2</v>
      </c>
      <c r="F15" s="7"/>
      <c r="G15" s="7"/>
      <c r="H15" s="7"/>
      <c r="I15" s="7">
        <f ca="1">ROUNDUP(SUM(Table4[[#This Row],[Day SmartSpace]:[Annual Reaccreditation]]),0)</f>
        <v>2</v>
      </c>
      <c r="J15" s="7">
        <f ca="1">ROUNDUP(SUMIF(Table15[[#All],[Full Name]:[October CP]],Table4[[#This Row],[Full Name]],Table15[[#All],[September CP]]),0)</f>
        <v>2</v>
      </c>
      <c r="K15">
        <f ca="1">ROUNDUP(SUMIF(Table1[#All],Table4[[#This Row],[Full Name]],Table1[[#All],[Sessions]]),0)</f>
        <v>0</v>
      </c>
      <c r="L15">
        <f>COUNTIF(Table17[#All],Table4[[#This Row],[Full Name]])</f>
        <v>0</v>
      </c>
      <c r="M15" s="7">
        <f ca="1">IF(Table4[[#This Row],[Trainings ]]&gt;0,5*Table4[[#This Row],[Trainings ]],0)+Table4[[#This Row],[Business Skill]]+Table4[[#This Row],[Child Progress Sessions]]+Table4[[#This Row],[Days PQA]]+Table4[[#This Row],[Day SmartSpace]]</f>
        <v>2</v>
      </c>
      <c r="N15" s="9">
        <f ca="1">WORKDAY(TODAY(),Table4[[#This Row],[Day SmartSpace]]+Table4[[#This Row],[Days PQA]]+Table4[[#This Row],[Child Progress Sessions]]+Table4[[#This Row],[Business Skill]]+10+IF(Table4[[#This Row],[Trainings ]]&gt;0,10,0))</f>
        <v>45113</v>
      </c>
      <c r="O15" s="7">
        <f ca="1">SUMIF('Avg Conversion Days'!A4:B54,Table4[[#This Row],[Full Name]],'Avg Conversion Days'!B4:B54)</f>
        <v>0</v>
      </c>
      <c r="P15" s="9">
        <f ca="1">IF(Table4[[#This Row],[Average conversion]]=0,WORKDAY(Table4[[#This Row],[Date next Startup]],30),WORKDAY(Table4[[#This Row],[Date next Startup]],Table4[[#This Row],[Average conversion]]))</f>
        <v>45155</v>
      </c>
      <c r="Q15" s="9" t="e">
        <f>VLOOKUP(Table4[[#This Row],[Full Name]],Table17[[#All],[Coach]:[August Conversion]],3,FALSE)</f>
        <v>#N/A</v>
      </c>
    </row>
    <row r="16" spans="1:17">
      <c r="A16" s="1" t="s">
        <v>130</v>
      </c>
      <c r="B16" s="1" t="s">
        <v>20</v>
      </c>
      <c r="C16" s="7">
        <f ca="1">ROUNDUP(SUMIF(Table11[#All],Table4[[#This Row],[Full Name]],Table11[[#All],[Days Required]]),0)</f>
        <v>0</v>
      </c>
      <c r="D16" s="7">
        <f ca="1">ROUNDUP(SUMIF(Table13[],Table4[[#This Row],[Full Name]],Table13[[#All],[September]]),0)</f>
        <v>3</v>
      </c>
      <c r="E16" s="7">
        <v>2</v>
      </c>
      <c r="F16" s="7"/>
      <c r="G16" s="7"/>
      <c r="H16" s="7"/>
      <c r="I16" s="7">
        <f ca="1">ROUNDUP(SUM(Table4[[#This Row],[Day SmartSpace]:[Annual Reaccreditation]]),0)</f>
        <v>5</v>
      </c>
      <c r="J16" s="7">
        <f ca="1">ROUNDUP(SUMIF(Table15[[#All],[Full Name]:[October CP]],Table4[[#This Row],[Full Name]],Table15[[#All],[September CP]]),0)</f>
        <v>0</v>
      </c>
      <c r="K16">
        <f ca="1">ROUNDUP(SUMIF(Table1[#All],Table4[[#This Row],[Full Name]],Table1[[#All],[Sessions]]),0)</f>
        <v>0</v>
      </c>
      <c r="L16">
        <f>COUNTIF(Table17[#All],Table4[[#This Row],[Full Name]])</f>
        <v>0</v>
      </c>
      <c r="M16" s="7">
        <f ca="1">IF(Table4[[#This Row],[Trainings ]]&gt;0,5*Table4[[#This Row],[Trainings ]],0)+Table4[[#This Row],[Business Skill]]+Table4[[#This Row],[Child Progress Sessions]]+Table4[[#This Row],[Days PQA]]+Table4[[#This Row],[Day SmartSpace]]</f>
        <v>3</v>
      </c>
      <c r="N16" s="9">
        <f ca="1">WORKDAY(TODAY(),Table4[[#This Row],[Day SmartSpace]]+Table4[[#This Row],[Days PQA]]+Table4[[#This Row],[Child Progress Sessions]]+Table4[[#This Row],[Business Skill]]+10+IF(Table4[[#This Row],[Trainings ]]&gt;0,10,0))</f>
        <v>45114</v>
      </c>
      <c r="O16" s="7">
        <f ca="1">SUMIF('Avg Conversion Days'!A30:B80,Table4[[#This Row],[Full Name]],'Avg Conversion Days'!B30:B80)</f>
        <v>0</v>
      </c>
      <c r="P16" s="9">
        <f ca="1">IF(Table4[[#This Row],[Average conversion]]=0,WORKDAY(Table4[[#This Row],[Date next Startup]],30),WORKDAY(Table4[[#This Row],[Date next Startup]],Table4[[#This Row],[Average conversion]]))</f>
        <v>45156</v>
      </c>
      <c r="Q16" s="9" t="e">
        <f>VLOOKUP(Table4[[#This Row],[Full Name]],Table17[[#All],[Coach]:[August Conversion]],3,FALSE)</f>
        <v>#N/A</v>
      </c>
    </row>
    <row r="17" spans="1:17">
      <c r="A17" s="1" t="s">
        <v>163</v>
      </c>
      <c r="B17" s="1" t="s">
        <v>35</v>
      </c>
      <c r="C17" s="7">
        <f ca="1">ROUNDUP(SUMIF(Table11[#All],Table4[[#This Row],[Full Name]],Table11[[#All],[Days Required]]),0)</f>
        <v>0</v>
      </c>
      <c r="D17" s="7">
        <f ca="1">ROUNDUP(SUMIF(Table13[],Table4[[#This Row],[Full Name]],Table13[[#All],[September]]),0)</f>
        <v>1</v>
      </c>
      <c r="E17" s="7">
        <v>2</v>
      </c>
      <c r="F17" s="7"/>
      <c r="G17" s="7"/>
      <c r="H17" s="7"/>
      <c r="I17" s="7">
        <f ca="1">ROUNDUP(SUM(Table4[[#This Row],[Day SmartSpace]:[Annual Reaccreditation]]),0)</f>
        <v>3</v>
      </c>
      <c r="J17" s="7">
        <f ca="1">ROUNDUP(SUMIF(Table15[[#All],[Full Name]:[October CP]],Table4[[#This Row],[Full Name]],Table15[[#All],[September CP]]),0)</f>
        <v>2</v>
      </c>
      <c r="K17">
        <f ca="1">ROUNDUP(SUMIF(Table1[#All],Table4[[#This Row],[Full Name]],Table1[[#All],[Sessions]]),0)</f>
        <v>0</v>
      </c>
      <c r="L17">
        <f>COUNTIF(Table17[#All],Table4[[#This Row],[Full Name]])</f>
        <v>0</v>
      </c>
      <c r="M17" s="7">
        <f ca="1">IF(Table4[[#This Row],[Trainings ]]&gt;0,5*Table4[[#This Row],[Trainings ]],0)+Table4[[#This Row],[Business Skill]]+Table4[[#This Row],[Child Progress Sessions]]+Table4[[#This Row],[Days PQA]]+Table4[[#This Row],[Day SmartSpace]]</f>
        <v>3</v>
      </c>
      <c r="N17" s="9">
        <f ca="1">WORKDAY(TODAY(),Table4[[#This Row],[Day SmartSpace]]+Table4[[#This Row],[Days PQA]]+Table4[[#This Row],[Child Progress Sessions]]+Table4[[#This Row],[Business Skill]]+10+IF(Table4[[#This Row],[Trainings ]]&gt;0,10,0))</f>
        <v>45114</v>
      </c>
      <c r="O17" s="7">
        <f ca="1">SUMIF('Avg Conversion Days'!A33:B83,Table4[[#This Row],[Full Name]],'Avg Conversion Days'!B33:B83)</f>
        <v>22.185185185185187</v>
      </c>
      <c r="P17" s="9">
        <f ca="1">IF(Table4[[#This Row],[Average conversion]]=0,WORKDAY(Table4[[#This Row],[Date next Startup]],30),WORKDAY(Table4[[#This Row],[Date next Startup]],Table4[[#This Row],[Average conversion]]))</f>
        <v>45146</v>
      </c>
      <c r="Q17" s="9" t="e">
        <f>VLOOKUP(Table4[[#This Row],[Full Name]],Table17[[#All],[Coach]:[August Conversion]],3,FALSE)</f>
        <v>#N/A</v>
      </c>
    </row>
    <row r="18" spans="1:17">
      <c r="A18" s="1" t="s">
        <v>139</v>
      </c>
      <c r="B18" s="1" t="s">
        <v>43</v>
      </c>
      <c r="C18" s="7">
        <f ca="1">ROUNDUP(SUMIF(Table11[#All],Table4[[#This Row],[Full Name]],Table11[[#All],[Days Required]]),0)</f>
        <v>1</v>
      </c>
      <c r="D18" s="7">
        <f ca="1">ROUNDUP(SUMIF(Table13[],Table4[[#This Row],[Full Name]],Table13[[#All],[September]]),0)</f>
        <v>0</v>
      </c>
      <c r="E18" s="7">
        <v>2</v>
      </c>
      <c r="F18" s="7"/>
      <c r="G18" s="7"/>
      <c r="H18" s="7"/>
      <c r="I18" s="7">
        <f ca="1">ROUNDUP(SUM(Table4[[#This Row],[Day SmartSpace]:[Annual Reaccreditation]]),0)</f>
        <v>3</v>
      </c>
      <c r="J18" s="7">
        <f ca="1">ROUNDUP(SUMIF(Table15[[#All],[Full Name]:[October CP]],Table4[[#This Row],[Full Name]],Table15[[#All],[September CP]]),0)</f>
        <v>1</v>
      </c>
      <c r="K18">
        <f ca="1">ROUNDUP(SUMIF(Table1[#All],Table4[[#This Row],[Full Name]],Table1[[#All],[Sessions]]),0)</f>
        <v>2</v>
      </c>
      <c r="L18">
        <f>COUNTIF(Table17[#All],Table4[[#This Row],[Full Name]])</f>
        <v>0</v>
      </c>
      <c r="M18" s="7">
        <f ca="1">IF(Table4[[#This Row],[Trainings ]]&gt;0,5*Table4[[#This Row],[Trainings ]],0)+Table4[[#This Row],[Business Skill]]+Table4[[#This Row],[Child Progress Sessions]]+Table4[[#This Row],[Days PQA]]+Table4[[#This Row],[Day SmartSpace]]</f>
        <v>4</v>
      </c>
      <c r="N18" s="9">
        <f ca="1">WORKDAY(TODAY(),Table4[[#This Row],[Day SmartSpace]]+Table4[[#This Row],[Days PQA]]+Table4[[#This Row],[Child Progress Sessions]]+Table4[[#This Row],[Business Skill]]+10+IF(Table4[[#This Row],[Trainings ]]&gt;0,10,0))</f>
        <v>45117</v>
      </c>
      <c r="O18" s="7">
        <f ca="1">SUMIF('Avg Conversion Days'!A26:B76,Table4[[#This Row],[Full Name]],'Avg Conversion Days'!B26:B76)</f>
        <v>0</v>
      </c>
      <c r="P18" s="9">
        <f ca="1">IF(Table4[[#This Row],[Average conversion]]=0,WORKDAY(Table4[[#This Row],[Date next Startup]],30),WORKDAY(Table4[[#This Row],[Date next Startup]],Table4[[#This Row],[Average conversion]]))</f>
        <v>45159</v>
      </c>
      <c r="Q18" s="9" t="e">
        <f>VLOOKUP(Table4[[#This Row],[Full Name]],Table17[[#All],[Coach]:[August Conversion]],3,FALSE)</f>
        <v>#N/A</v>
      </c>
    </row>
    <row r="19" spans="1:17" hidden="1">
      <c r="A19" s="1" t="s">
        <v>218</v>
      </c>
      <c r="B19" s="1" t="s">
        <v>219</v>
      </c>
      <c r="C19" s="7">
        <f ca="1">ROUNDUP(SUMIF(Table11[#All],Table4[[#This Row],[Full Name]],Table11[[#All],[Days Required]]),0)</f>
        <v>0</v>
      </c>
      <c r="D19" s="7">
        <f ca="1">ROUNDUP(SUMIF(Table13[],Table4[[#This Row],[Full Name]],Table13[[#All],[September]]),0)</f>
        <v>0</v>
      </c>
      <c r="E19" s="7">
        <v>2</v>
      </c>
      <c r="F19" s="7"/>
      <c r="G19" s="7"/>
      <c r="H19" s="7"/>
      <c r="I19" s="7">
        <f ca="1">ROUNDUP(SUM(Table4[[#This Row],[Day SmartSpace]:[Annual Reaccreditation]]),0)</f>
        <v>2</v>
      </c>
      <c r="J19" s="7">
        <f ca="1">ROUNDUP(SUMIF(Table15[[#All],[Full Name]:[October CP]],Table4[[#This Row],[Full Name]],Table15[[#All],[September CP]]),0)</f>
        <v>0</v>
      </c>
      <c r="K19">
        <f ca="1">ROUNDUP(SUMIF(Table1[#All],Table4[[#This Row],[Full Name]],Table1[[#All],[Sessions]]),0)</f>
        <v>0</v>
      </c>
      <c r="L19">
        <f>COUNTIF(Table17[#All],Table4[[#This Row],[Full Name]])</f>
        <v>1</v>
      </c>
      <c r="M19" s="7">
        <f ca="1">IF(Table4[[#This Row],[Trainings ]]&gt;0,5*Table4[[#This Row],[Trainings ]],0)+Table4[[#This Row],[Business Skill]]+Table4[[#This Row],[Child Progress Sessions]]+Table4[[#This Row],[Days PQA]]+Table4[[#This Row],[Day SmartSpace]]</f>
        <v>5</v>
      </c>
      <c r="N19" s="9">
        <f ca="1">WORKDAY(TODAY(),Table4[[#This Row],[Day SmartSpace]]+Table4[[#This Row],[Days PQA]]+Table4[[#This Row],[Child Progress Sessions]]+Table4[[#This Row],[Business Skill]]+10+IF(Table4[[#This Row],[Trainings ]]&gt;0,10,0))</f>
        <v>45125</v>
      </c>
      <c r="O19" s="7">
        <f ca="1">SUMIF('Avg Conversion Days'!A22:B72,Table4[[#This Row],[Full Name]],'Avg Conversion Days'!B22:B72)</f>
        <v>0</v>
      </c>
      <c r="P19" s="9">
        <f ca="1">IF(Table4[[#This Row],[Average conversion]]=0,WORKDAY(Table4[[#This Row],[Date next Startup]],30),WORKDAY(Table4[[#This Row],[Date next Startup]],Table4[[#This Row],[Average conversion]]))</f>
        <v>45167</v>
      </c>
      <c r="Q19" s="9">
        <f>VLOOKUP(Table4[[#This Row],[Full Name]],Table17[[#All],[Coach]:[August Conversion]],3,FALSE)</f>
        <v>44823.333333333299</v>
      </c>
    </row>
    <row r="20" spans="1:17" hidden="1">
      <c r="A20" s="1" t="s">
        <v>81</v>
      </c>
      <c r="B20" s="1" t="s">
        <v>15</v>
      </c>
      <c r="C20" s="7">
        <f ca="1">ROUNDUP(SUMIF(Table11[#All],Table4[[#This Row],[Full Name]],Table11[[#All],[Days Required]]),0)</f>
        <v>0</v>
      </c>
      <c r="D20" s="7">
        <f ca="1">ROUNDUP(SUMIF(Table13[],Table4[[#This Row],[Full Name]],Table13[[#All],[September]]),0)</f>
        <v>0</v>
      </c>
      <c r="E20" s="7">
        <v>2</v>
      </c>
      <c r="F20" s="7"/>
      <c r="G20" s="7"/>
      <c r="H20" s="7"/>
      <c r="I20" s="7">
        <f ca="1">ROUNDUP(SUM(Table4[[#This Row],[Day SmartSpace]:[Annual Reaccreditation]]),0)</f>
        <v>2</v>
      </c>
      <c r="J20" s="7">
        <f ca="1">ROUNDUP(SUMIF(Table15[[#All],[Full Name]:[October CP]],Table4[[#This Row],[Full Name]],Table15[[#All],[September CP]]),0)</f>
        <v>0</v>
      </c>
      <c r="K20">
        <f ca="1">ROUNDUP(SUMIF(Table1[#All],Table4[[#This Row],[Full Name]],Table1[[#All],[Sessions]]),0)</f>
        <v>0</v>
      </c>
      <c r="L20">
        <f>COUNTIF(Table17[#All],Table4[[#This Row],[Full Name]])</f>
        <v>1</v>
      </c>
      <c r="M20" s="7">
        <f ca="1">IF(Table4[[#This Row],[Trainings ]]&gt;0,5*Table4[[#This Row],[Trainings ]],0)+Table4[[#This Row],[Business Skill]]+Table4[[#This Row],[Child Progress Sessions]]+Table4[[#This Row],[Days PQA]]+Table4[[#This Row],[Day SmartSpace]]</f>
        <v>5</v>
      </c>
      <c r="N20" s="9">
        <f ca="1">WORKDAY(TODAY(),Table4[[#This Row],[Day SmartSpace]]+Table4[[#This Row],[Days PQA]]+Table4[[#This Row],[Child Progress Sessions]]+Table4[[#This Row],[Business Skill]]+10+IF(Table4[[#This Row],[Trainings ]]&gt;0,10,0))</f>
        <v>45125</v>
      </c>
      <c r="O20" s="7">
        <f ca="1">SUMIF('Avg Conversion Days'!A15:B65,Table4[[#This Row],[Full Name]],'Avg Conversion Days'!B15:B65)</f>
        <v>0</v>
      </c>
      <c r="P20" s="9">
        <f ca="1">IF(Table4[[#This Row],[Average conversion]]=0,WORKDAY(Table4[[#This Row],[Date next Startup]],30),WORKDAY(Table4[[#This Row],[Date next Startup]],Table4[[#This Row],[Average conversion]]))</f>
        <v>45167</v>
      </c>
      <c r="Q20" s="9">
        <f>VLOOKUP(Table4[[#This Row],[Full Name]],Table17[[#All],[Coach]:[August Conversion]],3,FALSE)</f>
        <v>44830.333333333299</v>
      </c>
    </row>
    <row r="21" spans="1:17">
      <c r="A21" s="1" t="s">
        <v>111</v>
      </c>
      <c r="B21" s="1" t="s">
        <v>54</v>
      </c>
      <c r="C21" s="7">
        <f ca="1">ROUNDUP(SUMIF(Table11[#All],Table4[[#This Row],[Full Name]],Table11[[#All],[Days Required]]),0)</f>
        <v>0</v>
      </c>
      <c r="D21" s="7">
        <f ca="1">ROUNDUP(SUMIF(Table13[],Table4[[#This Row],[Full Name]],Table13[[#All],[September]]),0)</f>
        <v>5</v>
      </c>
      <c r="E21" s="7">
        <v>2</v>
      </c>
      <c r="F21" s="7"/>
      <c r="G21" s="7"/>
      <c r="H21" s="7"/>
      <c r="I21" s="7">
        <f ca="1">ROUNDUP(SUM(Table4[[#This Row],[Day SmartSpace]:[Annual Reaccreditation]]),0)</f>
        <v>7</v>
      </c>
      <c r="J21" s="7">
        <f ca="1">ROUNDUP(SUMIF(Table15[[#All],[Full Name]:[October CP]],Table4[[#This Row],[Full Name]],Table15[[#All],[September CP]]),0)</f>
        <v>0</v>
      </c>
      <c r="K21">
        <f ca="1">ROUNDUP(SUMIF(Table1[#All],Table4[[#This Row],[Full Name]],Table1[[#All],[Sessions]]),0)</f>
        <v>0</v>
      </c>
      <c r="L21">
        <f>COUNTIF(Table17[#All],Table4[[#This Row],[Full Name]])</f>
        <v>0</v>
      </c>
      <c r="M21" s="7">
        <f ca="1">IF(Table4[[#This Row],[Trainings ]]&gt;0,5*Table4[[#This Row],[Trainings ]],0)+Table4[[#This Row],[Business Skill]]+Table4[[#This Row],[Child Progress Sessions]]+Table4[[#This Row],[Days PQA]]+Table4[[#This Row],[Day SmartSpace]]</f>
        <v>5</v>
      </c>
      <c r="N21" s="9">
        <f ca="1">WORKDAY(TODAY(),Table4[[#This Row],[Day SmartSpace]]+Table4[[#This Row],[Days PQA]]+Table4[[#This Row],[Child Progress Sessions]]+Table4[[#This Row],[Business Skill]]+10+IF(Table4[[#This Row],[Trainings ]]&gt;0,10,0))</f>
        <v>45118</v>
      </c>
      <c r="O21" s="7">
        <f ca="1">SUMIF('Avg Conversion Days'!A37:B87,Table4[[#This Row],[Full Name]],'Avg Conversion Days'!B37:B87)</f>
        <v>0</v>
      </c>
      <c r="P21" s="9">
        <f ca="1">IF(Table4[[#This Row],[Average conversion]]=0,WORKDAY(Table4[[#This Row],[Date next Startup]],30),WORKDAY(Table4[[#This Row],[Date next Startup]],Table4[[#This Row],[Average conversion]]))</f>
        <v>45160</v>
      </c>
      <c r="Q21" s="9" t="e">
        <f>VLOOKUP(Table4[[#This Row],[Full Name]],Table17[[#All],[Coach]:[August Conversion]],3,FALSE)</f>
        <v>#N/A</v>
      </c>
    </row>
    <row r="22" spans="1:17" hidden="1">
      <c r="A22" s="1" t="s">
        <v>68</v>
      </c>
      <c r="B22" s="1" t="s">
        <v>31</v>
      </c>
      <c r="C22" s="7">
        <f ca="1">ROUNDUP(SUMIF(Table11[#All],Table4[[#This Row],[Full Name]],Table11[[#All],[Days Required]]),0)</f>
        <v>1</v>
      </c>
      <c r="D22" s="7">
        <f ca="1">ROUNDUP(SUMIF(Table13[],Table4[[#This Row],[Full Name]],Table13[[#All],[September]]),0)</f>
        <v>0</v>
      </c>
      <c r="E22" s="7">
        <v>2</v>
      </c>
      <c r="F22" s="7"/>
      <c r="G22" s="7"/>
      <c r="H22" s="7"/>
      <c r="I22" s="7">
        <f ca="1">ROUNDUP(SUM(Table4[[#This Row],[Day SmartSpace]:[Annual Reaccreditation]]),0)</f>
        <v>3</v>
      </c>
      <c r="J22" s="7">
        <f ca="1">ROUNDUP(SUMIF(Table15[[#All],[Full Name]:[October CP]],Table4[[#This Row],[Full Name]],Table15[[#All],[September CP]]),0)</f>
        <v>0</v>
      </c>
      <c r="K22">
        <f ca="1">ROUNDUP(SUMIF(Table1[#All],Table4[[#This Row],[Full Name]],Table1[[#All],[Sessions]]),0)</f>
        <v>0</v>
      </c>
      <c r="L22">
        <f>COUNTIF(Table17[#All],Table4[[#This Row],[Full Name]])</f>
        <v>1</v>
      </c>
      <c r="M22" s="7">
        <f ca="1">IF(Table4[[#This Row],[Trainings ]]&gt;0,5*Table4[[#This Row],[Trainings ]],0)+Table4[[#This Row],[Business Skill]]+Table4[[#This Row],[Child Progress Sessions]]+Table4[[#This Row],[Days PQA]]+Table4[[#This Row],[Day SmartSpace]]</f>
        <v>6</v>
      </c>
      <c r="N22" s="9">
        <f ca="1">WORKDAY(TODAY(),Table4[[#This Row],[Day SmartSpace]]+Table4[[#This Row],[Days PQA]]+Table4[[#This Row],[Child Progress Sessions]]+Table4[[#This Row],[Business Skill]]+10+IF(Table4[[#This Row],[Trainings ]]&gt;0,10,0))</f>
        <v>45126</v>
      </c>
      <c r="O22" s="7">
        <f ca="1">SUMIF('Avg Conversion Days'!A7:B57,Table4[[#This Row],[Full Name]],'Avg Conversion Days'!B7:B57)</f>
        <v>25.227272727272727</v>
      </c>
      <c r="P22" s="9">
        <f ca="1">IF(Table4[[#This Row],[Average conversion]]=0,WORKDAY(Table4[[#This Row],[Date next Startup]],30),WORKDAY(Table4[[#This Row],[Date next Startup]],Table4[[#This Row],[Average conversion]]))</f>
        <v>45161</v>
      </c>
      <c r="Q22" s="9">
        <f>VLOOKUP(Table4[[#This Row],[Full Name]],Table17[[#All],[Coach]:[August Conversion]],3,FALSE)</f>
        <v>44809.375</v>
      </c>
    </row>
    <row r="23" spans="1:17" hidden="1">
      <c r="A23" s="1" t="s">
        <v>157</v>
      </c>
      <c r="B23" s="1" t="s">
        <v>15</v>
      </c>
      <c r="C23" s="7">
        <f ca="1">ROUNDUP(SUMIF(Table11[#All],Table4[[#This Row],[Full Name]],Table11[[#All],[Days Required]]),0)</f>
        <v>1</v>
      </c>
      <c r="D23" s="7">
        <f ca="1">ROUNDUP(SUMIF(Table13[],Table4[[#This Row],[Full Name]],Table13[[#All],[September]]),0)</f>
        <v>0</v>
      </c>
      <c r="E23" s="7">
        <v>2</v>
      </c>
      <c r="F23" s="7"/>
      <c r="G23" s="7"/>
      <c r="H23" s="7"/>
      <c r="I23" s="7">
        <f ca="1">ROUNDUP(SUM(Table4[[#This Row],[Day SmartSpace]:[Annual Reaccreditation]]),0)</f>
        <v>3</v>
      </c>
      <c r="J23" s="7">
        <f ca="1">ROUNDUP(SUMIF(Table15[[#All],[Full Name]:[October CP]],Table4[[#This Row],[Full Name]],Table15[[#All],[September CP]]),0)</f>
        <v>0</v>
      </c>
      <c r="K23">
        <f ca="1">ROUNDUP(SUMIF(Table1[#All],Table4[[#This Row],[Full Name]],Table1[[#All],[Sessions]]),0)</f>
        <v>0</v>
      </c>
      <c r="L23">
        <f>COUNTIF(Table17[#All],Table4[[#This Row],[Full Name]])</f>
        <v>1</v>
      </c>
      <c r="M23" s="7">
        <f ca="1">IF(Table4[[#This Row],[Trainings ]]&gt;0,5*Table4[[#This Row],[Trainings ]],0)+Table4[[#This Row],[Business Skill]]+Table4[[#This Row],[Child Progress Sessions]]+Table4[[#This Row],[Days PQA]]+Table4[[#This Row],[Day SmartSpace]]</f>
        <v>6</v>
      </c>
      <c r="N23" s="9">
        <f ca="1">WORKDAY(TODAY(),Table4[[#This Row],[Day SmartSpace]]+Table4[[#This Row],[Days PQA]]+Table4[[#This Row],[Child Progress Sessions]]+Table4[[#This Row],[Business Skill]]+10+IF(Table4[[#This Row],[Trainings ]]&gt;0,10,0))</f>
        <v>45126</v>
      </c>
      <c r="O23" s="7">
        <f ca="1">SUMIF('Avg Conversion Days'!A31:B81,Table4[[#This Row],[Full Name]],'Avg Conversion Days'!B31:B81)</f>
        <v>19.522727272727273</v>
      </c>
      <c r="P23" s="9">
        <f ca="1">IF(Table4[[#This Row],[Average conversion]]=0,WORKDAY(Table4[[#This Row],[Date next Startup]],30),WORKDAY(Table4[[#This Row],[Date next Startup]],Table4[[#This Row],[Average conversion]]))</f>
        <v>45153</v>
      </c>
      <c r="Q23" s="9">
        <f>VLOOKUP(Table4[[#This Row],[Full Name]],Table17[[#All],[Coach]:[August Conversion]],3,FALSE)</f>
        <v>44830.333333333299</v>
      </c>
    </row>
    <row r="24" spans="1:17" hidden="1">
      <c r="A24" s="1" t="s">
        <v>136</v>
      </c>
      <c r="B24" s="1" t="s">
        <v>50</v>
      </c>
      <c r="C24" s="7">
        <f ca="1">ROUNDUP(SUMIF(Table11[#All],Table4[[#This Row],[Full Name]],Table11[[#All],[Days Required]]),0)</f>
        <v>0</v>
      </c>
      <c r="D24" s="7">
        <f ca="1">ROUNDUP(SUMIF(Table13[],Table4[[#This Row],[Full Name]],Table13[[#All],[September]]),0)</f>
        <v>2</v>
      </c>
      <c r="E24" s="7">
        <v>2</v>
      </c>
      <c r="F24" s="7"/>
      <c r="G24" s="7"/>
      <c r="H24" s="7"/>
      <c r="I24" s="7">
        <f ca="1">ROUNDUP(SUM(Table4[[#This Row],[Day SmartSpace]:[Annual Reaccreditation]]),0)</f>
        <v>4</v>
      </c>
      <c r="J24" s="7">
        <f ca="1">ROUNDUP(SUMIF(Table15[[#All],[Full Name]:[October CP]],Table4[[#This Row],[Full Name]],Table15[[#All],[September CP]]),0)</f>
        <v>0</v>
      </c>
      <c r="K24">
        <f ca="1">ROUNDUP(SUMIF(Table1[#All],Table4[[#This Row],[Full Name]],Table1[[#All],[Sessions]]),0)</f>
        <v>0</v>
      </c>
      <c r="L24">
        <f>COUNTIF(Table17[#All],Table4[[#This Row],[Full Name]])</f>
        <v>1</v>
      </c>
      <c r="M24" s="7">
        <f ca="1">IF(Table4[[#This Row],[Trainings ]]&gt;0,5*Table4[[#This Row],[Trainings ]],0)+Table4[[#This Row],[Business Skill]]+Table4[[#This Row],[Child Progress Sessions]]+Table4[[#This Row],[Days PQA]]+Table4[[#This Row],[Day SmartSpace]]</f>
        <v>7</v>
      </c>
      <c r="N24" s="9">
        <f ca="1">WORKDAY(TODAY(),Table4[[#This Row],[Day SmartSpace]]+Table4[[#This Row],[Days PQA]]+Table4[[#This Row],[Child Progress Sessions]]+Table4[[#This Row],[Business Skill]]+10+IF(Table4[[#This Row],[Trainings ]]&gt;0,10,0))</f>
        <v>45127</v>
      </c>
      <c r="O24" s="7">
        <f ca="1">SUMIF('Avg Conversion Days'!A44:B94,Table4[[#This Row],[Full Name]],'Avg Conversion Days'!B44:B94)</f>
        <v>0</v>
      </c>
      <c r="P24" s="9">
        <f ca="1">IF(Table4[[#This Row],[Average conversion]]=0,WORKDAY(Table4[[#This Row],[Date next Startup]],30),WORKDAY(Table4[[#This Row],[Date next Startup]],Table4[[#This Row],[Average conversion]]))</f>
        <v>45169</v>
      </c>
      <c r="Q24" s="9">
        <f>VLOOKUP(Table4[[#This Row],[Full Name]],Table17[[#All],[Coach]:[August Conversion]],3,FALSE)</f>
        <v>44830.333333333299</v>
      </c>
    </row>
    <row r="25" spans="1:17">
      <c r="A25" s="1" t="s">
        <v>42</v>
      </c>
      <c r="B25" s="1" t="s">
        <v>43</v>
      </c>
      <c r="C25" s="7">
        <f ca="1">ROUNDUP(SUMIF(Table11[#All],Table4[[#This Row],[Full Name]],Table11[[#All],[Days Required]]),0)</f>
        <v>0</v>
      </c>
      <c r="D25" s="7">
        <f ca="1">ROUNDUP(SUMIF(Table13[],Table4[[#This Row],[Full Name]],Table13[[#All],[September]]),0)</f>
        <v>5</v>
      </c>
      <c r="E25" s="7">
        <v>2</v>
      </c>
      <c r="F25" s="7"/>
      <c r="G25" s="7"/>
      <c r="H25" s="7"/>
      <c r="I25" s="7">
        <f ca="1">ROUNDUP(SUM(Table4[[#This Row],[Day SmartSpace]:[Annual Reaccreditation]]),0)</f>
        <v>7</v>
      </c>
      <c r="J25" s="7">
        <f ca="1">ROUNDUP(SUMIF(Table15[[#All],[Full Name]:[October CP]],Table4[[#This Row],[Full Name]],Table15[[#All],[September CP]]),0)</f>
        <v>2</v>
      </c>
      <c r="K25" s="7">
        <f ca="1">ROUNDUP(SUMIF(Table1[#All],Table4[[#This Row],[Full Name]],Table1[[#All],[Sessions]]),0)</f>
        <v>0</v>
      </c>
      <c r="L25">
        <f>COUNTIF(Table17[#All],Table4[[#This Row],[Full Name]])</f>
        <v>0</v>
      </c>
      <c r="M25" s="7">
        <f ca="1">IF(Table4[[#This Row],[Trainings ]]&gt;0,5*Table4[[#This Row],[Trainings ]],0)+Table4[[#This Row],[Business Skill]]+Table4[[#This Row],[Child Progress Sessions]]+Table4[[#This Row],[Days PQA]]+Table4[[#This Row],[Day SmartSpace]]</f>
        <v>7</v>
      </c>
      <c r="N25" s="9">
        <f ca="1">WORKDAY(TODAY(),Table4[[#This Row],[Day SmartSpace]]+Table4[[#This Row],[Days PQA]]+Table4[[#This Row],[Child Progress Sessions]]+Table4[[#This Row],[Business Skill]]+10+IF(Table4[[#This Row],[Trainings ]]&gt;0,10,0))</f>
        <v>45120</v>
      </c>
      <c r="O25" s="7">
        <f ca="1">SUMIF('Avg Conversion Days'!A43:B93,Table4[[#This Row],[Full Name]],'Avg Conversion Days'!B43:B93)</f>
        <v>0</v>
      </c>
      <c r="P25" s="9">
        <f ca="1">IF(Table4[[#This Row],[Average conversion]]=0,WORKDAY(Table4[[#This Row],[Date next Startup]],30),WORKDAY(Table4[[#This Row],[Date next Startup]],Table4[[#This Row],[Average conversion]]))</f>
        <v>45162</v>
      </c>
      <c r="Q25" s="9" t="e">
        <f>VLOOKUP(Table4[[#This Row],[Full Name]],Table17[[#All],[Coach]:[August Conversion]],3,FALSE)</f>
        <v>#N/A</v>
      </c>
    </row>
    <row r="26" spans="1:17">
      <c r="A26" s="1" t="s">
        <v>102</v>
      </c>
      <c r="B26" s="1" t="s">
        <v>43</v>
      </c>
      <c r="C26" s="7">
        <f ca="1">ROUNDUP(SUMIF(Table11[#All],Table4[[#This Row],[Full Name]],Table11[[#All],[Days Required]]),0)</f>
        <v>1</v>
      </c>
      <c r="D26" s="7">
        <f ca="1">ROUNDUP(SUMIF(Table13[],Table4[[#This Row],[Full Name]],Table13[[#All],[September]]),0)</f>
        <v>4</v>
      </c>
      <c r="E26" s="7">
        <v>2</v>
      </c>
      <c r="F26" s="7"/>
      <c r="G26" s="7"/>
      <c r="H26" s="7"/>
      <c r="I26" s="7">
        <f ca="1">ROUNDUP(SUM(Table4[[#This Row],[Day SmartSpace]:[Annual Reaccreditation]]),0)</f>
        <v>7</v>
      </c>
      <c r="J26" s="7">
        <f ca="1">ROUNDUP(SUMIF(Table15[[#All],[Full Name]:[October CP]],Table4[[#This Row],[Full Name]],Table15[[#All],[September CP]]),0)</f>
        <v>2</v>
      </c>
      <c r="K26" s="7">
        <f ca="1">ROUNDUP(SUMIF(Table1[#All],Table4[[#This Row],[Full Name]],Table1[[#All],[Sessions]]),0)</f>
        <v>0</v>
      </c>
      <c r="L26">
        <f>COUNTIF(Table17[#All],Table4[[#This Row],[Full Name]])</f>
        <v>0</v>
      </c>
      <c r="M26" s="7">
        <f ca="1">IF(Table4[[#This Row],[Trainings ]]&gt;0,5*Table4[[#This Row],[Trainings ]],0)+Table4[[#This Row],[Business Skill]]+Table4[[#This Row],[Child Progress Sessions]]+Table4[[#This Row],[Days PQA]]+Table4[[#This Row],[Day SmartSpace]]</f>
        <v>7</v>
      </c>
      <c r="N26" s="9">
        <f ca="1">WORKDAY(TODAY(),Table4[[#This Row],[Day SmartSpace]]+Table4[[#This Row],[Days PQA]]+Table4[[#This Row],[Child Progress Sessions]]+Table4[[#This Row],[Business Skill]]+10+IF(Table4[[#This Row],[Trainings ]]&gt;0,10,0))</f>
        <v>45120</v>
      </c>
      <c r="O26" s="7">
        <f ca="1">SUMIF('Avg Conversion Days'!A45:B95,Table4[[#This Row],[Full Name]],'Avg Conversion Days'!B45:B95)</f>
        <v>0</v>
      </c>
      <c r="P26" s="9">
        <f ca="1">IF(Table4[[#This Row],[Average conversion]]=0,WORKDAY(Table4[[#This Row],[Date next Startup]],30),WORKDAY(Table4[[#This Row],[Date next Startup]],Table4[[#This Row],[Average conversion]]))</f>
        <v>45162</v>
      </c>
      <c r="Q26" s="9" t="e">
        <f>VLOOKUP(Table4[[#This Row],[Full Name]],Table17[[#All],[Coach]:[August Conversion]],3,FALSE)</f>
        <v>#N/A</v>
      </c>
    </row>
    <row r="27" spans="1:17" hidden="1">
      <c r="A27" s="1" t="s">
        <v>30</v>
      </c>
      <c r="B27" s="1" t="s">
        <v>31</v>
      </c>
      <c r="C27" s="7">
        <f ca="1">ROUNDUP(SUMIF(Table11[#All],Table4[[#This Row],[Full Name]],Table11[[#All],[Days Required]]),0)</f>
        <v>0</v>
      </c>
      <c r="D27" s="7">
        <f ca="1">ROUNDUP(SUMIF(Table13[],Table4[[#This Row],[Full Name]],Table13[[#All],[September]]),0)</f>
        <v>5</v>
      </c>
      <c r="E27" s="7">
        <v>2</v>
      </c>
      <c r="F27" s="7"/>
      <c r="G27" s="7"/>
      <c r="H27" s="7"/>
      <c r="I27" s="7">
        <f ca="1">ROUNDUP(SUM(Table4[[#This Row],[Day SmartSpace]:[Annual Reaccreditation]]),0)</f>
        <v>7</v>
      </c>
      <c r="J27" s="7">
        <f ca="1">ROUNDUP(SUMIF(Table15[[#All],[Full Name]:[October CP]],Table4[[#This Row],[Full Name]],Table15[[#All],[September CP]]),0)</f>
        <v>0</v>
      </c>
      <c r="K27">
        <f ca="1">ROUNDUP(SUMIF(Table1[#All],Table4[[#This Row],[Full Name]],Table1[[#All],[Sessions]]),0)</f>
        <v>0</v>
      </c>
      <c r="L27">
        <f>COUNTIF(Table17[#All],Table4[[#This Row],[Full Name]])</f>
        <v>1</v>
      </c>
      <c r="M27" s="7">
        <f ca="1">IF(Table4[[#This Row],[Trainings ]]&gt;0,5*Table4[[#This Row],[Trainings ]],0)+Table4[[#This Row],[Business Skill]]+Table4[[#This Row],[Child Progress Sessions]]+Table4[[#This Row],[Days PQA]]+Table4[[#This Row],[Day SmartSpace]]</f>
        <v>10</v>
      </c>
      <c r="N27" s="9">
        <f ca="1">WORKDAY(TODAY(),Table4[[#This Row],[Day SmartSpace]]+Table4[[#This Row],[Days PQA]]+Table4[[#This Row],[Child Progress Sessions]]+Table4[[#This Row],[Business Skill]]+10+IF(Table4[[#This Row],[Trainings ]]&gt;0,10,0))</f>
        <v>45132</v>
      </c>
      <c r="O27" s="7">
        <f ca="1">SUMIF('Avg Conversion Days'!A5:B55,Table4[[#This Row],[Full Name]],'Avg Conversion Days'!B5:B55)</f>
        <v>32.384615384615387</v>
      </c>
      <c r="P27" s="9">
        <f ca="1">IF(Table4[[#This Row],[Average conversion]]=0,WORKDAY(Table4[[#This Row],[Date next Startup]],30),WORKDAY(Table4[[#This Row],[Date next Startup]],Table4[[#This Row],[Average conversion]]))</f>
        <v>45176</v>
      </c>
      <c r="Q27" s="9">
        <f>VLOOKUP(Table4[[#This Row],[Full Name]],Table17[[#All],[Coach]:[August Conversion]],3,FALSE)</f>
        <v>44823.375</v>
      </c>
    </row>
    <row r="28" spans="1:17">
      <c r="A28" s="1" t="s">
        <v>209</v>
      </c>
      <c r="B28" s="1" t="s">
        <v>43</v>
      </c>
      <c r="C28" s="7">
        <f ca="1">ROUNDUP(SUMIF(Table11[#All],Table4[[#This Row],[Full Name]],Table11[[#All],[Days Required]]),0)</f>
        <v>1</v>
      </c>
      <c r="D28" s="7">
        <f ca="1">ROUNDUP(SUMIF(Table13[],Table4[[#This Row],[Full Name]],Table13[[#All],[September]]),0)</f>
        <v>9</v>
      </c>
      <c r="E28" s="7">
        <v>2</v>
      </c>
      <c r="F28" s="7"/>
      <c r="G28" s="7"/>
      <c r="H28" s="7"/>
      <c r="I28" s="7">
        <f ca="1">ROUNDUP(SUM(Table4[[#This Row],[Day SmartSpace]:[Annual Reaccreditation]]),0)</f>
        <v>12</v>
      </c>
      <c r="J28" s="7">
        <f ca="1">ROUNDUP(SUMIF(Table15[[#All],[Full Name]:[October CP]],Table4[[#This Row],[Full Name]],Table15[[#All],[September CP]]),0)</f>
        <v>0</v>
      </c>
      <c r="K28">
        <f ca="1">ROUNDUP(SUMIF(Table1[#All],Table4[[#This Row],[Full Name]],Table1[[#All],[Sessions]]),0)</f>
        <v>0</v>
      </c>
      <c r="L28">
        <f>COUNTIF(Table17[#All],Table4[[#This Row],[Full Name]])</f>
        <v>0</v>
      </c>
      <c r="M28" s="7">
        <f ca="1">IF(Table4[[#This Row],[Trainings ]]&gt;0,5*Table4[[#This Row],[Trainings ]],0)+Table4[[#This Row],[Business Skill]]+Table4[[#This Row],[Child Progress Sessions]]+Table4[[#This Row],[Days PQA]]+Table4[[#This Row],[Day SmartSpace]]</f>
        <v>10</v>
      </c>
      <c r="N28" s="9">
        <f ca="1">WORKDAY(TODAY(),Table4[[#This Row],[Day SmartSpace]]+Table4[[#This Row],[Days PQA]]+Table4[[#This Row],[Child Progress Sessions]]+Table4[[#This Row],[Business Skill]]+10+IF(Table4[[#This Row],[Trainings ]]&gt;0,10,0))</f>
        <v>45125</v>
      </c>
      <c r="O28" s="7">
        <f ca="1">SUMIF('Avg Conversion Days'!A56:B106,Table4[[#This Row],[Full Name]],'Avg Conversion Days'!B56:B106)</f>
        <v>0</v>
      </c>
      <c r="P28" s="9">
        <f ca="1">IF(Table4[[#This Row],[Average conversion]]=0,WORKDAY(Table4[[#This Row],[Date next Startup]],30),WORKDAY(Table4[[#This Row],[Date next Startup]],Table4[[#This Row],[Average conversion]]))</f>
        <v>45167</v>
      </c>
      <c r="Q28" s="9" t="e">
        <f>VLOOKUP(Table4[[#This Row],[Full Name]],Table17[[#All],[Coach]:[August Conversion]],3,FALSE)</f>
        <v>#N/A</v>
      </c>
    </row>
    <row r="29" spans="1:17" hidden="1">
      <c r="A29" s="1" t="s">
        <v>27</v>
      </c>
      <c r="B29" s="1" t="s">
        <v>15</v>
      </c>
      <c r="C29" s="7">
        <f ca="1">ROUNDUP(SUMIF(Table11[#All],Table4[[#This Row],[Full Name]],Table11[[#All],[Days Required]]),0)</f>
        <v>2</v>
      </c>
      <c r="D29" s="7">
        <f ca="1">ROUNDUP(SUMIF(Table13[],Table4[[#This Row],[Full Name]],Table13[[#All],[September]]),0)</f>
        <v>1</v>
      </c>
      <c r="E29" s="7">
        <v>2</v>
      </c>
      <c r="F29" s="7"/>
      <c r="G29" s="7"/>
      <c r="H29" s="7"/>
      <c r="I29" s="7">
        <f ca="1">ROUNDUP(SUM(Table4[[#This Row],[Day SmartSpace]:[Annual Reaccreditation]]),0)</f>
        <v>5</v>
      </c>
      <c r="J29" s="7">
        <f ca="1">ROUNDUP(SUMIF(Table15[[#All],[Full Name]:[October CP]],Table4[[#This Row],[Full Name]],Table15[[#All],[September CP]]),0)</f>
        <v>2</v>
      </c>
      <c r="K29">
        <f ca="1">ROUNDUP(SUMIF(Table1[#All],Table4[[#This Row],[Full Name]],Table1[[#All],[Sessions]]),0)</f>
        <v>0</v>
      </c>
      <c r="L29">
        <f>COUNTIF(Table17[#All],Table4[[#This Row],[Full Name]])</f>
        <v>1</v>
      </c>
      <c r="M29" s="7">
        <f ca="1">IF(Table4[[#This Row],[Trainings ]]&gt;0,5*Table4[[#This Row],[Trainings ]],0)+Table4[[#This Row],[Business Skill]]+Table4[[#This Row],[Child Progress Sessions]]+Table4[[#This Row],[Days PQA]]+Table4[[#This Row],[Day SmartSpace]]</f>
        <v>10</v>
      </c>
      <c r="N29" s="9">
        <f ca="1">WORKDAY(TODAY(),Table4[[#This Row],[Day SmartSpace]]+Table4[[#This Row],[Days PQA]]+Table4[[#This Row],[Child Progress Sessions]]+Table4[[#This Row],[Business Skill]]+10+IF(Table4[[#This Row],[Trainings ]]&gt;0,10,0))</f>
        <v>45132</v>
      </c>
      <c r="O29" s="7">
        <f ca="1">SUMIF('Avg Conversion Days'!A14:B64,Table4[[#This Row],[Full Name]],'Avg Conversion Days'!B14:B64)</f>
        <v>20.5</v>
      </c>
      <c r="P29" s="9">
        <f ca="1">IF(Table4[[#This Row],[Average conversion]]=0,WORKDAY(Table4[[#This Row],[Date next Startup]],30),WORKDAY(Table4[[#This Row],[Date next Startup]],Table4[[#This Row],[Average conversion]]))</f>
        <v>45160</v>
      </c>
      <c r="Q29" s="9">
        <f>VLOOKUP(Table4[[#This Row],[Full Name]],Table17[[#All],[Coach]:[August Conversion]],3,FALSE)</f>
        <v>44823.333333333299</v>
      </c>
    </row>
    <row r="30" spans="1:17" hidden="1">
      <c r="A30" s="1" t="s">
        <v>145</v>
      </c>
      <c r="B30" s="1" t="s">
        <v>15</v>
      </c>
      <c r="C30" s="7">
        <f ca="1">ROUNDUP(SUMIF(Table11[#All],Table4[[#This Row],[Full Name]],Table11[[#All],[Days Required]]),0)</f>
        <v>0</v>
      </c>
      <c r="D30" s="7">
        <f ca="1">ROUNDUP(SUMIF(Table13[],Table4[[#This Row],[Full Name]],Table13[[#All],[September]]),0)</f>
        <v>1</v>
      </c>
      <c r="E30" s="7">
        <v>2</v>
      </c>
      <c r="F30" s="7"/>
      <c r="G30" s="7"/>
      <c r="H30" s="7"/>
      <c r="I30" s="7">
        <f ca="1">ROUNDUP(SUM(Table4[[#This Row],[Day SmartSpace]:[Annual Reaccreditation]]),0)</f>
        <v>3</v>
      </c>
      <c r="J30" s="7">
        <f ca="1">ROUNDUP(SUMIF(Table15[[#All],[Full Name]:[October CP]],Table4[[#This Row],[Full Name]],Table15[[#All],[September CP]]),0)</f>
        <v>2</v>
      </c>
      <c r="K30" s="7">
        <f ca="1">ROUNDUP(SUMIF(Table1[#All],Table4[[#This Row],[Full Name]],Table1[[#All],[Sessions]]),0)</f>
        <v>2</v>
      </c>
      <c r="L30">
        <f>COUNTIF(Table17[#All],Table4[[#This Row],[Full Name]])</f>
        <v>1</v>
      </c>
      <c r="M30" s="7">
        <f ca="1">IF(Table4[[#This Row],[Trainings ]]&gt;0,5*Table4[[#This Row],[Trainings ]],0)+Table4[[#This Row],[Business Skill]]+Table4[[#This Row],[Child Progress Sessions]]+Table4[[#This Row],[Days PQA]]+Table4[[#This Row],[Day SmartSpace]]</f>
        <v>10</v>
      </c>
      <c r="N30" s="9">
        <f ca="1">WORKDAY(TODAY(),Table4[[#This Row],[Day SmartSpace]]+Table4[[#This Row],[Days PQA]]+Table4[[#This Row],[Child Progress Sessions]]+Table4[[#This Row],[Business Skill]]+10+IF(Table4[[#This Row],[Trainings ]]&gt;0,10,0))</f>
        <v>45132</v>
      </c>
      <c r="O30" s="7">
        <f ca="1">SUMIF('Avg Conversion Days'!A19:B69,Table4[[#This Row],[Full Name]],'Avg Conversion Days'!B19:B69)</f>
        <v>23.357142857142858</v>
      </c>
      <c r="P30" s="9">
        <f ca="1">IF(Table4[[#This Row],[Average conversion]]=0,WORKDAY(Table4[[#This Row],[Date next Startup]],30),WORKDAY(Table4[[#This Row],[Date next Startup]],Table4[[#This Row],[Average conversion]]))</f>
        <v>45163</v>
      </c>
      <c r="Q30" s="9">
        <f>VLOOKUP(Table4[[#This Row],[Full Name]],Table17[[#All],[Coach]:[August Conversion]],3,FALSE)</f>
        <v>44830.333333333299</v>
      </c>
    </row>
    <row r="31" spans="1:17" hidden="1">
      <c r="A31" s="1" t="s">
        <v>93</v>
      </c>
      <c r="B31" s="1" t="s">
        <v>15</v>
      </c>
      <c r="C31" s="7">
        <f ca="1">ROUNDUP(SUMIF(Table11[#All],Table4[[#This Row],[Full Name]],Table11[[#All],[Days Required]]),0)</f>
        <v>0</v>
      </c>
      <c r="D31" s="7">
        <f ca="1">ROUNDUP(SUMIF(Table13[],Table4[[#This Row],[Full Name]],Table13[[#All],[September]]),0)</f>
        <v>0</v>
      </c>
      <c r="E31" s="7">
        <v>2</v>
      </c>
      <c r="F31" s="7"/>
      <c r="G31" s="7"/>
      <c r="H31" s="7"/>
      <c r="I31" s="7">
        <f ca="1">ROUNDUP(SUM(Table4[[#This Row],[Day SmartSpace]:[Annual Reaccreditation]]),0)</f>
        <v>2</v>
      </c>
      <c r="J31" s="7">
        <f ca="1">ROUNDUP(SUMIF(Table15[[#All],[Full Name]:[October CP]],Table4[[#This Row],[Full Name]],Table15[[#All],[September CP]]),0)</f>
        <v>3</v>
      </c>
      <c r="K31" s="7">
        <f ca="1">ROUNDUP(SUMIF(Table1[#All],Table4[[#This Row],[Full Name]],Table1[[#All],[Sessions]]),0)</f>
        <v>2</v>
      </c>
      <c r="L31">
        <f>COUNTIF(Table17[#All],Table4[[#This Row],[Full Name]])</f>
        <v>1</v>
      </c>
      <c r="M31" s="7">
        <f ca="1">IF(Table4[[#This Row],[Trainings ]]&gt;0,5*Table4[[#This Row],[Trainings ]],0)+Table4[[#This Row],[Business Skill]]+Table4[[#This Row],[Child Progress Sessions]]+Table4[[#This Row],[Days PQA]]+Table4[[#This Row],[Day SmartSpace]]</f>
        <v>10</v>
      </c>
      <c r="N31" s="9">
        <f ca="1">WORKDAY(TODAY(),Table4[[#This Row],[Day SmartSpace]]+Table4[[#This Row],[Days PQA]]+Table4[[#This Row],[Child Progress Sessions]]+Table4[[#This Row],[Business Skill]]+10+IF(Table4[[#This Row],[Trainings ]]&gt;0,10,0))</f>
        <v>45132</v>
      </c>
      <c r="O31" s="7">
        <f ca="1">SUMIF('Avg Conversion Days'!A16:B66,Table4[[#This Row],[Full Name]],'Avg Conversion Days'!B16:B66)</f>
        <v>9.7678571428571423</v>
      </c>
      <c r="P31" s="9">
        <f ca="1">IF(Table4[[#This Row],[Average conversion]]=0,WORKDAY(Table4[[#This Row],[Date next Startup]],30),WORKDAY(Table4[[#This Row],[Date next Startup]],Table4[[#This Row],[Average conversion]]))</f>
        <v>45145</v>
      </c>
      <c r="Q31" s="9">
        <f>VLOOKUP(Table4[[#This Row],[Full Name]],Table17[[#All],[Coach]:[August Conversion]],3,FALSE)</f>
        <v>44823.333333333299</v>
      </c>
    </row>
    <row r="32" spans="1:17" hidden="1">
      <c r="A32" s="1" t="s">
        <v>105</v>
      </c>
      <c r="B32" s="1" t="s">
        <v>35</v>
      </c>
      <c r="C32" s="7">
        <f ca="1">ROUNDUP(SUMIF(Table11[#All],Table4[[#This Row],[Full Name]],Table11[[#All],[Days Required]]),0)</f>
        <v>0</v>
      </c>
      <c r="D32" s="7">
        <f ca="1">ROUNDUP(SUMIF(Table13[],Table4[[#This Row],[Full Name]],Table13[[#All],[September]]),0)</f>
        <v>9</v>
      </c>
      <c r="E32" s="7">
        <v>2</v>
      </c>
      <c r="F32" s="7"/>
      <c r="G32" s="7"/>
      <c r="H32" s="7"/>
      <c r="I32" s="7">
        <f ca="1">ROUNDUP(SUM(Table4[[#This Row],[Day SmartSpace]:[Annual Reaccreditation]]),0)</f>
        <v>11</v>
      </c>
      <c r="J32" s="7">
        <f ca="1">ROUNDUP(SUMIF(Table15[[#All],[Full Name]:[October CP]],Table4[[#This Row],[Full Name]],Table15[[#All],[September CP]]),0)</f>
        <v>0</v>
      </c>
      <c r="K32">
        <f ca="1">ROUNDUP(SUMIF(Table1[#All],Table4[[#This Row],[Full Name]],Table1[[#All],[Sessions]]),0)</f>
        <v>0</v>
      </c>
      <c r="L32">
        <f>COUNTIF(Table17[#All],Table4[[#This Row],[Full Name]])</f>
        <v>1</v>
      </c>
      <c r="M32" s="7">
        <f ca="1">IF(Table4[[#This Row],[Trainings ]]&gt;0,5*Table4[[#This Row],[Trainings ]],0)+Table4[[#This Row],[Business Skill]]+Table4[[#This Row],[Child Progress Sessions]]+Table4[[#This Row],[Days PQA]]+Table4[[#This Row],[Day SmartSpace]]</f>
        <v>14</v>
      </c>
      <c r="N32" s="9">
        <f ca="1">WORKDAY(TODAY(),Table4[[#This Row],[Day SmartSpace]]+Table4[[#This Row],[Days PQA]]+Table4[[#This Row],[Child Progress Sessions]]+Table4[[#This Row],[Business Skill]]+10+IF(Table4[[#This Row],[Trainings ]]&gt;0,10,0))</f>
        <v>45138</v>
      </c>
      <c r="O32" s="7">
        <f ca="1">SUMIF('Avg Conversion Days'!A58:B108,Table4[[#This Row],[Full Name]],'Avg Conversion Days'!B58:B108)</f>
        <v>0</v>
      </c>
      <c r="P32" s="9">
        <f ca="1">IF(Table4[[#This Row],[Average conversion]]=0,WORKDAY(Table4[[#This Row],[Date next Startup]],30),WORKDAY(Table4[[#This Row],[Date next Startup]],Table4[[#This Row],[Average conversion]]))</f>
        <v>45180</v>
      </c>
      <c r="Q32" s="9">
        <f>VLOOKUP(Table4[[#This Row],[Full Name]],Table17[[#All],[Coach]:[August Conversion]],3,FALSE)</f>
        <v>44816.354166666701</v>
      </c>
    </row>
    <row r="33" spans="1:17" hidden="1">
      <c r="A33" s="1" t="s">
        <v>23</v>
      </c>
      <c r="B33" s="1" t="s">
        <v>24</v>
      </c>
      <c r="C33" s="7">
        <f ca="1">ROUNDUP(SUMIF(Table11[#All],Table4[[#This Row],[Full Name]],Table11[[#All],[Days Required]]),0)</f>
        <v>5</v>
      </c>
      <c r="D33" s="7">
        <f ca="1">ROUNDUP(SUMIF(Table13[],Table4[[#This Row],[Full Name]],Table13[[#All],[September]]),0)</f>
        <v>2</v>
      </c>
      <c r="E33" s="7">
        <v>2</v>
      </c>
      <c r="F33" s="7"/>
      <c r="G33" s="7"/>
      <c r="H33" s="7"/>
      <c r="I33" s="7">
        <f ca="1">ROUNDUP(SUM(Table4[[#This Row],[Day SmartSpace]:[Annual Reaccreditation]]),0)</f>
        <v>9</v>
      </c>
      <c r="J33" s="7">
        <f ca="1">ROUNDUP(SUMIF(Table15[[#All],[Full Name]:[October CP]],Table4[[#This Row],[Full Name]],Table15[[#All],[September CP]]),0)</f>
        <v>2</v>
      </c>
      <c r="K33" s="7">
        <f ca="1">ROUNDUP(SUMIF(Table1[#All],Table4[[#This Row],[Full Name]],Table1[[#All],[Sessions]]),0)</f>
        <v>0</v>
      </c>
      <c r="L33">
        <f>COUNTIF(Table17[#All],Table4[[#This Row],[Full Name]])</f>
        <v>1</v>
      </c>
      <c r="M33" s="7">
        <f ca="1">IF(Table4[[#This Row],[Trainings ]]&gt;0,5*Table4[[#This Row],[Trainings ]],0)+Table4[[#This Row],[Business Skill]]+Table4[[#This Row],[Child Progress Sessions]]+Table4[[#This Row],[Days PQA]]+Table4[[#This Row],[Day SmartSpace]]</f>
        <v>14</v>
      </c>
      <c r="N33" s="9">
        <f ca="1">WORKDAY(TODAY(),Table4[[#This Row],[Day SmartSpace]]+Table4[[#This Row],[Days PQA]]+Table4[[#This Row],[Child Progress Sessions]]+Table4[[#This Row],[Business Skill]]+10+IF(Table4[[#This Row],[Trainings ]]&gt;0,10,0))</f>
        <v>45138</v>
      </c>
      <c r="O33" s="7">
        <f ca="1">SUMIF('Avg Conversion Days'!A40:B90,Table4[[#This Row],[Full Name]],'Avg Conversion Days'!B40:B90)</f>
        <v>0</v>
      </c>
      <c r="P33" s="9">
        <f ca="1">IF(Table4[[#This Row],[Average conversion]]=0,WORKDAY(Table4[[#This Row],[Date next Startup]],30),WORKDAY(Table4[[#This Row],[Date next Startup]],Table4[[#This Row],[Average conversion]]))</f>
        <v>45180</v>
      </c>
      <c r="Q33" s="9">
        <f>VLOOKUP(Table4[[#This Row],[Full Name]],Table17[[#All],[Coach]:[August Conversion]],3,FALSE)</f>
        <v>44808.333333333299</v>
      </c>
    </row>
    <row r="34" spans="1:17" hidden="1">
      <c r="A34" s="1" t="s">
        <v>99</v>
      </c>
      <c r="B34" s="1" t="s">
        <v>15</v>
      </c>
      <c r="C34" s="7">
        <f ca="1">ROUNDUP(SUMIF(Table11[#All],Table4[[#This Row],[Full Name]],Table11[[#All],[Days Required]]),0)</f>
        <v>2</v>
      </c>
      <c r="D34" s="7">
        <f ca="1">ROUNDUP(SUMIF(Table13[],Table4[[#This Row],[Full Name]],Table13[[#All],[September]]),0)</f>
        <v>5</v>
      </c>
      <c r="E34" s="7">
        <v>2</v>
      </c>
      <c r="F34" s="7"/>
      <c r="G34" s="7"/>
      <c r="H34" s="7"/>
      <c r="I34" s="7">
        <f ca="1">ROUNDUP(SUM(Table4[[#This Row],[Day SmartSpace]:[Annual Reaccreditation]]),0)</f>
        <v>9</v>
      </c>
      <c r="J34" s="7">
        <f ca="1">ROUNDUP(SUMIF(Table15[[#All],[Full Name]:[October CP]],Table4[[#This Row],[Full Name]],Table15[[#All],[September CP]]),0)</f>
        <v>2</v>
      </c>
      <c r="K34">
        <f ca="1">ROUNDUP(SUMIF(Table1[#All],Table4[[#This Row],[Full Name]],Table1[[#All],[Sessions]]),0)</f>
        <v>0</v>
      </c>
      <c r="L34">
        <f>COUNTIF(Table17[#All],Table4[[#This Row],[Full Name]])</f>
        <v>1</v>
      </c>
      <c r="M34" s="7">
        <f ca="1">IF(Table4[[#This Row],[Trainings ]]&gt;0,5*Table4[[#This Row],[Trainings ]],0)+Table4[[#This Row],[Business Skill]]+Table4[[#This Row],[Child Progress Sessions]]+Table4[[#This Row],[Days PQA]]+Table4[[#This Row],[Day SmartSpace]]</f>
        <v>14</v>
      </c>
      <c r="N34" s="9">
        <f ca="1">WORKDAY(TODAY(),Table4[[#This Row],[Day SmartSpace]]+Table4[[#This Row],[Days PQA]]+Table4[[#This Row],[Child Progress Sessions]]+Table4[[#This Row],[Business Skill]]+10+IF(Table4[[#This Row],[Trainings ]]&gt;0,10,0))</f>
        <v>45138</v>
      </c>
      <c r="O34" s="7">
        <f ca="1">SUMIF('Avg Conversion Days'!A46:B96,Table4[[#This Row],[Full Name]],'Avg Conversion Days'!B46:B96)</f>
        <v>0</v>
      </c>
      <c r="P34" s="9">
        <f ca="1">IF(Table4[[#This Row],[Average conversion]]=0,WORKDAY(Table4[[#This Row],[Date next Startup]],30),WORKDAY(Table4[[#This Row],[Date next Startup]],Table4[[#This Row],[Average conversion]]))</f>
        <v>45180</v>
      </c>
      <c r="Q34" s="9">
        <f>VLOOKUP(Table4[[#This Row],[Full Name]],Table17[[#All],[Coach]:[August Conversion]],3,FALSE)</f>
        <v>44816.333333333299</v>
      </c>
    </row>
    <row r="35" spans="1:17">
      <c r="A35" s="1" t="s">
        <v>188</v>
      </c>
      <c r="B35" s="1" t="s">
        <v>20</v>
      </c>
      <c r="C35" s="7">
        <f ca="1">ROUNDUP(SUMIF(Table11[#All],Table4[[#This Row],[Full Name]],Table11[[#All],[Days Required]]),0)</f>
        <v>0</v>
      </c>
      <c r="D35" s="7">
        <f ca="1">ROUNDUP(SUMIF(Table13[],Table4[[#This Row],[Full Name]],Table13[[#All],[September]]),0)</f>
        <v>15</v>
      </c>
      <c r="E35" s="7">
        <v>2</v>
      </c>
      <c r="F35" s="7"/>
      <c r="G35" s="7"/>
      <c r="H35" s="7"/>
      <c r="I35" s="7">
        <f ca="1">ROUNDUP(SUM(Table4[[#This Row],[Day SmartSpace]:[Annual Reaccreditation]]),0)</f>
        <v>17</v>
      </c>
      <c r="J35" s="7">
        <f ca="1">ROUNDUP(SUMIF(Table15[[#All],[Full Name]:[October CP]],Table4[[#This Row],[Full Name]],Table15[[#All],[September CP]]),0)</f>
        <v>0</v>
      </c>
      <c r="K35">
        <f ca="1">ROUNDUP(SUMIF(Table1[#All],Table4[[#This Row],[Full Name]],Table1[[#All],[Sessions]]),0)</f>
        <v>0</v>
      </c>
      <c r="L35">
        <f>COUNTIF(Table17[#All],Table4[[#This Row],[Full Name]])</f>
        <v>0</v>
      </c>
      <c r="M35" s="7">
        <f ca="1">IF(Table4[[#This Row],[Trainings ]]&gt;0,5*Table4[[#This Row],[Trainings ]],0)+Table4[[#This Row],[Business Skill]]+Table4[[#This Row],[Child Progress Sessions]]+Table4[[#This Row],[Days PQA]]+Table4[[#This Row],[Day SmartSpace]]</f>
        <v>15</v>
      </c>
      <c r="N35" s="9">
        <f ca="1">WORKDAY(TODAY(),Table4[[#This Row],[Day SmartSpace]]+Table4[[#This Row],[Days PQA]]+Table4[[#This Row],[Child Progress Sessions]]+Table4[[#This Row],[Business Skill]]+10+IF(Table4[[#This Row],[Trainings ]]&gt;0,10,0))</f>
        <v>45132</v>
      </c>
      <c r="O35" s="7">
        <f ca="1">SUMIF('Avg Conversion Days'!A57:B107,Table4[[#This Row],[Full Name]],'Avg Conversion Days'!B57:B107)</f>
        <v>0</v>
      </c>
      <c r="P35" s="9">
        <f ca="1">IF(Table4[[#This Row],[Average conversion]]=0,WORKDAY(Table4[[#This Row],[Date next Startup]],30),WORKDAY(Table4[[#This Row],[Date next Startup]],Table4[[#This Row],[Average conversion]]))</f>
        <v>45174</v>
      </c>
      <c r="Q35" s="9" t="e">
        <f>VLOOKUP(Table4[[#This Row],[Full Name]],Table17[[#All],[Coach]:[August Conversion]],3,FALSE)</f>
        <v>#N/A</v>
      </c>
    </row>
    <row r="36" spans="1:17" hidden="1">
      <c r="A36" s="1" t="s">
        <v>142</v>
      </c>
      <c r="B36" s="1" t="s">
        <v>50</v>
      </c>
      <c r="C36" s="7">
        <f ca="1">ROUNDUP(SUMIF(Table11[#All],Table4[[#This Row],[Full Name]],Table11[[#All],[Days Required]]),0)</f>
        <v>3</v>
      </c>
      <c r="D36" s="7">
        <f ca="1">ROUNDUP(SUMIF(Table13[],Table4[[#This Row],[Full Name]],Table13[[#All],[September]]),0)</f>
        <v>5</v>
      </c>
      <c r="E36" s="7">
        <v>2</v>
      </c>
      <c r="F36" s="7"/>
      <c r="G36" s="7"/>
      <c r="H36" s="7"/>
      <c r="I36" s="7">
        <f ca="1">ROUNDUP(SUM(Table4[[#This Row],[Day SmartSpace]:[Annual Reaccreditation]]),0)</f>
        <v>10</v>
      </c>
      <c r="J36" s="7">
        <f ca="1">ROUNDUP(SUMIF(Table15[[#All],[Full Name]:[October CP]],Table4[[#This Row],[Full Name]],Table15[[#All],[September CP]]),0)</f>
        <v>2</v>
      </c>
      <c r="K36" s="7">
        <f ca="1">ROUNDUP(SUMIF(Table1[#All],Table4[[#This Row],[Full Name]],Table1[[#All],[Sessions]]),0)</f>
        <v>0</v>
      </c>
      <c r="L36">
        <f>COUNTIF(Table17[#All],Table4[[#This Row],[Full Name]])</f>
        <v>1</v>
      </c>
      <c r="M36" s="7">
        <f ca="1">IF(Table4[[#This Row],[Trainings ]]&gt;0,5*Table4[[#This Row],[Trainings ]],0)+Table4[[#This Row],[Business Skill]]+Table4[[#This Row],[Child Progress Sessions]]+Table4[[#This Row],[Days PQA]]+Table4[[#This Row],[Day SmartSpace]]</f>
        <v>15</v>
      </c>
      <c r="N36" s="9">
        <f ca="1">WORKDAY(TODAY(),Table4[[#This Row],[Day SmartSpace]]+Table4[[#This Row],[Days PQA]]+Table4[[#This Row],[Child Progress Sessions]]+Table4[[#This Row],[Business Skill]]+10+IF(Table4[[#This Row],[Trainings ]]&gt;0,10,0))</f>
        <v>45139</v>
      </c>
      <c r="O36" s="7">
        <f ca="1">SUMIF('Avg Conversion Days'!A54:B104,Table4[[#This Row],[Full Name]],'Avg Conversion Days'!B54:B104)</f>
        <v>0</v>
      </c>
      <c r="P36" s="9">
        <f ca="1">IF(Table4[[#This Row],[Average conversion]]=0,WORKDAY(Table4[[#This Row],[Date next Startup]],30),WORKDAY(Table4[[#This Row],[Date next Startup]],Table4[[#This Row],[Average conversion]]))</f>
        <v>45181</v>
      </c>
      <c r="Q36" s="9">
        <f>VLOOKUP(Table4[[#This Row],[Full Name]],Table17[[#All],[Coach]:[August Conversion]],3,FALSE)</f>
        <v>44809.333333333299</v>
      </c>
    </row>
    <row r="37" spans="1:17" hidden="1">
      <c r="A37" s="1" t="s">
        <v>90</v>
      </c>
      <c r="B37" s="1" t="s">
        <v>15</v>
      </c>
      <c r="C37" s="7">
        <f ca="1">ROUNDUP(SUMIF(Table11[#All],Table4[[#This Row],[Full Name]],Table11[[#All],[Days Required]]),0)</f>
        <v>1</v>
      </c>
      <c r="D37" s="7">
        <f ca="1">ROUNDUP(SUMIF(Table13[],Table4[[#This Row],[Full Name]],Table13[[#All],[September]]),0)</f>
        <v>6</v>
      </c>
      <c r="E37" s="7">
        <v>2</v>
      </c>
      <c r="F37" s="7"/>
      <c r="G37" s="7"/>
      <c r="H37" s="7"/>
      <c r="I37" s="7">
        <f ca="1">ROUNDUP(SUM(Table4[[#This Row],[Day SmartSpace]:[Annual Reaccreditation]]),0)</f>
        <v>9</v>
      </c>
      <c r="J37" s="7">
        <f ca="1">ROUNDUP(SUMIF(Table15[[#All],[Full Name]:[October CP]],Table4[[#This Row],[Full Name]],Table15[[#All],[September CP]]),0)</f>
        <v>0</v>
      </c>
      <c r="K37">
        <f ca="1">ROUNDUP(SUMIF(Table1[#All],Table4[[#This Row],[Full Name]],Table1[[#All],[Sessions]]),0)</f>
        <v>0</v>
      </c>
      <c r="L37">
        <f>COUNTIF(Table17[#All],Table4[[#This Row],[Full Name]])</f>
        <v>2</v>
      </c>
      <c r="M37" s="7">
        <f ca="1">IF(Table4[[#This Row],[Trainings ]]&gt;0,5*Table4[[#This Row],[Trainings ]],0)+Table4[[#This Row],[Business Skill]]+Table4[[#This Row],[Child Progress Sessions]]+Table4[[#This Row],[Days PQA]]+Table4[[#This Row],[Day SmartSpace]]</f>
        <v>17</v>
      </c>
      <c r="N37" s="9">
        <f ca="1">WORKDAY(TODAY(),Table4[[#This Row],[Day SmartSpace]]+Table4[[#This Row],[Days PQA]]+Table4[[#This Row],[Child Progress Sessions]]+Table4[[#This Row],[Business Skill]]+10+IF(Table4[[#This Row],[Trainings ]]&gt;0,10,0))</f>
        <v>45134</v>
      </c>
      <c r="O37" s="7">
        <f ca="1">SUMIF('Avg Conversion Days'!A32:B82,Table4[[#This Row],[Full Name]],'Avg Conversion Days'!B32:B82)</f>
        <v>16.87719298245614</v>
      </c>
      <c r="P37" s="9">
        <f ca="1">IF(Table4[[#This Row],[Average conversion]]=0,WORKDAY(Table4[[#This Row],[Date next Startup]],30),WORKDAY(Table4[[#This Row],[Date next Startup]],Table4[[#This Row],[Average conversion]]))</f>
        <v>45156</v>
      </c>
      <c r="Q37" s="9">
        <f>VLOOKUP(Table4[[#This Row],[Full Name]],Table17[[#All],[Coach]:[August Conversion]],3,FALSE)</f>
        <v>44816.333333333299</v>
      </c>
    </row>
    <row r="38" spans="1:17" hidden="1">
      <c r="A38" s="1" t="s">
        <v>206</v>
      </c>
      <c r="B38" s="1" t="s">
        <v>15</v>
      </c>
      <c r="C38" s="7">
        <f ca="1">ROUNDUP(SUMIF(Table11[#All],Table4[[#This Row],[Full Name]],Table11[[#All],[Days Required]]),0)</f>
        <v>10</v>
      </c>
      <c r="D38" s="7">
        <f ca="1">ROUNDUP(SUMIF(Table13[],Table4[[#This Row],[Full Name]],Table13[[#All],[September]]),0)</f>
        <v>2</v>
      </c>
      <c r="E38" s="7">
        <v>2</v>
      </c>
      <c r="F38" s="7"/>
      <c r="G38" s="7"/>
      <c r="H38" s="7"/>
      <c r="I38" s="7">
        <f ca="1">ROUNDUP(SUM(Table4[[#This Row],[Day SmartSpace]:[Annual Reaccreditation]]),0)</f>
        <v>14</v>
      </c>
      <c r="J38" s="7">
        <f ca="1">ROUNDUP(SUMIF(Table15[[#All],[Full Name]:[October CP]],Table4[[#This Row],[Full Name]],Table15[[#All],[September CP]]),0)</f>
        <v>0</v>
      </c>
      <c r="K38">
        <f ca="1">ROUNDUP(SUMIF(Table1[#All],Table4[[#This Row],[Full Name]],Table1[[#All],[Sessions]]),0)</f>
        <v>0</v>
      </c>
      <c r="L38">
        <f>COUNTIF(Table17[#All],Table4[[#This Row],[Full Name]])</f>
        <v>1</v>
      </c>
      <c r="M38" s="7">
        <f ca="1">IF(Table4[[#This Row],[Trainings ]]&gt;0,5*Table4[[#This Row],[Trainings ]],0)+Table4[[#This Row],[Business Skill]]+Table4[[#This Row],[Child Progress Sessions]]+Table4[[#This Row],[Days PQA]]+Table4[[#This Row],[Day SmartSpace]]</f>
        <v>17</v>
      </c>
      <c r="N38" s="9">
        <f ca="1">WORKDAY(TODAY(),Table4[[#This Row],[Day SmartSpace]]+Table4[[#This Row],[Days PQA]]+Table4[[#This Row],[Child Progress Sessions]]+Table4[[#This Row],[Business Skill]]+10+IF(Table4[[#This Row],[Trainings ]]&gt;0,10,0))</f>
        <v>45141</v>
      </c>
      <c r="O38" s="7">
        <f ca="1">SUMIF('Avg Conversion Days'!A35:B85,Table4[[#This Row],[Full Name]],'Avg Conversion Days'!B35:B85)</f>
        <v>3.3333333333333335</v>
      </c>
      <c r="P38" s="9">
        <f ca="1">IF(Table4[[#This Row],[Average conversion]]=0,WORKDAY(Table4[[#This Row],[Date next Startup]],30),WORKDAY(Table4[[#This Row],[Date next Startup]],Table4[[#This Row],[Average conversion]]))</f>
        <v>45146</v>
      </c>
      <c r="Q38" s="9">
        <f>VLOOKUP(Table4[[#This Row],[Full Name]],Table17[[#All],[Coach]:[August Conversion]],3,FALSE)</f>
        <v>44816.333333333299</v>
      </c>
    </row>
    <row r="39" spans="1:17" hidden="1">
      <c r="A39" s="1" t="s">
        <v>197</v>
      </c>
      <c r="B39" s="1" t="s">
        <v>39</v>
      </c>
      <c r="C39" s="7">
        <f ca="1">ROUNDUP(SUMIF(Table11[#All],Table4[[#This Row],[Full Name]],Table11[[#All],[Days Required]]),0)</f>
        <v>2</v>
      </c>
      <c r="D39" s="7">
        <f ca="1">ROUNDUP(SUMIF(Table13[],Table4[[#This Row],[Full Name]],Table13[[#All],[September]]),0)</f>
        <v>4</v>
      </c>
      <c r="E39" s="7">
        <v>2</v>
      </c>
      <c r="F39" s="7"/>
      <c r="G39" s="7"/>
      <c r="H39" s="7"/>
      <c r="I39" s="7">
        <f ca="1">ROUNDUP(SUM(Table4[[#This Row],[Day SmartSpace]:[Annual Reaccreditation]]),0)</f>
        <v>8</v>
      </c>
      <c r="J39" s="7">
        <f ca="1">ROUNDUP(SUMIF(Table15[[#All],[Full Name]:[October CP]],Table4[[#This Row],[Full Name]],Table15[[#All],[September CP]]),0)</f>
        <v>2</v>
      </c>
      <c r="K39">
        <f ca="1">ROUNDUP(SUMIF(Table1[#All],Table4[[#This Row],[Full Name]],Table1[[#All],[Sessions]]),0)</f>
        <v>0</v>
      </c>
      <c r="L39">
        <f>COUNTIF(Table17[#All],Table4[[#This Row],[Full Name]])</f>
        <v>2</v>
      </c>
      <c r="M39" s="7">
        <f ca="1">IF(Table4[[#This Row],[Trainings ]]&gt;0,5*Table4[[#This Row],[Trainings ]],0)+Table4[[#This Row],[Business Skill]]+Table4[[#This Row],[Child Progress Sessions]]+Table4[[#This Row],[Days PQA]]+Table4[[#This Row],[Day SmartSpace]]</f>
        <v>18</v>
      </c>
      <c r="N39" s="9">
        <f ca="1">WORKDAY(TODAY(),Table4[[#This Row],[Day SmartSpace]]+Table4[[#This Row],[Days PQA]]+Table4[[#This Row],[Child Progress Sessions]]+Table4[[#This Row],[Business Skill]]+10+IF(Table4[[#This Row],[Trainings ]]&gt;0,10,0))</f>
        <v>45135</v>
      </c>
      <c r="O39" s="7">
        <f ca="1">SUMIF('Avg Conversion Days'!A42:B92,Table4[[#This Row],[Full Name]],'Avg Conversion Days'!B42:B92)</f>
        <v>0</v>
      </c>
      <c r="P39" s="9">
        <f ca="1">IF(Table4[[#This Row],[Average conversion]]=0,WORKDAY(Table4[[#This Row],[Date next Startup]],30),WORKDAY(Table4[[#This Row],[Date next Startup]],Table4[[#This Row],[Average conversion]]))</f>
        <v>45177</v>
      </c>
      <c r="Q39" s="9">
        <f>VLOOKUP(Table4[[#This Row],[Full Name]],Table17[[#All],[Coach]:[August Conversion]],3,FALSE)</f>
        <v>44831.395833333299</v>
      </c>
    </row>
    <row r="40" spans="1:17">
      <c r="A40" s="1" t="s">
        <v>75</v>
      </c>
      <c r="B40" s="1" t="s">
        <v>50</v>
      </c>
      <c r="C40" s="7">
        <f ca="1">ROUNDUP(SUMIF(Table11[#All],Table4[[#This Row],[Full Name]],Table11[[#All],[Days Required]]),0)</f>
        <v>2</v>
      </c>
      <c r="D40" s="7">
        <f ca="1">ROUNDUP(SUMIF(Table13[],Table4[[#This Row],[Full Name]],Table13[[#All],[September]]),0)</f>
        <v>17</v>
      </c>
      <c r="E40" s="7">
        <v>2</v>
      </c>
      <c r="F40" s="7"/>
      <c r="G40" s="7"/>
      <c r="H40" s="7"/>
      <c r="I40" s="7">
        <f ca="1">ROUNDUP(SUM(Table4[[#This Row],[Day SmartSpace]:[Annual Reaccreditation]]),0)</f>
        <v>21</v>
      </c>
      <c r="J40" s="7">
        <f ca="1">ROUNDUP(SUMIF(Table15[[#All],[Full Name]:[October CP]],Table4[[#This Row],[Full Name]],Table15[[#All],[September CP]]),0)</f>
        <v>0</v>
      </c>
      <c r="K40">
        <f ca="1">ROUNDUP(SUMIF(Table1[#All],Table4[[#This Row],[Full Name]],Table1[[#All],[Sessions]]),0)</f>
        <v>0</v>
      </c>
      <c r="L40">
        <f>COUNTIF(Table17[#All],Table4[[#This Row],[Full Name]])</f>
        <v>0</v>
      </c>
      <c r="M40" s="7">
        <f ca="1">IF(Table4[[#This Row],[Trainings ]]&gt;0,5*Table4[[#This Row],[Trainings ]],0)+Table4[[#This Row],[Business Skill]]+Table4[[#This Row],[Child Progress Sessions]]+Table4[[#This Row],[Days PQA]]+Table4[[#This Row],[Day SmartSpace]]</f>
        <v>19</v>
      </c>
      <c r="N40" s="9">
        <f ca="1">WORKDAY(TODAY(),Table4[[#This Row],[Day SmartSpace]]+Table4[[#This Row],[Days PQA]]+Table4[[#This Row],[Child Progress Sessions]]+Table4[[#This Row],[Business Skill]]+10+IF(Table4[[#This Row],[Trainings ]]&gt;0,10,0))</f>
        <v>45138</v>
      </c>
      <c r="O40" s="7">
        <f ca="1">SUMIF('Avg Conversion Days'!A47:B97,Table4[[#This Row],[Full Name]],'Avg Conversion Days'!B47:B97)</f>
        <v>0</v>
      </c>
      <c r="P40" s="9">
        <f ca="1">IF(Table4[[#This Row],[Average conversion]]=0,WORKDAY(Table4[[#This Row],[Date next Startup]],30),WORKDAY(Table4[[#This Row],[Date next Startup]],Table4[[#This Row],[Average conversion]]))</f>
        <v>45180</v>
      </c>
      <c r="Q40" s="9" t="e">
        <f>VLOOKUP(Table4[[#This Row],[Full Name]],Table17[[#All],[Coach]:[August Conversion]],3,FALSE)</f>
        <v>#N/A</v>
      </c>
    </row>
    <row r="41" spans="1:17">
      <c r="A41" s="1" t="s">
        <v>160</v>
      </c>
      <c r="B41" s="1" t="s">
        <v>72</v>
      </c>
      <c r="C41" s="7">
        <f ca="1">ROUNDUP(SUMIF(Table11[#All],Table4[[#This Row],[Full Name]],Table11[[#All],[Days Required]]),0)</f>
        <v>1</v>
      </c>
      <c r="D41" s="7">
        <f ca="1">ROUNDUP(SUMIF(Table13[],Table4[[#This Row],[Full Name]],Table13[[#All],[September]]),0)</f>
        <v>18</v>
      </c>
      <c r="E41" s="7">
        <v>2</v>
      </c>
      <c r="F41" s="7"/>
      <c r="G41" s="7"/>
      <c r="H41" s="7"/>
      <c r="I41" s="7">
        <f ca="1">ROUNDUP(SUM(Table4[[#This Row],[Day SmartSpace]:[Annual Reaccreditation]]),0)</f>
        <v>21</v>
      </c>
      <c r="J41" s="7">
        <f ca="1">ROUNDUP(SUMIF(Table15[[#All],[Full Name]:[October CP]],Table4[[#This Row],[Full Name]],Table15[[#All],[September CP]]),0)</f>
        <v>0</v>
      </c>
      <c r="K41">
        <f ca="1">ROUNDUP(SUMIF(Table1[#All],Table4[[#This Row],[Full Name]],Table1[[#All],[Sessions]]),0)</f>
        <v>0</v>
      </c>
      <c r="L41">
        <f>COUNTIF(Table17[#All],Table4[[#This Row],[Full Name]])</f>
        <v>0</v>
      </c>
      <c r="M41" s="7">
        <f ca="1">IF(Table4[[#This Row],[Trainings ]]&gt;0,5*Table4[[#This Row],[Trainings ]],0)+Table4[[#This Row],[Business Skill]]+Table4[[#This Row],[Child Progress Sessions]]+Table4[[#This Row],[Days PQA]]+Table4[[#This Row],[Day SmartSpace]]</f>
        <v>19</v>
      </c>
      <c r="N41" s="9">
        <f ca="1">WORKDAY(TODAY(),Table4[[#This Row],[Day SmartSpace]]+Table4[[#This Row],[Days PQA]]+Table4[[#This Row],[Child Progress Sessions]]+Table4[[#This Row],[Business Skill]]+10+IF(Table4[[#This Row],[Trainings ]]&gt;0,10,0))</f>
        <v>45138</v>
      </c>
      <c r="O41" s="7">
        <f ca="1">SUMIF('Avg Conversion Days'!A61:B111,Table4[[#This Row],[Full Name]],'Avg Conversion Days'!B61:B111)</f>
        <v>0</v>
      </c>
      <c r="P41" s="9">
        <f ca="1">IF(Table4[[#This Row],[Average conversion]]=0,WORKDAY(Table4[[#This Row],[Date next Startup]],30),WORKDAY(Table4[[#This Row],[Date next Startup]],Table4[[#This Row],[Average conversion]]))</f>
        <v>45180</v>
      </c>
      <c r="Q41" s="9" t="e">
        <f>VLOOKUP(Table4[[#This Row],[Full Name]],Table17[[#All],[Coach]:[August Conversion]],3,FALSE)</f>
        <v>#N/A</v>
      </c>
    </row>
    <row r="42" spans="1:17" hidden="1">
      <c r="A42" s="1" t="s">
        <v>123</v>
      </c>
      <c r="B42" s="1" t="s">
        <v>124</v>
      </c>
      <c r="C42" s="7">
        <f ca="1">ROUNDUP(SUMIF(Table11[#All],Table4[[#This Row],[Full Name]],Table11[[#All],[Days Required]]),0)</f>
        <v>2</v>
      </c>
      <c r="D42" s="7">
        <f ca="1">ROUNDUP(SUMIF(Table13[],Table4[[#This Row],[Full Name]],Table13[[#All],[September]]),0)</f>
        <v>13</v>
      </c>
      <c r="E42" s="7">
        <v>2</v>
      </c>
      <c r="F42" s="7"/>
      <c r="G42" s="7"/>
      <c r="H42" s="7"/>
      <c r="I42" s="7">
        <f ca="1">ROUNDUP(SUM(Table4[[#This Row],[Day SmartSpace]:[Annual Reaccreditation]]),0)</f>
        <v>17</v>
      </c>
      <c r="J42" s="7">
        <f ca="1">ROUNDUP(SUMIF(Table15[[#All],[Full Name]:[October CP]],Table4[[#This Row],[Full Name]],Table15[[#All],[September CP]]),0)</f>
        <v>0</v>
      </c>
      <c r="K42">
        <f ca="1">ROUNDUP(SUMIF(Table1[#All],Table4[[#This Row],[Full Name]],Table1[[#All],[Sessions]]),0)</f>
        <v>0</v>
      </c>
      <c r="L42">
        <f>COUNTIF(Table17[#All],Table4[[#This Row],[Full Name]])</f>
        <v>1</v>
      </c>
      <c r="M42" s="7">
        <f ca="1">IF(Table4[[#This Row],[Trainings ]]&gt;0,5*Table4[[#This Row],[Trainings ]],0)+Table4[[#This Row],[Business Skill]]+Table4[[#This Row],[Child Progress Sessions]]+Table4[[#This Row],[Days PQA]]+Table4[[#This Row],[Day SmartSpace]]</f>
        <v>20</v>
      </c>
      <c r="N42" s="9">
        <f ca="1">WORKDAY(TODAY(),Table4[[#This Row],[Day SmartSpace]]+Table4[[#This Row],[Days PQA]]+Table4[[#This Row],[Child Progress Sessions]]+Table4[[#This Row],[Business Skill]]+10+IF(Table4[[#This Row],[Trainings ]]&gt;0,10,0))</f>
        <v>45146</v>
      </c>
      <c r="O42" s="7">
        <f ca="1">SUMIF('Avg Conversion Days'!A60:B110,Table4[[#This Row],[Full Name]],'Avg Conversion Days'!B60:B110)</f>
        <v>0</v>
      </c>
      <c r="P42" s="9">
        <f ca="1">IF(Table4[[#This Row],[Average conversion]]=0,WORKDAY(Table4[[#This Row],[Date next Startup]],30),WORKDAY(Table4[[#This Row],[Date next Startup]],Table4[[#This Row],[Average conversion]]))</f>
        <v>45188</v>
      </c>
      <c r="Q42" s="9">
        <f>VLOOKUP(Table4[[#This Row],[Full Name]],Table17[[#All],[Coach]:[August Conversion]],3,FALSE)</f>
        <v>44816.333333333299</v>
      </c>
    </row>
    <row r="43" spans="1:17">
      <c r="A43" s="1" t="s">
        <v>84</v>
      </c>
      <c r="B43" s="1" t="s">
        <v>72</v>
      </c>
      <c r="C43" s="7">
        <f ca="1">ROUNDUP(SUMIF(Table11[#All],Table4[[#This Row],[Full Name]],Table11[[#All],[Days Required]]),0)</f>
        <v>3</v>
      </c>
      <c r="D43" s="7">
        <f ca="1">ROUNDUP(SUMIF(Table13[],Table4[[#This Row],[Full Name]],Table13[[#All],[September]]),0)</f>
        <v>17</v>
      </c>
      <c r="E43" s="7">
        <v>2</v>
      </c>
      <c r="F43" s="7"/>
      <c r="G43" s="7"/>
      <c r="H43" s="7"/>
      <c r="I43" s="7">
        <f ca="1">ROUNDUP(SUM(Table4[[#This Row],[Day SmartSpace]:[Annual Reaccreditation]]),0)</f>
        <v>22</v>
      </c>
      <c r="J43" s="7">
        <f ca="1">ROUNDUP(SUMIF(Table15[[#All],[Full Name]:[October CP]],Table4[[#This Row],[Full Name]],Table15[[#All],[September CP]]),0)</f>
        <v>0</v>
      </c>
      <c r="K43">
        <f ca="1">ROUNDUP(SUMIF(Table1[#All],Table4[[#This Row],[Full Name]],Table1[[#All],[Sessions]]),0)</f>
        <v>0</v>
      </c>
      <c r="L43">
        <f>COUNTIF(Table17[#All],Table4[[#This Row],[Full Name]])</f>
        <v>0</v>
      </c>
      <c r="M43" s="7">
        <f ca="1">IF(Table4[[#This Row],[Trainings ]]&gt;0,5*Table4[[#This Row],[Trainings ]],0)+Table4[[#This Row],[Business Skill]]+Table4[[#This Row],[Child Progress Sessions]]+Table4[[#This Row],[Days PQA]]+Table4[[#This Row],[Day SmartSpace]]</f>
        <v>20</v>
      </c>
      <c r="N43" s="9">
        <f ca="1">WORKDAY(TODAY(),Table4[[#This Row],[Day SmartSpace]]+Table4[[#This Row],[Days PQA]]+Table4[[#This Row],[Child Progress Sessions]]+Table4[[#This Row],[Business Skill]]+10+IF(Table4[[#This Row],[Trainings ]]&gt;0,10,0))</f>
        <v>45139</v>
      </c>
      <c r="O43" s="7">
        <f ca="1">SUMIF('Avg Conversion Days'!A25:B75,Table4[[#This Row],[Full Name]],'Avg Conversion Days'!B25:B75)</f>
        <v>0</v>
      </c>
      <c r="P43" s="9">
        <f ca="1">IF(Table4[[#This Row],[Average conversion]]=0,WORKDAY(Table4[[#This Row],[Date next Startup]],30),WORKDAY(Table4[[#This Row],[Date next Startup]],Table4[[#This Row],[Average conversion]]))</f>
        <v>45181</v>
      </c>
      <c r="Q43" s="9" t="e">
        <f>VLOOKUP(Table4[[#This Row],[Full Name]],Table17[[#All],[Coach]:[August Conversion]],3,FALSE)</f>
        <v>#N/A</v>
      </c>
    </row>
    <row r="44" spans="1:17">
      <c r="A44" s="1" t="s">
        <v>172</v>
      </c>
      <c r="B44" s="1" t="s">
        <v>20</v>
      </c>
      <c r="C44" s="7">
        <f ca="1">ROUNDUP(SUMIF(Table11[#All],Table4[[#This Row],[Full Name]],Table11[[#All],[Days Required]]),0)</f>
        <v>0</v>
      </c>
      <c r="D44" s="7">
        <f ca="1">ROUNDUP(SUMIF(Table13[],Table4[[#This Row],[Full Name]],Table13[[#All],[September]]),0)</f>
        <v>21</v>
      </c>
      <c r="E44" s="7">
        <v>2</v>
      </c>
      <c r="F44" s="7"/>
      <c r="G44" s="7"/>
      <c r="H44" s="7"/>
      <c r="I44" s="7">
        <f ca="1">ROUNDUP(SUM(Table4[[#This Row],[Day SmartSpace]:[Annual Reaccreditation]]),0)</f>
        <v>23</v>
      </c>
      <c r="J44" s="7">
        <f ca="1">ROUNDUP(SUMIF(Table15[[#All],[Full Name]:[October CP]],Table4[[#This Row],[Full Name]],Table15[[#All],[September CP]]),0)</f>
        <v>0</v>
      </c>
      <c r="K44">
        <f ca="1">ROUNDUP(SUMIF(Table1[#All],Table4[[#This Row],[Full Name]],Table1[[#All],[Sessions]]),0)</f>
        <v>0</v>
      </c>
      <c r="L44">
        <f>COUNTIF(Table17[#All],Table4[[#This Row],[Full Name]])</f>
        <v>0</v>
      </c>
      <c r="M44" s="7">
        <f ca="1">IF(Table4[[#This Row],[Trainings ]]&gt;0,5*Table4[[#This Row],[Trainings ]],0)+Table4[[#This Row],[Business Skill]]+Table4[[#This Row],[Child Progress Sessions]]+Table4[[#This Row],[Days PQA]]+Table4[[#This Row],[Day SmartSpace]]</f>
        <v>21</v>
      </c>
      <c r="N44" s="9">
        <f ca="1">WORKDAY(TODAY(),Table4[[#This Row],[Day SmartSpace]]+Table4[[#This Row],[Days PQA]]+Table4[[#This Row],[Child Progress Sessions]]+Table4[[#This Row],[Business Skill]]+10+IF(Table4[[#This Row],[Trainings ]]&gt;0,10,0))</f>
        <v>45140</v>
      </c>
      <c r="O44" s="7">
        <f ca="1">SUMIF('Avg Conversion Days'!A66:B116,Table4[[#This Row],[Full Name]],'Avg Conversion Days'!B66:B116)</f>
        <v>0</v>
      </c>
      <c r="P44" s="9">
        <f ca="1">IF(Table4[[#This Row],[Average conversion]]=0,WORKDAY(Table4[[#This Row],[Date next Startup]],30),WORKDAY(Table4[[#This Row],[Date next Startup]],Table4[[#This Row],[Average conversion]]))</f>
        <v>45182</v>
      </c>
      <c r="Q44" s="9" t="e">
        <f>VLOOKUP(Table4[[#This Row],[Full Name]],Table17[[#All],[Coach]:[August Conversion]],3,FALSE)</f>
        <v>#N/A</v>
      </c>
    </row>
    <row r="45" spans="1:17" hidden="1">
      <c r="A45" s="1" t="s">
        <v>108</v>
      </c>
      <c r="B45" s="1" t="s">
        <v>15</v>
      </c>
      <c r="C45" s="7">
        <f ca="1">ROUNDUP(SUMIF(Table11[#All],Table4[[#This Row],[Full Name]],Table11[[#All],[Days Required]]),0)</f>
        <v>0</v>
      </c>
      <c r="D45" s="7">
        <f ca="1">ROUNDUP(SUMIF(Table13[],Table4[[#This Row],[Full Name]],Table13[[#All],[September]]),0)</f>
        <v>3</v>
      </c>
      <c r="E45" s="7">
        <v>2</v>
      </c>
      <c r="F45" s="7"/>
      <c r="G45" s="7"/>
      <c r="H45" s="7"/>
      <c r="I45" s="7">
        <f ca="1">ROUNDUP(SUM(Table4[[#This Row],[Day SmartSpace]:[Annual Reaccreditation]]),0)</f>
        <v>5</v>
      </c>
      <c r="J45" s="7">
        <f ca="1">ROUNDUP(SUMIF(Table15[[#All],[Full Name]:[October CP]],Table4[[#This Row],[Full Name]],Table15[[#All],[September CP]]),0)</f>
        <v>3</v>
      </c>
      <c r="K45" s="7">
        <f ca="1">ROUNDUP(SUMIF(Table1[#All],Table4[[#This Row],[Full Name]],Table1[[#All],[Sessions]]),0)</f>
        <v>0</v>
      </c>
      <c r="L45">
        <f>COUNTIF(Table17[#All],Table4[[#This Row],[Full Name]])</f>
        <v>3</v>
      </c>
      <c r="M45" s="7">
        <f ca="1">IF(Table4[[#This Row],[Trainings ]]&gt;0,5*Table4[[#This Row],[Trainings ]],0)+Table4[[#This Row],[Business Skill]]+Table4[[#This Row],[Child Progress Sessions]]+Table4[[#This Row],[Days PQA]]+Table4[[#This Row],[Day SmartSpace]]</f>
        <v>21</v>
      </c>
      <c r="N45" s="9">
        <f ca="1">WORKDAY(TODAY(),Table4[[#This Row],[Day SmartSpace]]+Table4[[#This Row],[Days PQA]]+Table4[[#This Row],[Child Progress Sessions]]+Table4[[#This Row],[Business Skill]]+10+IF(Table4[[#This Row],[Trainings ]]&gt;0,10,0))</f>
        <v>45133</v>
      </c>
      <c r="O45" s="7">
        <f ca="1">SUMIF('Avg Conversion Days'!A39:B89,Table4[[#This Row],[Full Name]],'Avg Conversion Days'!B39:B89)</f>
        <v>15.777777777777779</v>
      </c>
      <c r="P45" s="9">
        <f ca="1">IF(Table4[[#This Row],[Average conversion]]=0,WORKDAY(Table4[[#This Row],[Date next Startup]],30),WORKDAY(Table4[[#This Row],[Date next Startup]],Table4[[#This Row],[Average conversion]]))</f>
        <v>45154</v>
      </c>
      <c r="Q45" s="9">
        <f>VLOOKUP(Table4[[#This Row],[Full Name]],Table17[[#All],[Coach]:[August Conversion]],3,FALSE)</f>
        <v>44809.333333333299</v>
      </c>
    </row>
    <row r="46" spans="1:17">
      <c r="A46" s="1" t="s">
        <v>185</v>
      </c>
      <c r="B46" s="1" t="s">
        <v>43</v>
      </c>
      <c r="C46" s="7">
        <f ca="1">ROUNDUP(SUMIF(Table11[#All],Table4[[#This Row],[Full Name]],Table11[[#All],[Days Required]]),0)</f>
        <v>8</v>
      </c>
      <c r="D46" s="7">
        <f ca="1">ROUNDUP(SUMIF(Table13[],Table4[[#This Row],[Full Name]],Table13[[#All],[September]]),0)</f>
        <v>15</v>
      </c>
      <c r="E46" s="7">
        <v>2</v>
      </c>
      <c r="F46" s="7"/>
      <c r="G46" s="7"/>
      <c r="H46" s="7"/>
      <c r="I46" s="7">
        <f ca="1">ROUNDUP(SUM(Table4[[#This Row],[Day SmartSpace]:[Annual Reaccreditation]]),0)</f>
        <v>25</v>
      </c>
      <c r="J46" s="7">
        <f ca="1">ROUNDUP(SUMIF(Table15[[#All],[Full Name]:[October CP]],Table4[[#This Row],[Full Name]],Table15[[#All],[September CP]]),0)</f>
        <v>0</v>
      </c>
      <c r="K46">
        <f ca="1">ROUNDUP(SUMIF(Table1[#All],Table4[[#This Row],[Full Name]],Table1[[#All],[Sessions]]),0)</f>
        <v>0</v>
      </c>
      <c r="L46">
        <f>COUNTIF(Table17[#All],Table4[[#This Row],[Full Name]])</f>
        <v>0</v>
      </c>
      <c r="M46" s="7">
        <f ca="1">IF(Table4[[#This Row],[Trainings ]]&gt;0,5*Table4[[#This Row],[Trainings ]],0)+Table4[[#This Row],[Business Skill]]+Table4[[#This Row],[Child Progress Sessions]]+Table4[[#This Row],[Days PQA]]+Table4[[#This Row],[Day SmartSpace]]</f>
        <v>23</v>
      </c>
      <c r="N46" s="9">
        <f ca="1">WORKDAY(TODAY(),Table4[[#This Row],[Day SmartSpace]]+Table4[[#This Row],[Days PQA]]+Table4[[#This Row],[Child Progress Sessions]]+Table4[[#This Row],[Business Skill]]+10+IF(Table4[[#This Row],[Trainings ]]&gt;0,10,0))</f>
        <v>45142</v>
      </c>
      <c r="O46" s="7">
        <f ca="1">SUMIF('Avg Conversion Days'!A55:B105,Table4[[#This Row],[Full Name]],'Avg Conversion Days'!B55:B105)</f>
        <v>0</v>
      </c>
      <c r="P46" s="9">
        <f ca="1">IF(Table4[[#This Row],[Average conversion]]=0,WORKDAY(Table4[[#This Row],[Date next Startup]],30),WORKDAY(Table4[[#This Row],[Date next Startup]],Table4[[#This Row],[Average conversion]]))</f>
        <v>45184</v>
      </c>
      <c r="Q46" s="9" t="e">
        <f>VLOOKUP(Table4[[#This Row],[Full Name]],Table17[[#All],[Coach]:[August Conversion]],3,FALSE)</f>
        <v>#N/A</v>
      </c>
    </row>
    <row r="47" spans="1:17" hidden="1">
      <c r="A47" s="1" t="s">
        <v>14</v>
      </c>
      <c r="B47" s="1" t="s">
        <v>15</v>
      </c>
      <c r="C47" s="7">
        <f ca="1">ROUNDUP(SUMIF(Table11[#All],Table4[[#This Row],[Full Name]],Table11[[#All],[Days Required]]),0)</f>
        <v>3</v>
      </c>
      <c r="D47" s="7">
        <f ca="1">ROUNDUP(SUMIF(Table13[],Table4[[#This Row],[Full Name]],Table13[[#All],[September]]),0)</f>
        <v>12</v>
      </c>
      <c r="E47" s="7">
        <v>2</v>
      </c>
      <c r="F47" s="7"/>
      <c r="G47" s="7"/>
      <c r="H47" s="7"/>
      <c r="I47" s="7">
        <f ca="1">ROUNDUP(SUM(Table4[[#This Row],[Day SmartSpace]:[Annual Reaccreditation]]),0)</f>
        <v>17</v>
      </c>
      <c r="J47" s="7">
        <f ca="1">ROUNDUP(SUMIF(Table15[[#All],[Full Name]:[October CP]],Table4[[#This Row],[Full Name]],Table15[[#All],[September CP]]),0)</f>
        <v>3</v>
      </c>
      <c r="K47" s="7">
        <f ca="1">ROUNDUP(SUMIF(Table1[#All],Table4[[#This Row],[Full Name]],Table1[[#All],[Sessions]]),0)</f>
        <v>0</v>
      </c>
      <c r="L47">
        <f>COUNTIF(Table17[#All],Table4[[#This Row],[Full Name]])</f>
        <v>1</v>
      </c>
      <c r="M47" s="7">
        <f ca="1">IF(Table4[[#This Row],[Trainings ]]&gt;0,5*Table4[[#This Row],[Trainings ]],0)+Table4[[#This Row],[Business Skill]]+Table4[[#This Row],[Child Progress Sessions]]+Table4[[#This Row],[Days PQA]]+Table4[[#This Row],[Day SmartSpace]]</f>
        <v>23</v>
      </c>
      <c r="N47" s="9">
        <f ca="1">WORKDAY(TODAY(),Table4[[#This Row],[Day SmartSpace]]+Table4[[#This Row],[Days PQA]]+Table4[[#This Row],[Child Progress Sessions]]+Table4[[#This Row],[Business Skill]]+10+IF(Table4[[#This Row],[Trainings ]]&gt;0,10,0))</f>
        <v>45149</v>
      </c>
      <c r="O47" s="7">
        <f ca="1">SUMIF('Avg Conversion Days'!A63:B113,Table4[[#This Row],[Full Name]],'Avg Conversion Days'!B63:B113)</f>
        <v>0</v>
      </c>
      <c r="P47" s="9">
        <f ca="1">IF(Table4[[#This Row],[Average conversion]]=0,WORKDAY(Table4[[#This Row],[Date next Startup]],30),WORKDAY(Table4[[#This Row],[Date next Startup]],Table4[[#This Row],[Average conversion]]))</f>
        <v>45191</v>
      </c>
      <c r="Q47" s="9">
        <f>VLOOKUP(Table4[[#This Row],[Full Name]],Table17[[#All],[Coach]:[August Conversion]],3,FALSE)</f>
        <v>44809.333333333299</v>
      </c>
    </row>
    <row r="48" spans="1:17" hidden="1">
      <c r="A48" s="1" t="s">
        <v>49</v>
      </c>
      <c r="B48" s="1" t="s">
        <v>50</v>
      </c>
      <c r="C48" s="7">
        <f ca="1">ROUNDUP(SUMIF(Table11[#All],Table4[[#This Row],[Full Name]],Table11[[#All],[Days Required]]),0)</f>
        <v>1</v>
      </c>
      <c r="D48" s="7">
        <f ca="1">ROUNDUP(SUMIF(Table13[],Table4[[#This Row],[Full Name]],Table13[[#All],[September]]),0)</f>
        <v>17</v>
      </c>
      <c r="E48" s="7">
        <v>2</v>
      </c>
      <c r="F48" s="7"/>
      <c r="G48" s="7"/>
      <c r="H48" s="7"/>
      <c r="I48" s="7">
        <f ca="1">ROUNDUP(SUM(Table4[[#This Row],[Day SmartSpace]:[Annual Reaccreditation]]),0)</f>
        <v>20</v>
      </c>
      <c r="J48" s="7">
        <f ca="1">ROUNDUP(SUMIF(Table15[[#All],[Full Name]:[October CP]],Table4[[#This Row],[Full Name]],Table15[[#All],[September CP]]),0)</f>
        <v>2</v>
      </c>
      <c r="K48" s="7">
        <f ca="1">ROUNDUP(SUMIF(Table1[#All],Table4[[#This Row],[Full Name]],Table1[[#All],[Sessions]]),0)</f>
        <v>0</v>
      </c>
      <c r="L48">
        <f>COUNTIF(Table17[#All],Table4[[#This Row],[Full Name]])</f>
        <v>1</v>
      </c>
      <c r="M48" s="7">
        <f ca="1">IF(Table4[[#This Row],[Trainings ]]&gt;0,5*Table4[[#This Row],[Trainings ]],0)+Table4[[#This Row],[Business Skill]]+Table4[[#This Row],[Child Progress Sessions]]+Table4[[#This Row],[Days PQA]]+Table4[[#This Row],[Day SmartSpace]]</f>
        <v>25</v>
      </c>
      <c r="N48" s="9">
        <f ca="1">WORKDAY(TODAY(),Table4[[#This Row],[Day SmartSpace]]+Table4[[#This Row],[Days PQA]]+Table4[[#This Row],[Child Progress Sessions]]+Table4[[#This Row],[Business Skill]]+10+IF(Table4[[#This Row],[Trainings ]]&gt;0,10,0))</f>
        <v>45153</v>
      </c>
      <c r="O48" s="7">
        <f ca="1">SUMIF('Avg Conversion Days'!A28:B78,Table4[[#This Row],[Full Name]],'Avg Conversion Days'!B28:B78)</f>
        <v>22.724137931034484</v>
      </c>
      <c r="P48" s="9">
        <f ca="1">IF(Table4[[#This Row],[Average conversion]]=0,WORKDAY(Table4[[#This Row],[Date next Startup]],30),WORKDAY(Table4[[#This Row],[Date next Startup]],Table4[[#This Row],[Average conversion]]))</f>
        <v>45183</v>
      </c>
      <c r="Q48" s="9">
        <f>VLOOKUP(Table4[[#This Row],[Full Name]],Table17[[#All],[Coach]:[August Conversion]],3,FALSE)</f>
        <v>44816.333333333299</v>
      </c>
    </row>
    <row r="49" spans="1:17" hidden="1">
      <c r="A49" s="1" t="s">
        <v>154</v>
      </c>
      <c r="B49" s="1" t="s">
        <v>50</v>
      </c>
      <c r="C49" s="7">
        <f ca="1">ROUNDUP(SUMIF(Table11[#All],Table4[[#This Row],[Full Name]],Table11[[#All],[Days Required]]),0)</f>
        <v>9</v>
      </c>
      <c r="D49" s="7">
        <f ca="1">ROUNDUP(SUMIF(Table13[],Table4[[#This Row],[Full Name]],Table13[[#All],[September]]),0)</f>
        <v>12</v>
      </c>
      <c r="E49" s="7">
        <v>2</v>
      </c>
      <c r="F49" s="7"/>
      <c r="G49" s="7"/>
      <c r="H49" s="7"/>
      <c r="I49" s="7">
        <f ca="1">ROUNDUP(SUM(Table4[[#This Row],[Day SmartSpace]:[Annual Reaccreditation]]),0)</f>
        <v>23</v>
      </c>
      <c r="J49" s="7">
        <f ca="1">ROUNDUP(SUMIF(Table15[[#All],[Full Name]:[October CP]],Table4[[#This Row],[Full Name]],Table15[[#All],[September CP]]),0)</f>
        <v>0</v>
      </c>
      <c r="K49">
        <f ca="1">ROUNDUP(SUMIF(Table1[#All],Table4[[#This Row],[Full Name]],Table1[[#All],[Sessions]]),0)</f>
        <v>0</v>
      </c>
      <c r="L49">
        <f>COUNTIF(Table17[#All],Table4[[#This Row],[Full Name]])</f>
        <v>1</v>
      </c>
      <c r="M49" s="7">
        <f ca="1">IF(Table4[[#This Row],[Trainings ]]&gt;0,5*Table4[[#This Row],[Trainings ]],0)+Table4[[#This Row],[Business Skill]]+Table4[[#This Row],[Child Progress Sessions]]+Table4[[#This Row],[Days PQA]]+Table4[[#This Row],[Day SmartSpace]]</f>
        <v>26</v>
      </c>
      <c r="N49" s="9">
        <f ca="1">WORKDAY(TODAY(),Table4[[#This Row],[Day SmartSpace]]+Table4[[#This Row],[Days PQA]]+Table4[[#This Row],[Child Progress Sessions]]+Table4[[#This Row],[Business Skill]]+10+IF(Table4[[#This Row],[Trainings ]]&gt;0,10,0))</f>
        <v>45154</v>
      </c>
      <c r="O49" s="7">
        <f ca="1">SUMIF('Avg Conversion Days'!A36:B86,Table4[[#This Row],[Full Name]],'Avg Conversion Days'!B36:B86)</f>
        <v>0</v>
      </c>
      <c r="P49" s="9">
        <f ca="1">IF(Table4[[#This Row],[Average conversion]]=0,WORKDAY(Table4[[#This Row],[Date next Startup]],30),WORKDAY(Table4[[#This Row],[Date next Startup]],Table4[[#This Row],[Average conversion]]))</f>
        <v>45196</v>
      </c>
      <c r="Q49" s="9">
        <f>VLOOKUP(Table4[[#This Row],[Full Name]],Table17[[#All],[Coach]:[August Conversion]],3,FALSE)</f>
        <v>44823.333333333299</v>
      </c>
    </row>
    <row r="50" spans="1:17" hidden="1">
      <c r="A50" s="1" t="s">
        <v>61</v>
      </c>
      <c r="B50" s="1" t="s">
        <v>39</v>
      </c>
      <c r="C50" s="7">
        <f ca="1">ROUNDUP(SUMIF(Table11[#All],Table4[[#This Row],[Full Name]],Table11[[#All],[Days Required]]),0)</f>
        <v>13</v>
      </c>
      <c r="D50" s="7">
        <f ca="1">ROUNDUP(SUMIF(Table13[],Table4[[#This Row],[Full Name]],Table13[[#All],[September]]),0)</f>
        <v>5</v>
      </c>
      <c r="E50" s="7">
        <v>2</v>
      </c>
      <c r="F50" s="7"/>
      <c r="G50" s="7"/>
      <c r="H50" s="7"/>
      <c r="I50" s="7">
        <f ca="1">ROUNDUP(SUM(Table4[[#This Row],[Day SmartSpace]:[Annual Reaccreditation]]),0)</f>
        <v>20</v>
      </c>
      <c r="J50" s="7">
        <f ca="1">ROUNDUP(SUMIF(Table15[[#All],[Full Name]:[October CP]],Table4[[#This Row],[Full Name]],Table15[[#All],[September CP]]),0)</f>
        <v>0</v>
      </c>
      <c r="K50">
        <f ca="1">ROUNDUP(SUMIF(Table1[#All],Table4[[#This Row],[Full Name]],Table1[[#All],[Sessions]]),0)</f>
        <v>0</v>
      </c>
      <c r="L50">
        <f>COUNTIF(Table17[#All],Table4[[#This Row],[Full Name]])</f>
        <v>2</v>
      </c>
      <c r="M50" s="7">
        <f ca="1">IF(Table4[[#This Row],[Trainings ]]&gt;0,5*Table4[[#This Row],[Trainings ]],0)+Table4[[#This Row],[Business Skill]]+Table4[[#This Row],[Child Progress Sessions]]+Table4[[#This Row],[Days PQA]]+Table4[[#This Row],[Day SmartSpace]]</f>
        <v>28</v>
      </c>
      <c r="N50" s="9">
        <f ca="1">WORKDAY(TODAY(),Table4[[#This Row],[Day SmartSpace]]+Table4[[#This Row],[Days PQA]]+Table4[[#This Row],[Child Progress Sessions]]+Table4[[#This Row],[Business Skill]]+10+IF(Table4[[#This Row],[Trainings ]]&gt;0,10,0))</f>
        <v>45149</v>
      </c>
      <c r="O50" s="7">
        <f ca="1">SUMIF('Avg Conversion Days'!A48:B98,Table4[[#This Row],[Full Name]],'Avg Conversion Days'!B48:B98)</f>
        <v>0</v>
      </c>
      <c r="P50" s="9">
        <f ca="1">IF(Table4[[#This Row],[Average conversion]]=0,WORKDAY(Table4[[#This Row],[Date next Startup]],30),WORKDAY(Table4[[#This Row],[Date next Startup]],Table4[[#This Row],[Average conversion]]))</f>
        <v>45191</v>
      </c>
      <c r="Q50" s="9">
        <f>VLOOKUP(Table4[[#This Row],[Full Name]],Table17[[#All],[Coach]:[August Conversion]],3,FALSE)</f>
        <v>44809.395833333299</v>
      </c>
    </row>
    <row r="51" spans="1:17" hidden="1">
      <c r="A51" s="1" t="s">
        <v>182</v>
      </c>
      <c r="B51" s="1" t="s">
        <v>124</v>
      </c>
      <c r="C51" s="7">
        <f ca="1">ROUNDUP(SUMIF(Table11[#All],Table4[[#This Row],[Full Name]],Table11[[#All],[Days Required]]),0)</f>
        <v>8</v>
      </c>
      <c r="D51" s="7">
        <f ca="1">ROUNDUP(SUMIF(Table13[],Table4[[#This Row],[Full Name]],Table13[[#All],[September]]),0)</f>
        <v>13</v>
      </c>
      <c r="E51" s="7">
        <v>2</v>
      </c>
      <c r="F51" s="7"/>
      <c r="G51" s="7"/>
      <c r="H51" s="7"/>
      <c r="I51" s="7">
        <f ca="1">ROUNDUP(SUM(Table4[[#This Row],[Day SmartSpace]:[Annual Reaccreditation]]),0)</f>
        <v>23</v>
      </c>
      <c r="J51" s="7">
        <f ca="1">ROUNDUP(SUMIF(Table15[[#All],[Full Name]:[October CP]],Table4[[#This Row],[Full Name]],Table15[[#All],[September CP]]),0)</f>
        <v>0</v>
      </c>
      <c r="K51">
        <f ca="1">ROUNDUP(SUMIF(Table1[#All],Table4[[#This Row],[Full Name]],Table1[[#All],[Sessions]]),0)</f>
        <v>0</v>
      </c>
      <c r="L51">
        <f>COUNTIF(Table17[#All],Table4[[#This Row],[Full Name]])</f>
        <v>2</v>
      </c>
      <c r="M51" s="7">
        <f ca="1">IF(Table4[[#This Row],[Trainings ]]&gt;0,5*Table4[[#This Row],[Trainings ]],0)+Table4[[#This Row],[Business Skill]]+Table4[[#This Row],[Child Progress Sessions]]+Table4[[#This Row],[Days PQA]]+Table4[[#This Row],[Day SmartSpace]]</f>
        <v>31</v>
      </c>
      <c r="N51" s="9">
        <f ca="1">WORKDAY(TODAY(),Table4[[#This Row],[Day SmartSpace]]+Table4[[#This Row],[Days PQA]]+Table4[[#This Row],[Child Progress Sessions]]+Table4[[#This Row],[Business Skill]]+10+IF(Table4[[#This Row],[Trainings ]]&gt;0,10,0))</f>
        <v>45154</v>
      </c>
      <c r="O51" s="7">
        <f ca="1">SUMIF('Avg Conversion Days'!A59:B109,Table4[[#This Row],[Full Name]],'Avg Conversion Days'!B59:B109)</f>
        <v>0</v>
      </c>
      <c r="P51" s="9">
        <f ca="1">IF(Table4[[#This Row],[Average conversion]]=0,WORKDAY(Table4[[#This Row],[Date next Startup]],30),WORKDAY(Table4[[#This Row],[Date next Startup]],Table4[[#This Row],[Average conversion]]))</f>
        <v>45196</v>
      </c>
      <c r="Q51" s="9">
        <f>VLOOKUP(Table4[[#This Row],[Full Name]],Table17[[#All],[Coach]:[August Conversion]],3,FALSE)</f>
        <v>44809.333333333299</v>
      </c>
    </row>
    <row r="52" spans="1:17" hidden="1">
      <c r="A52" s="1" t="s">
        <v>117</v>
      </c>
      <c r="B52" s="1" t="s">
        <v>72</v>
      </c>
      <c r="C52" s="7">
        <f ca="1">ROUNDUP(SUMIF(Table11[#All],Table4[[#This Row],[Full Name]],Table11[[#All],[Days Required]]),0)</f>
        <v>3</v>
      </c>
      <c r="D52" s="7">
        <f ca="1">ROUNDUP(SUMIF(Table13[],Table4[[#This Row],[Full Name]],Table13[[#All],[September]]),0)</f>
        <v>9</v>
      </c>
      <c r="E52" s="7">
        <v>2</v>
      </c>
      <c r="F52" s="7"/>
      <c r="G52" s="7"/>
      <c r="H52" s="7"/>
      <c r="I52" s="7">
        <f ca="1">ROUNDUP(SUM(Table4[[#This Row],[Day SmartSpace]:[Annual Reaccreditation]]),0)</f>
        <v>14</v>
      </c>
      <c r="J52" s="7">
        <f ca="1">ROUNDUP(SUMIF(Table15[[#All],[Full Name]:[October CP]],Table4[[#This Row],[Full Name]],Table15[[#All],[September CP]]),0)</f>
        <v>2</v>
      </c>
      <c r="K52" s="7">
        <f ca="1">ROUNDUP(SUMIF(Table1[#All],Table4[[#This Row],[Full Name]],Table1[[#All],[Sessions]]),0)</f>
        <v>2</v>
      </c>
      <c r="L52">
        <f>COUNTIF(Table17[#All],Table4[[#This Row],[Full Name]])</f>
        <v>3</v>
      </c>
      <c r="M52" s="7">
        <f ca="1">IF(Table4[[#This Row],[Trainings ]]&gt;0,5*Table4[[#This Row],[Trainings ]],0)+Table4[[#This Row],[Business Skill]]+Table4[[#This Row],[Child Progress Sessions]]+Table4[[#This Row],[Days PQA]]+Table4[[#This Row],[Day SmartSpace]]</f>
        <v>31</v>
      </c>
      <c r="N52" s="9">
        <f ca="1">WORKDAY(TODAY(),Table4[[#This Row],[Day SmartSpace]]+Table4[[#This Row],[Days PQA]]+Table4[[#This Row],[Child Progress Sessions]]+Table4[[#This Row],[Business Skill]]+10+IF(Table4[[#This Row],[Trainings ]]&gt;0,10,0))</f>
        <v>45147</v>
      </c>
      <c r="O52" s="7">
        <f ca="1">SUMIF('Avg Conversion Days'!A52:B102,Table4[[#This Row],[Full Name]],'Avg Conversion Days'!B52:B102)</f>
        <v>0</v>
      </c>
      <c r="P52" s="9">
        <f ca="1">IF(Table4[[#This Row],[Average conversion]]=0,WORKDAY(Table4[[#This Row],[Date next Startup]],30),WORKDAY(Table4[[#This Row],[Date next Startup]],Table4[[#This Row],[Average conversion]]))</f>
        <v>45189</v>
      </c>
      <c r="Q52" s="9">
        <f>VLOOKUP(Table4[[#This Row],[Full Name]],Table17[[#All],[Coach]:[August Conversion]],3,FALSE)</f>
        <v>44809.333333333299</v>
      </c>
    </row>
    <row r="53" spans="1:17">
      <c r="A53" s="1" t="s">
        <v>19</v>
      </c>
      <c r="B53" s="1" t="s">
        <v>20</v>
      </c>
      <c r="C53" s="7">
        <f ca="1">ROUNDUP(SUMIF(Table11[#All],Table4[[#This Row],[Full Name]],Table11[[#All],[Days Required]]),0)</f>
        <v>0</v>
      </c>
      <c r="D53" s="7">
        <f ca="1">ROUNDUP(SUMIF(Table13[],Table4[[#This Row],[Full Name]],Table13[[#All],[September]]),0)</f>
        <v>32</v>
      </c>
      <c r="E53" s="7">
        <v>2</v>
      </c>
      <c r="F53" s="7"/>
      <c r="G53" s="7"/>
      <c r="H53" s="7"/>
      <c r="I53" s="7">
        <f ca="1">ROUNDUP(SUM(Table4[[#This Row],[Day SmartSpace]:[Annual Reaccreditation]]),0)</f>
        <v>34</v>
      </c>
      <c r="J53" s="7">
        <f ca="1">ROUNDUP(SUMIF(Table15[[#All],[Full Name]:[October CP]],Table4[[#This Row],[Full Name]],Table15[[#All],[September CP]]),0)</f>
        <v>0</v>
      </c>
      <c r="K53">
        <f ca="1">ROUNDUP(SUMIF(Table1[#All],Table4[[#This Row],[Full Name]],Table1[[#All],[Sessions]]),0)</f>
        <v>0</v>
      </c>
      <c r="L53">
        <f>COUNTIF(Table17[#All],Table4[[#This Row],[Full Name]])</f>
        <v>0</v>
      </c>
      <c r="M53" s="7">
        <f ca="1">IF(Table4[[#This Row],[Trainings ]]&gt;0,5*Table4[[#This Row],[Trainings ]],0)+Table4[[#This Row],[Business Skill]]+Table4[[#This Row],[Child Progress Sessions]]+Table4[[#This Row],[Days PQA]]+Table4[[#This Row],[Day SmartSpace]]</f>
        <v>32</v>
      </c>
      <c r="N53" s="9">
        <f ca="1">WORKDAY(TODAY(),Table4[[#This Row],[Day SmartSpace]]+Table4[[#This Row],[Days PQA]]+Table4[[#This Row],[Child Progress Sessions]]+Table4[[#This Row],[Business Skill]]+10+IF(Table4[[#This Row],[Trainings ]]&gt;0,10,0))</f>
        <v>45155</v>
      </c>
      <c r="O53" s="7">
        <f ca="1">SUMIF('Avg Conversion Days'!A69:B119,Table4[[#This Row],[Full Name]],'Avg Conversion Days'!B69:B119)</f>
        <v>0</v>
      </c>
      <c r="P53" s="9">
        <f ca="1">IF(Table4[[#This Row],[Average conversion]]=0,WORKDAY(Table4[[#This Row],[Date next Startup]],30),WORKDAY(Table4[[#This Row],[Date next Startup]],Table4[[#This Row],[Average conversion]]))</f>
        <v>45197</v>
      </c>
      <c r="Q53" s="9" t="e">
        <f>VLOOKUP(Table4[[#This Row],[Full Name]],Table17[[#All],[Coach]:[August Conversion]],3,FALSE)</f>
        <v>#N/A</v>
      </c>
    </row>
    <row r="54" spans="1:17" hidden="1">
      <c r="A54" s="1" t="s">
        <v>200</v>
      </c>
      <c r="B54" s="1" t="s">
        <v>15</v>
      </c>
      <c r="C54" s="7">
        <f ca="1">ROUNDUP(SUMIF(Table11[#All],Table4[[#This Row],[Full Name]],Table11[[#All],[Days Required]]),0)</f>
        <v>16</v>
      </c>
      <c r="D54" s="7">
        <f ca="1">ROUNDUP(SUMIF(Table13[],Table4[[#This Row],[Full Name]],Table13[[#All],[September]]),0)</f>
        <v>6</v>
      </c>
      <c r="E54" s="7">
        <v>2</v>
      </c>
      <c r="F54" s="7"/>
      <c r="G54" s="7"/>
      <c r="H54" s="7"/>
      <c r="I54" s="7">
        <f ca="1">ROUNDUP(SUM(Table4[[#This Row],[Day SmartSpace]:[Annual Reaccreditation]]),0)</f>
        <v>24</v>
      </c>
      <c r="J54" s="7">
        <f ca="1">ROUNDUP(SUMIF(Table15[[#All],[Full Name]:[October CP]],Table4[[#This Row],[Full Name]],Table15[[#All],[September CP]]),0)</f>
        <v>5</v>
      </c>
      <c r="K54" s="7">
        <f ca="1">ROUNDUP(SUMIF(Table1[#All],Table4[[#This Row],[Full Name]],Table1[[#All],[Sessions]]),0)</f>
        <v>2</v>
      </c>
      <c r="L54">
        <f>COUNTIF(Table17[#All],Table4[[#This Row],[Full Name]])</f>
        <v>1</v>
      </c>
      <c r="M54" s="7">
        <f ca="1">IF(Table4[[#This Row],[Trainings ]]&gt;0,5*Table4[[#This Row],[Trainings ]],0)+Table4[[#This Row],[Business Skill]]+Table4[[#This Row],[Child Progress Sessions]]+Table4[[#This Row],[Days PQA]]+Table4[[#This Row],[Day SmartSpace]]</f>
        <v>34</v>
      </c>
      <c r="N54" s="9">
        <f ca="1">WORKDAY(TODAY(),Table4[[#This Row],[Day SmartSpace]]+Table4[[#This Row],[Days PQA]]+Table4[[#This Row],[Child Progress Sessions]]+Table4[[#This Row],[Business Skill]]+10+IF(Table4[[#This Row],[Trainings ]]&gt;0,10,0))</f>
        <v>45166</v>
      </c>
      <c r="O54" s="7">
        <f ca="1">SUMIF('Avg Conversion Days'!A21:B71,Table4[[#This Row],[Full Name]],'Avg Conversion Days'!B21:B71)</f>
        <v>11.625</v>
      </c>
      <c r="P54" s="9">
        <f ca="1">IF(Table4[[#This Row],[Average conversion]]=0,WORKDAY(Table4[[#This Row],[Date next Startup]],30),WORKDAY(Table4[[#This Row],[Date next Startup]],Table4[[#This Row],[Average conversion]]))</f>
        <v>45181</v>
      </c>
      <c r="Q54" s="9">
        <f>VLOOKUP(Table4[[#This Row],[Full Name]],Table17[[#All],[Coach]:[August Conversion]],3,FALSE)</f>
        <v>44830.333333333299</v>
      </c>
    </row>
    <row r="55" spans="1:17" hidden="1">
      <c r="A55" s="1" t="s">
        <v>178</v>
      </c>
      <c r="B55" s="1" t="s">
        <v>179</v>
      </c>
      <c r="C55" s="7">
        <f ca="1">ROUNDUP(SUMIF(Table11[#All],Table4[[#This Row],[Full Name]],Table11[[#All],[Days Required]]),0)</f>
        <v>15</v>
      </c>
      <c r="D55" s="7">
        <f ca="1">ROUNDUP(SUMIF(Table13[],Table4[[#This Row],[Full Name]],Table13[[#All],[September]]),0)</f>
        <v>7</v>
      </c>
      <c r="E55" s="7">
        <v>2</v>
      </c>
      <c r="F55" s="7"/>
      <c r="G55" s="7"/>
      <c r="H55" s="7"/>
      <c r="I55" s="7">
        <f ca="1">ROUNDUP(SUM(Table4[[#This Row],[Day SmartSpace]:[Annual Reaccreditation]]),0)</f>
        <v>24</v>
      </c>
      <c r="J55" s="7">
        <f ca="1">ROUNDUP(SUMIF(Table15[[#All],[Full Name]:[October CP]],Table4[[#This Row],[Full Name]],Table15[[#All],[September CP]]),0)</f>
        <v>0</v>
      </c>
      <c r="K55">
        <f ca="1">ROUNDUP(SUMIF(Table1[#All],Table4[[#This Row],[Full Name]],Table1[[#All],[Sessions]]),0)</f>
        <v>0</v>
      </c>
      <c r="L55">
        <f>COUNTIF(Table17[#All],Table4[[#This Row],[Full Name]])</f>
        <v>3</v>
      </c>
      <c r="M55" s="7">
        <f ca="1">IF(Table4[[#This Row],[Trainings ]]&gt;0,5*Table4[[#This Row],[Trainings ]],0)+Table4[[#This Row],[Business Skill]]+Table4[[#This Row],[Child Progress Sessions]]+Table4[[#This Row],[Days PQA]]+Table4[[#This Row],[Day SmartSpace]]</f>
        <v>37</v>
      </c>
      <c r="N55" s="9">
        <f ca="1">WORKDAY(TODAY(),Table4[[#This Row],[Day SmartSpace]]+Table4[[#This Row],[Days PQA]]+Table4[[#This Row],[Child Progress Sessions]]+Table4[[#This Row],[Business Skill]]+10+IF(Table4[[#This Row],[Trainings ]]&gt;0,10,0))</f>
        <v>45155</v>
      </c>
      <c r="O55" s="7">
        <f ca="1">SUMIF('Avg Conversion Days'!A41:B91,Table4[[#This Row],[Full Name]],'Avg Conversion Days'!B41:B91)</f>
        <v>0</v>
      </c>
      <c r="P55" s="9">
        <f ca="1">IF(Table4[[#This Row],[Average conversion]]=0,WORKDAY(Table4[[#This Row],[Date next Startup]],30),WORKDAY(Table4[[#This Row],[Date next Startup]],Table4[[#This Row],[Average conversion]]))</f>
        <v>45197</v>
      </c>
      <c r="Q55" s="9">
        <f>VLOOKUP(Table4[[#This Row],[Full Name]],Table17[[#All],[Coach]:[August Conversion]],3,FALSE)</f>
        <v>44809.333333333299</v>
      </c>
    </row>
    <row r="56" spans="1:17" hidden="1">
      <c r="A56" s="1" t="s">
        <v>38</v>
      </c>
      <c r="B56" s="1" t="s">
        <v>39</v>
      </c>
      <c r="C56" s="7">
        <f ca="1">ROUNDUP(SUMIF(Table11[#All],Table4[[#This Row],[Full Name]],Table11[[#All],[Days Required]]),0)</f>
        <v>5</v>
      </c>
      <c r="D56" s="7">
        <f ca="1">ROUNDUP(SUMIF(Table13[],Table4[[#This Row],[Full Name]],Table13[[#All],[September]]),0)</f>
        <v>28</v>
      </c>
      <c r="E56" s="7">
        <v>2</v>
      </c>
      <c r="F56" s="7"/>
      <c r="G56" s="7"/>
      <c r="H56" s="7"/>
      <c r="I56" s="7">
        <f ca="1">ROUNDUP(SUM(Table4[[#This Row],[Day SmartSpace]:[Annual Reaccreditation]]),0)</f>
        <v>35</v>
      </c>
      <c r="J56" s="7">
        <f ca="1">ROUNDUP(SUMIF(Table15[[#All],[Full Name]:[October CP]],Table4[[#This Row],[Full Name]],Table15[[#All],[September CP]]),0)</f>
        <v>0</v>
      </c>
      <c r="K56">
        <f ca="1">ROUNDUP(SUMIF(Table1[#All],Table4[[#This Row],[Full Name]],Table1[[#All],[Sessions]]),0)</f>
        <v>0</v>
      </c>
      <c r="L56">
        <f>COUNTIF(Table17[#All],Table4[[#This Row],[Full Name]])</f>
        <v>1</v>
      </c>
      <c r="M56" s="7">
        <f ca="1">IF(Table4[[#This Row],[Trainings ]]&gt;0,5*Table4[[#This Row],[Trainings ]],0)+Table4[[#This Row],[Business Skill]]+Table4[[#This Row],[Child Progress Sessions]]+Table4[[#This Row],[Days PQA]]+Table4[[#This Row],[Day SmartSpace]]</f>
        <v>38</v>
      </c>
      <c r="N56" s="9">
        <f ca="1">WORKDAY(TODAY(),Table4[[#This Row],[Day SmartSpace]]+Table4[[#This Row],[Days PQA]]+Table4[[#This Row],[Child Progress Sessions]]+Table4[[#This Row],[Business Skill]]+10+IF(Table4[[#This Row],[Trainings ]]&gt;0,10,0))</f>
        <v>45170</v>
      </c>
      <c r="O56" s="7">
        <f ca="1">SUMIF('Avg Conversion Days'!A68:B118,Table4[[#This Row],[Full Name]],'Avg Conversion Days'!B68:B118)</f>
        <v>0</v>
      </c>
      <c r="P56" s="9">
        <f ca="1">IF(Table4[[#This Row],[Average conversion]]=0,WORKDAY(Table4[[#This Row],[Date next Startup]],30),WORKDAY(Table4[[#This Row],[Date next Startup]],Table4[[#This Row],[Average conversion]]))</f>
        <v>45212</v>
      </c>
      <c r="Q56" s="9">
        <f>VLOOKUP(Table4[[#This Row],[Full Name]],Table17[[#All],[Coach]:[August Conversion]],3,FALSE)</f>
        <v>44823.416666666701</v>
      </c>
    </row>
    <row r="57" spans="1:17">
      <c r="A57" s="1" t="s">
        <v>57</v>
      </c>
      <c r="B57" s="1" t="s">
        <v>58</v>
      </c>
      <c r="C57" s="7">
        <f ca="1">ROUNDUP(SUMIF(Table11[#All],Table4[[#This Row],[Full Name]],Table11[[#All],[Days Required]]),0)</f>
        <v>8</v>
      </c>
      <c r="D57" s="7">
        <f ca="1">ROUNDUP(SUMIF(Table13[],Table4[[#This Row],[Full Name]],Table13[[#All],[September]]),0)</f>
        <v>24</v>
      </c>
      <c r="E57" s="7">
        <v>2</v>
      </c>
      <c r="F57" s="7"/>
      <c r="G57" s="7"/>
      <c r="H57" s="7"/>
      <c r="I57" s="7">
        <f ca="1">ROUNDUP(SUM(Table4[[#This Row],[Day SmartSpace]:[Annual Reaccreditation]]),0)</f>
        <v>34</v>
      </c>
      <c r="J57" s="7">
        <f ca="1">ROUNDUP(SUMIF(Table15[[#All],[Full Name]:[October CP]],Table4[[#This Row],[Full Name]],Table15[[#All],[September CP]]),0)</f>
        <v>4</v>
      </c>
      <c r="K57">
        <f ca="1">ROUNDUP(SUMIF(Table1[#All],Table4[[#This Row],[Full Name]],Table1[[#All],[Sessions]]),0)</f>
        <v>2</v>
      </c>
      <c r="L57">
        <f>COUNTIF(Table17[#All],Table4[[#This Row],[Full Name]])</f>
        <v>0</v>
      </c>
      <c r="M57" s="7">
        <f ca="1">IF(Table4[[#This Row],[Trainings ]]&gt;0,5*Table4[[#This Row],[Trainings ]],0)+Table4[[#This Row],[Business Skill]]+Table4[[#This Row],[Child Progress Sessions]]+Table4[[#This Row],[Days PQA]]+Table4[[#This Row],[Day SmartSpace]]</f>
        <v>38</v>
      </c>
      <c r="N57" s="9">
        <f ca="1">WORKDAY(TODAY(),Table4[[#This Row],[Day SmartSpace]]+Table4[[#This Row],[Days PQA]]+Table4[[#This Row],[Child Progress Sessions]]+Table4[[#This Row],[Business Skill]]+10+IF(Table4[[#This Row],[Trainings ]]&gt;0,10,0))</f>
        <v>45163</v>
      </c>
      <c r="O57" s="7">
        <f ca="1">SUMIF('Avg Conversion Days'!A51:B101,Table4[[#This Row],[Full Name]],'Avg Conversion Days'!B51:B101)</f>
        <v>0</v>
      </c>
      <c r="P57" s="9">
        <f ca="1">IF(Table4[[#This Row],[Average conversion]]=0,WORKDAY(Table4[[#This Row],[Date next Startup]],30),WORKDAY(Table4[[#This Row],[Date next Startup]],Table4[[#This Row],[Average conversion]]))</f>
        <v>45205</v>
      </c>
      <c r="Q57" s="9" t="e">
        <f>VLOOKUP(Table4[[#This Row],[Full Name]],Table17[[#All],[Coach]:[August Conversion]],3,FALSE)</f>
        <v>#N/A</v>
      </c>
    </row>
    <row r="58" spans="1:17">
      <c r="A58" s="1" t="s">
        <v>222</v>
      </c>
      <c r="B58" s="1" t="s">
        <v>35</v>
      </c>
      <c r="C58" s="7">
        <f ca="1">ROUNDUP(SUMIF(Table11[#All],Table4[[#This Row],[Full Name]],Table11[[#All],[Days Required]]),0)</f>
        <v>19</v>
      </c>
      <c r="D58" s="7">
        <f ca="1">ROUNDUP(SUMIF(Table13[],Table4[[#This Row],[Full Name]],Table13[[#All],[September]]),0)</f>
        <v>21</v>
      </c>
      <c r="E58" s="7">
        <v>2</v>
      </c>
      <c r="F58" s="7"/>
      <c r="G58" s="7"/>
      <c r="H58" s="7"/>
      <c r="I58" s="7">
        <f ca="1">ROUNDUP(SUM(Table4[[#This Row],[Day SmartSpace]:[Annual Reaccreditation]]),0)</f>
        <v>42</v>
      </c>
      <c r="J58" s="7">
        <f ca="1">ROUNDUP(SUMIF(Table15[[#All],[Full Name]:[October CP]],Table4[[#This Row],[Full Name]],Table15[[#All],[September CP]]),0)</f>
        <v>0</v>
      </c>
      <c r="K58">
        <f ca="1">ROUNDUP(SUMIF(Table1[#All],Table4[[#This Row],[Full Name]],Table1[[#All],[Sessions]]),0)</f>
        <v>0</v>
      </c>
      <c r="L58">
        <f>COUNTIF(Table17[#All],Table4[[#This Row],[Full Name]])</f>
        <v>0</v>
      </c>
      <c r="M58" s="7">
        <f ca="1">IF(Table4[[#This Row],[Trainings ]]&gt;0,5*Table4[[#This Row],[Trainings ]],0)+Table4[[#This Row],[Business Skill]]+Table4[[#This Row],[Child Progress Sessions]]+Table4[[#This Row],[Days PQA]]+Table4[[#This Row],[Day SmartSpace]]</f>
        <v>40</v>
      </c>
      <c r="N58" s="9">
        <f ca="1">WORKDAY(TODAY(),Table4[[#This Row],[Day SmartSpace]]+Table4[[#This Row],[Days PQA]]+Table4[[#This Row],[Child Progress Sessions]]+Table4[[#This Row],[Business Skill]]+10+IF(Table4[[#This Row],[Trainings ]]&gt;0,10,0))</f>
        <v>45167</v>
      </c>
      <c r="O58" s="7">
        <f ca="1">SUMIF('Avg Conversion Days'!A65:B115,Table4[[#This Row],[Full Name]],'Avg Conversion Days'!B65:B115)</f>
        <v>0</v>
      </c>
      <c r="P58" s="9">
        <f ca="1">IF(Table4[[#This Row],[Average conversion]]=0,WORKDAY(Table4[[#This Row],[Date next Startup]],30),WORKDAY(Table4[[#This Row],[Date next Startup]],Table4[[#This Row],[Average conversion]]))</f>
        <v>45209</v>
      </c>
      <c r="Q58" s="9" t="e">
        <f>VLOOKUP(Table4[[#This Row],[Full Name]],Table17[[#All],[Coach]:[August Conversion]],3,FALSE)</f>
        <v>#N/A</v>
      </c>
    </row>
    <row r="59" spans="1:17" hidden="1">
      <c r="A59" s="1" t="s">
        <v>169</v>
      </c>
      <c r="B59" s="1" t="s">
        <v>50</v>
      </c>
      <c r="C59" s="7">
        <f ca="1">ROUNDUP(SUMIF(Table11[#All],Table4[[#This Row],[Full Name]],Table11[[#All],[Days Required]]),0)</f>
        <v>6</v>
      </c>
      <c r="D59" s="7">
        <f ca="1">ROUNDUP(SUMIF(Table13[],Table4[[#This Row],[Full Name]],Table13[[#All],[September]]),0)</f>
        <v>27</v>
      </c>
      <c r="E59" s="7">
        <v>2</v>
      </c>
      <c r="F59" s="7"/>
      <c r="G59" s="7"/>
      <c r="H59" s="7"/>
      <c r="I59" s="7">
        <f ca="1">ROUNDUP(SUM(Table4[[#This Row],[Day SmartSpace]:[Annual Reaccreditation]]),0)</f>
        <v>35</v>
      </c>
      <c r="J59" s="7">
        <f ca="1">ROUNDUP(SUMIF(Table15[[#All],[Full Name]:[October CP]],Table4[[#This Row],[Full Name]],Table15[[#All],[September CP]]),0)</f>
        <v>4</v>
      </c>
      <c r="K59" s="7">
        <f ca="1">ROUNDUP(SUMIF(Table1[#All],Table4[[#This Row],[Full Name]],Table1[[#All],[Sessions]]),0)</f>
        <v>0</v>
      </c>
      <c r="L59">
        <f>COUNTIF(Table17[#All],Table4[[#This Row],[Full Name]])</f>
        <v>1</v>
      </c>
      <c r="M59" s="7">
        <f ca="1">IF(Table4[[#This Row],[Trainings ]]&gt;0,5*Table4[[#This Row],[Trainings ]],0)+Table4[[#This Row],[Business Skill]]+Table4[[#This Row],[Child Progress Sessions]]+Table4[[#This Row],[Days PQA]]+Table4[[#This Row],[Day SmartSpace]]</f>
        <v>42</v>
      </c>
      <c r="N59" s="9">
        <f ca="1">WORKDAY(TODAY(),Table4[[#This Row],[Day SmartSpace]]+Table4[[#This Row],[Days PQA]]+Table4[[#This Row],[Child Progress Sessions]]+Table4[[#This Row],[Business Skill]]+10+IF(Table4[[#This Row],[Trainings ]]&gt;0,10,0))</f>
        <v>45176</v>
      </c>
      <c r="O59" s="7">
        <f ca="1">SUMIF('Avg Conversion Days'!A50:B100,Table4[[#This Row],[Full Name]],'Avg Conversion Days'!B50:B100)</f>
        <v>0</v>
      </c>
      <c r="P59" s="9">
        <f ca="1">IF(Table4[[#This Row],[Average conversion]]=0,WORKDAY(Table4[[#This Row],[Date next Startup]],30),WORKDAY(Table4[[#This Row],[Date next Startup]],Table4[[#This Row],[Average conversion]]))</f>
        <v>45218</v>
      </c>
      <c r="Q59" s="9">
        <f>VLOOKUP(Table4[[#This Row],[Full Name]],Table17[[#All],[Coach]:[August Conversion]],3,FALSE)</f>
        <v>44809.333333333299</v>
      </c>
    </row>
    <row r="60" spans="1:17">
      <c r="A60" s="1" t="s">
        <v>9</v>
      </c>
      <c r="B60" s="1" t="s">
        <v>10</v>
      </c>
      <c r="C60" s="7">
        <f ca="1">ROUNDUP(SUMIF(Table11[#All],Table4[[#This Row],[Full Name]],Table11[[#All],[Days Required]]),0)</f>
        <v>0</v>
      </c>
      <c r="D60" s="7">
        <f ca="1">ROUNDUP(SUMIF(Table13[],Table4[[#This Row],[Full Name]],Table13[[#All],[September]]),0)</f>
        <v>41</v>
      </c>
      <c r="E60" s="7">
        <v>2</v>
      </c>
      <c r="F60" s="7"/>
      <c r="G60" s="7"/>
      <c r="H60" s="7"/>
      <c r="I60" s="7">
        <f ca="1">ROUNDUP(SUM(Table4[[#This Row],[Day SmartSpace]:[Annual Reaccreditation]]),0)</f>
        <v>43</v>
      </c>
      <c r="J60" s="7">
        <f ca="1">ROUNDUP(SUMIF(Table15[[#All],[Full Name]:[October CP]],Table4[[#This Row],[Full Name]],Table15[[#All],[September CP]]),0)</f>
        <v>2</v>
      </c>
      <c r="K60">
        <f ca="1">ROUNDUP(SUMIF(Table1[#All],Table4[[#This Row],[Full Name]],Table1[[#All],[Sessions]]),0)</f>
        <v>0</v>
      </c>
      <c r="L60">
        <f>COUNTIF(Table17[#All],Table4[[#This Row],[Full Name]])</f>
        <v>0</v>
      </c>
      <c r="M60" s="7">
        <f ca="1">IF(Table4[[#This Row],[Trainings ]]&gt;0,5*Table4[[#This Row],[Trainings ]],0)+Table4[[#This Row],[Business Skill]]+Table4[[#This Row],[Child Progress Sessions]]+Table4[[#This Row],[Days PQA]]+Table4[[#This Row],[Day SmartSpace]]</f>
        <v>43</v>
      </c>
      <c r="N60" s="9">
        <f ca="1">WORKDAY(TODAY(),Table4[[#This Row],[Day SmartSpace]]+Table4[[#This Row],[Days PQA]]+Table4[[#This Row],[Child Progress Sessions]]+Table4[[#This Row],[Business Skill]]+10+IF(Table4[[#This Row],[Trainings ]]&gt;0,10,0))</f>
        <v>45170</v>
      </c>
      <c r="O60" s="7">
        <f ca="1">SUMIF('Avg Conversion Days'!A64:B114,Table4[[#This Row],[Full Name]],'Avg Conversion Days'!B64:B114)</f>
        <v>0</v>
      </c>
      <c r="P60" s="9">
        <f ca="1">IF(Table4[[#This Row],[Average conversion]]=0,WORKDAY(Table4[[#This Row],[Date next Startup]],30),WORKDAY(Table4[[#This Row],[Date next Startup]],Table4[[#This Row],[Average conversion]]))</f>
        <v>45212</v>
      </c>
      <c r="Q60" s="9" t="e">
        <f>VLOOKUP(Table4[[#This Row],[Full Name]],Table17[[#All],[Coach]:[August Conversion]],3,FALSE)</f>
        <v>#N/A</v>
      </c>
    </row>
    <row r="61" spans="1:17">
      <c r="A61" s="1" t="s">
        <v>203</v>
      </c>
      <c r="B61" s="1" t="s">
        <v>35</v>
      </c>
      <c r="C61" s="7">
        <f ca="1">ROUNDUP(SUMIF(Table11[#All],Table4[[#This Row],[Full Name]],Table11[[#All],[Days Required]]),0)</f>
        <v>12</v>
      </c>
      <c r="D61" s="7">
        <f ca="1">ROUNDUP(SUMIF(Table13[],Table4[[#This Row],[Full Name]],Table13[[#All],[September]]),0)</f>
        <v>29</v>
      </c>
      <c r="E61" s="7">
        <v>2</v>
      </c>
      <c r="F61" s="7"/>
      <c r="G61" s="7"/>
      <c r="H61" s="7"/>
      <c r="I61" s="7">
        <f ca="1">ROUNDUP(SUM(Table4[[#This Row],[Day SmartSpace]:[Annual Reaccreditation]]),0)</f>
        <v>43</v>
      </c>
      <c r="J61" s="7">
        <f ca="1">ROUNDUP(SUMIF(Table15[[#All],[Full Name]:[October CP]],Table4[[#This Row],[Full Name]],Table15[[#All],[September CP]]),0)</f>
        <v>2</v>
      </c>
      <c r="K61">
        <f ca="1">ROUNDUP(SUMIF(Table1[#All],Table4[[#This Row],[Full Name]],Table1[[#All],[Sessions]]),0)</f>
        <v>0</v>
      </c>
      <c r="L61">
        <f>COUNTIF(Table17[#All],Table4[[#This Row],[Full Name]])</f>
        <v>0</v>
      </c>
      <c r="M61" s="7">
        <f ca="1">IF(Table4[[#This Row],[Trainings ]]&gt;0,5*Table4[[#This Row],[Trainings ]],0)+Table4[[#This Row],[Business Skill]]+Table4[[#This Row],[Child Progress Sessions]]+Table4[[#This Row],[Days PQA]]+Table4[[#This Row],[Day SmartSpace]]</f>
        <v>43</v>
      </c>
      <c r="N61" s="9">
        <f ca="1">WORKDAY(TODAY(),Table4[[#This Row],[Day SmartSpace]]+Table4[[#This Row],[Days PQA]]+Table4[[#This Row],[Child Progress Sessions]]+Table4[[#This Row],[Business Skill]]+10+IF(Table4[[#This Row],[Trainings ]]&gt;0,10,0))</f>
        <v>45170</v>
      </c>
      <c r="O61" s="7">
        <f ca="1">SUMIF('Avg Conversion Days'!A67:B117,Table4[[#This Row],[Full Name]],'Avg Conversion Days'!B67:B117)</f>
        <v>0</v>
      </c>
      <c r="P61" s="9">
        <f ca="1">IF(Table4[[#This Row],[Average conversion]]=0,WORKDAY(Table4[[#This Row],[Date next Startup]],30),WORKDAY(Table4[[#This Row],[Date next Startup]],Table4[[#This Row],[Average conversion]]))</f>
        <v>45212</v>
      </c>
      <c r="Q61" s="9" t="e">
        <f>VLOOKUP(Table4[[#This Row],[Full Name]],Table17[[#All],[Coach]:[August Conversion]],3,FALSE)</f>
        <v>#N/A</v>
      </c>
    </row>
    <row r="62" spans="1:17">
      <c r="A62" s="1" t="s">
        <v>215</v>
      </c>
      <c r="B62" s="1" t="s">
        <v>35</v>
      </c>
      <c r="C62" s="7">
        <f ca="1">ROUNDUP(SUMIF(Table11[#All],Table4[[#This Row],[Full Name]],Table11[[#All],[Days Required]]),0)</f>
        <v>33</v>
      </c>
      <c r="D62" s="7">
        <f ca="1">ROUNDUP(SUMIF(Table13[],Table4[[#This Row],[Full Name]],Table13[[#All],[September]]),0)</f>
        <v>17</v>
      </c>
      <c r="E62" s="7">
        <v>2</v>
      </c>
      <c r="F62" s="7"/>
      <c r="G62" s="7"/>
      <c r="H62" s="7"/>
      <c r="I62" s="7">
        <f ca="1">ROUNDUP(SUM(Table4[[#This Row],[Day SmartSpace]:[Annual Reaccreditation]]),0)</f>
        <v>52</v>
      </c>
      <c r="J62" s="7">
        <f ca="1">ROUNDUP(SUMIF(Table15[[#All],[Full Name]:[October CP]],Table4[[#This Row],[Full Name]],Table15[[#All],[September CP]]),0)</f>
        <v>0</v>
      </c>
      <c r="K62">
        <f ca="1">ROUNDUP(SUMIF(Table1[#All],Table4[[#This Row],[Full Name]],Table1[[#All],[Sessions]]),0)</f>
        <v>0</v>
      </c>
      <c r="L62">
        <f>COUNTIF(Table17[#All],Table4[[#This Row],[Full Name]])</f>
        <v>0</v>
      </c>
      <c r="M62" s="7">
        <f ca="1">IF(Table4[[#This Row],[Trainings ]]&gt;0,5*Table4[[#This Row],[Trainings ]],0)+Table4[[#This Row],[Business Skill]]+Table4[[#This Row],[Child Progress Sessions]]+Table4[[#This Row],[Days PQA]]+Table4[[#This Row],[Day SmartSpace]]</f>
        <v>50</v>
      </c>
      <c r="N62" s="9">
        <f ca="1">WORKDAY(TODAY(),Table4[[#This Row],[Day SmartSpace]]+Table4[[#This Row],[Days PQA]]+Table4[[#This Row],[Child Progress Sessions]]+Table4[[#This Row],[Business Skill]]+10+IF(Table4[[#This Row],[Trainings ]]&gt;0,10,0))</f>
        <v>45181</v>
      </c>
      <c r="O62" s="7">
        <f ca="1">SUMIF('Avg Conversion Days'!A62:B112,Table4[[#This Row],[Full Name]],'Avg Conversion Days'!B62:B112)</f>
        <v>0</v>
      </c>
      <c r="P62" s="9">
        <f ca="1">IF(Table4[[#This Row],[Average conversion]]=0,WORKDAY(Table4[[#This Row],[Date next Startup]],30),WORKDAY(Table4[[#This Row],[Date next Startup]],Table4[[#This Row],[Average conversion]]))</f>
        <v>45223</v>
      </c>
      <c r="Q62" s="9" t="e">
        <f>VLOOKUP(Table4[[#This Row],[Full Name]],Table17[[#All],[Coach]:[August Conversion]],3,FALSE)</f>
        <v>#N/A</v>
      </c>
    </row>
    <row r="63" spans="1:17" hidden="1">
      <c r="A63" s="1" t="s">
        <v>212</v>
      </c>
      <c r="B63" s="1" t="s">
        <v>179</v>
      </c>
      <c r="C63" s="7">
        <f ca="1">ROUNDUP(SUMIF(Table11[#All],Table4[[#This Row],[Full Name]],Table11[[#All],[Days Required]]),0)</f>
        <v>24</v>
      </c>
      <c r="D63" s="7">
        <f ca="1">ROUNDUP(SUMIF(Table13[],Table4[[#This Row],[Full Name]],Table13[[#All],[September]]),0)</f>
        <v>21</v>
      </c>
      <c r="E63" s="7">
        <v>2</v>
      </c>
      <c r="F63" s="7"/>
      <c r="G63" s="7"/>
      <c r="H63" s="7"/>
      <c r="I63" s="7">
        <f ca="1">ROUNDUP(SUM(Table4[[#This Row],[Day SmartSpace]:[Annual Reaccreditation]]),0)</f>
        <v>47</v>
      </c>
      <c r="J63" s="7">
        <f ca="1">ROUNDUP(SUMIF(Table15[[#All],[Full Name]:[October CP]],Table4[[#This Row],[Full Name]],Table15[[#All],[September CP]]),0)</f>
        <v>0</v>
      </c>
      <c r="K63">
        <f ca="1">ROUNDUP(SUMIF(Table1[#All],Table4[[#This Row],[Full Name]],Table1[[#All],[Sessions]]),0)</f>
        <v>0</v>
      </c>
      <c r="L63">
        <f>COUNTIF(Table17[#All],Table4[[#This Row],[Full Name]])</f>
        <v>2</v>
      </c>
      <c r="M63" s="7">
        <f ca="1">IF(Table4[[#This Row],[Trainings ]]&gt;0,5*Table4[[#This Row],[Trainings ]],0)+Table4[[#This Row],[Business Skill]]+Table4[[#This Row],[Child Progress Sessions]]+Table4[[#This Row],[Days PQA]]+Table4[[#This Row],[Day SmartSpace]]</f>
        <v>55</v>
      </c>
      <c r="N63" s="9">
        <f ca="1">WORKDAY(TODAY(),Table4[[#This Row],[Day SmartSpace]]+Table4[[#This Row],[Days PQA]]+Table4[[#This Row],[Child Progress Sessions]]+Table4[[#This Row],[Business Skill]]+10+IF(Table4[[#This Row],[Trainings ]]&gt;0,10,0))</f>
        <v>45188</v>
      </c>
      <c r="O63" s="7">
        <f ca="1">SUMIF('Avg Conversion Days'!A53:B103,Table4[[#This Row],[Full Name]],'Avg Conversion Days'!B53:B103)</f>
        <v>0</v>
      </c>
      <c r="P63" s="9">
        <f ca="1">IF(Table4[[#This Row],[Average conversion]]=0,WORKDAY(Table4[[#This Row],[Date next Startup]],30),WORKDAY(Table4[[#This Row],[Date next Startup]],Table4[[#This Row],[Average conversion]]))</f>
        <v>45230</v>
      </c>
      <c r="Q63" s="9">
        <f>VLOOKUP(Table4[[#This Row],[Full Name]],Table17[[#All],[Coach]:[August Conversion]],3,FALSE)</f>
        <v>44816.333333333299</v>
      </c>
    </row>
    <row r="64" spans="1:17" hidden="1">
      <c r="A64" s="1" t="s">
        <v>194</v>
      </c>
      <c r="B64" s="1" t="s">
        <v>65</v>
      </c>
      <c r="C64" s="7">
        <f ca="1">ROUNDUP(SUMIF(Table11[#All],Table4[[#This Row],[Full Name]],Table11[[#All],[Days Required]]),0)</f>
        <v>8</v>
      </c>
      <c r="D64" s="7">
        <f ca="1">ROUNDUP(SUMIF(Table13[],Table4[[#This Row],[Full Name]],Table13[[#All],[September]]),0)</f>
        <v>36</v>
      </c>
      <c r="E64" s="7">
        <v>2</v>
      </c>
      <c r="F64" s="7"/>
      <c r="G64" s="7"/>
      <c r="H64" s="7"/>
      <c r="I64" s="7">
        <f ca="1">ROUNDUP(SUM(Table4[[#This Row],[Day SmartSpace]:[Annual Reaccreditation]]),0)</f>
        <v>46</v>
      </c>
      <c r="J64" s="7">
        <f ca="1">ROUNDUP(SUMIF(Table15[[#All],[Full Name]:[October CP]],Table4[[#This Row],[Full Name]],Table15[[#All],[September CP]]),0)</f>
        <v>4</v>
      </c>
      <c r="K64" s="7">
        <f ca="1">ROUNDUP(SUMIF(Table1[#All],Table4[[#This Row],[Full Name]],Table1[[#All],[Sessions]]),0)</f>
        <v>2</v>
      </c>
      <c r="L64">
        <f>COUNTIF(Table17[#All],Table4[[#This Row],[Full Name]])</f>
        <v>1</v>
      </c>
      <c r="M64" s="7">
        <f ca="1">IF(Table4[[#This Row],[Trainings ]]&gt;0,5*Table4[[#This Row],[Trainings ]],0)+Table4[[#This Row],[Business Skill]]+Table4[[#This Row],[Child Progress Sessions]]+Table4[[#This Row],[Days PQA]]+Table4[[#This Row],[Day SmartSpace]]</f>
        <v>55</v>
      </c>
      <c r="N64" s="9">
        <f ca="1">WORKDAY(TODAY(),Table4[[#This Row],[Day SmartSpace]]+Table4[[#This Row],[Days PQA]]+Table4[[#This Row],[Child Progress Sessions]]+Table4[[#This Row],[Business Skill]]+10+IF(Table4[[#This Row],[Trainings ]]&gt;0,10,0))</f>
        <v>45195</v>
      </c>
      <c r="O64" s="7">
        <f ca="1">SUMIF('Avg Conversion Days'!A70:B120,Table4[[#This Row],[Full Name]],'Avg Conversion Days'!B70:B120)</f>
        <v>0</v>
      </c>
      <c r="P64" s="9">
        <f ca="1">IF(Table4[[#This Row],[Average conversion]]=0,WORKDAY(Table4[[#This Row],[Date next Startup]],30),WORKDAY(Table4[[#This Row],[Date next Startup]],Table4[[#This Row],[Average conversion]]))</f>
        <v>45237</v>
      </c>
      <c r="Q64" s="9">
        <f>VLOOKUP(Table4[[#This Row],[Full Name]],Table17[[#All],[Coach]:[August Conversion]],3,FALSE)</f>
        <v>44809.333333333299</v>
      </c>
    </row>
    <row r="65" spans="1:17">
      <c r="A65" s="1" t="s">
        <v>34</v>
      </c>
      <c r="B65" s="1" t="s">
        <v>35</v>
      </c>
      <c r="C65" s="7">
        <f ca="1">ROUNDUP(SUMIF(Table11[#All],Table4[[#This Row],[Full Name]],Table11[[#All],[Days Required]]),0)</f>
        <v>0</v>
      </c>
      <c r="D65" s="7">
        <f ca="1">ROUNDUP(SUMIF(Table13[],Table4[[#This Row],[Full Name]],Table13[[#All],[September]]),0)</f>
        <v>56</v>
      </c>
      <c r="E65" s="7">
        <v>2</v>
      </c>
      <c r="F65" s="7"/>
      <c r="G65" s="7"/>
      <c r="H65" s="7"/>
      <c r="I65" s="7">
        <f ca="1">ROUNDUP(SUM(Table4[[#This Row],[Day SmartSpace]:[Annual Reaccreditation]]),0)</f>
        <v>58</v>
      </c>
      <c r="J65" s="7">
        <f ca="1">ROUNDUP(SUMIF(Table15[[#All],[Full Name]:[October CP]],Table4[[#This Row],[Full Name]],Table15[[#All],[September CP]]),0)</f>
        <v>0</v>
      </c>
      <c r="K65">
        <f ca="1">ROUNDUP(SUMIF(Table1[#All],Table4[[#This Row],[Full Name]],Table1[[#All],[Sessions]]),0)</f>
        <v>0</v>
      </c>
      <c r="L65">
        <f>COUNTIF(Table17[#All],Table4[[#This Row],[Full Name]])</f>
        <v>0</v>
      </c>
      <c r="M65" s="7">
        <f ca="1">IF(Table4[[#This Row],[Trainings ]]&gt;0,5*Table4[[#This Row],[Trainings ]],0)+Table4[[#This Row],[Business Skill]]+Table4[[#This Row],[Child Progress Sessions]]+Table4[[#This Row],[Days PQA]]+Table4[[#This Row],[Day SmartSpace]]</f>
        <v>56</v>
      </c>
      <c r="N65" s="9">
        <f ca="1">WORKDAY(TODAY(),Table4[[#This Row],[Day SmartSpace]]+Table4[[#This Row],[Days PQA]]+Table4[[#This Row],[Child Progress Sessions]]+Table4[[#This Row],[Business Skill]]+10+IF(Table4[[#This Row],[Trainings ]]&gt;0,10,0))</f>
        <v>45189</v>
      </c>
      <c r="O65" s="7">
        <f ca="1">SUMIF('Avg Conversion Days'!A10:B60,Table4[[#This Row],[Full Name]],'Avg Conversion Days'!B10:B60)</f>
        <v>26.982142857142858</v>
      </c>
      <c r="P65" s="9">
        <f ca="1">IF(Table4[[#This Row],[Average conversion]]=0,WORKDAY(Table4[[#This Row],[Date next Startup]],30),WORKDAY(Table4[[#This Row],[Date next Startup]],Table4[[#This Row],[Average conversion]]))</f>
        <v>45225</v>
      </c>
      <c r="Q65" s="9" t="e">
        <f>VLOOKUP(Table4[[#This Row],[Full Name]],Table17[[#All],[Coach]:[August Conversion]],3,FALSE)</f>
        <v>#N/A</v>
      </c>
    </row>
    <row r="66" spans="1:17" hidden="1">
      <c r="A66" s="1" t="s">
        <v>120</v>
      </c>
      <c r="B66" s="1" t="s">
        <v>72</v>
      </c>
      <c r="C66" s="7">
        <f ca="1">ROUNDUP(SUMIF(Table11[#All],Table4[[#This Row],[Full Name]],Table11[[#All],[Days Required]]),0)</f>
        <v>0</v>
      </c>
      <c r="D66" s="7">
        <f ca="1">ROUNDUP(SUMIF(Table13[],Table4[[#This Row],[Full Name]],Table13[[#All],[September]]),0)</f>
        <v>74</v>
      </c>
      <c r="E66" s="7">
        <v>2</v>
      </c>
      <c r="F66" s="7"/>
      <c r="G66" s="7"/>
      <c r="H66" s="7"/>
      <c r="I66" s="7">
        <f ca="1">ROUNDUP(SUM(Table4[[#This Row],[Day SmartSpace]:[Annual Reaccreditation]]),0)</f>
        <v>76</v>
      </c>
      <c r="J66" s="7">
        <f ca="1">ROUNDUP(SUMIF(Table15[[#All],[Full Name]:[October CP]],Table4[[#This Row],[Full Name]],Table15[[#All],[September CP]]),0)</f>
        <v>2</v>
      </c>
      <c r="K66" s="7">
        <f ca="1">ROUNDUP(SUMIF(Table1[#All],Table4[[#This Row],[Full Name]],Table1[[#All],[Sessions]]),0)</f>
        <v>2</v>
      </c>
      <c r="L66">
        <f>COUNTIF(Table17[#All],Table4[[#This Row],[Full Name]])</f>
        <v>1</v>
      </c>
      <c r="M66" s="7">
        <f ca="1">IF(Table4[[#This Row],[Trainings ]]&gt;0,5*Table4[[#This Row],[Trainings ]],0)+Table4[[#This Row],[Business Skill]]+Table4[[#This Row],[Child Progress Sessions]]+Table4[[#This Row],[Days PQA]]+Table4[[#This Row],[Day SmartSpace]]</f>
        <v>83</v>
      </c>
      <c r="N66" s="9">
        <f ca="1">WORKDAY(TODAY(),Table4[[#This Row],[Day SmartSpace]]+Table4[[#This Row],[Days PQA]]+Table4[[#This Row],[Child Progress Sessions]]+Table4[[#This Row],[Business Skill]]+10+IF(Table4[[#This Row],[Trainings ]]&gt;0,10,0))</f>
        <v>45233</v>
      </c>
      <c r="O66" s="7">
        <f ca="1">SUMIF('Avg Conversion Days'!A71:B121,Table4[[#This Row],[Full Name]],'Avg Conversion Days'!B71:B121)</f>
        <v>0</v>
      </c>
      <c r="P66" s="9">
        <f ca="1">IF(Table4[[#This Row],[Average conversion]]=0,WORKDAY(Table4[[#This Row],[Date next Startup]],30),WORKDAY(Table4[[#This Row],[Date next Startup]],Table4[[#This Row],[Average conversion]]))</f>
        <v>45275</v>
      </c>
      <c r="Q66" s="9">
        <f>VLOOKUP(Table4[[#This Row],[Full Name]],Table17[[#All],[Coach]:[August Conversion]],3,FALSE)</f>
        <v>44832.333333333299</v>
      </c>
    </row>
  </sheetData>
  <dataValidations count="2">
    <dataValidation showInputMessage="1" showErrorMessage="1" error=" " promptTitle="Lookup (required)" prompt="This Franchisor record must already exist in Microsoft Dynamics CRM or in this source file." sqref="B2:B66" xr:uid="{CA86F1F8-0E45-4C5F-BFD0-D84ABE429F71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66" xr:uid="{CEFBD86C-B231-419F-922F-CCB281448203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D668-E605-4A60-A927-29E1DFB92771}">
  <dimension ref="A1:C14"/>
  <sheetViews>
    <sheetView workbookViewId="0">
      <selection activeCell="H11" sqref="H11"/>
    </sheetView>
  </sheetViews>
  <sheetFormatPr defaultRowHeight="15"/>
  <cols>
    <col min="1" max="1" width="16.42578125" customWidth="1"/>
    <col min="2" max="2" width="9.140625" customWidth="1"/>
    <col min="3" max="3" width="15.7109375" bestFit="1" customWidth="1"/>
  </cols>
  <sheetData>
    <row r="1" spans="1:3">
      <c r="A1" s="25" t="s">
        <v>273</v>
      </c>
      <c r="B1" s="25" t="s">
        <v>275</v>
      </c>
    </row>
    <row r="2" spans="1:3">
      <c r="A2" s="24" t="s">
        <v>274</v>
      </c>
      <c r="B2" t="s">
        <v>275</v>
      </c>
      <c r="C2" t="s">
        <v>293</v>
      </c>
    </row>
    <row r="3" spans="1:3">
      <c r="A3" s="24" t="s">
        <v>276</v>
      </c>
      <c r="B3" t="s">
        <v>277</v>
      </c>
      <c r="C3" t="s">
        <v>293</v>
      </c>
    </row>
    <row r="4" spans="1:3">
      <c r="A4" s="24" t="s">
        <v>278</v>
      </c>
      <c r="B4" t="s">
        <v>279</v>
      </c>
      <c r="C4" t="s">
        <v>295</v>
      </c>
    </row>
    <row r="5" spans="1:3">
      <c r="A5" t="s">
        <v>280</v>
      </c>
      <c r="B5" t="s">
        <v>284</v>
      </c>
    </row>
    <row r="6" spans="1:3">
      <c r="A6" s="25" t="s">
        <v>281</v>
      </c>
      <c r="B6" s="25" t="s">
        <v>275</v>
      </c>
    </row>
    <row r="7" spans="1:3">
      <c r="A7" s="25" t="s">
        <v>282</v>
      </c>
      <c r="B7" s="25" t="s">
        <v>279</v>
      </c>
    </row>
    <row r="8" spans="1:3">
      <c r="A8" t="s">
        <v>283</v>
      </c>
      <c r="B8" t="s">
        <v>284</v>
      </c>
      <c r="C8" t="s">
        <v>286</v>
      </c>
    </row>
    <row r="9" spans="1:3">
      <c r="A9" t="s">
        <v>285</v>
      </c>
      <c r="B9" t="s">
        <v>284</v>
      </c>
    </row>
    <row r="10" spans="1:3">
      <c r="A10" s="24" t="s">
        <v>287</v>
      </c>
      <c r="B10" t="s">
        <v>297</v>
      </c>
      <c r="C10" t="s">
        <v>294</v>
      </c>
    </row>
    <row r="11" spans="1:3">
      <c r="A11" s="24" t="s">
        <v>288</v>
      </c>
      <c r="B11" t="s">
        <v>296</v>
      </c>
      <c r="C11" t="s">
        <v>291</v>
      </c>
    </row>
    <row r="12" spans="1:3">
      <c r="A12" s="24" t="s">
        <v>289</v>
      </c>
      <c r="B12" t="s">
        <v>296</v>
      </c>
      <c r="C12" t="s">
        <v>292</v>
      </c>
    </row>
    <row r="13" spans="1:3">
      <c r="A13" s="24" t="s">
        <v>290</v>
      </c>
      <c r="B13" t="s">
        <v>277</v>
      </c>
    </row>
    <row r="14" spans="1:3">
      <c r="A14" t="s">
        <v>235</v>
      </c>
      <c r="B14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37C8-7773-4208-B09A-63D138205C36}">
  <dimension ref="A1:B17"/>
  <sheetViews>
    <sheetView workbookViewId="0">
      <selection activeCell="A4" sqref="A4:XFD4"/>
    </sheetView>
  </sheetViews>
  <sheetFormatPr defaultRowHeight="15"/>
  <cols>
    <col min="1" max="1" width="23.85546875" bestFit="1" customWidth="1"/>
    <col min="2" max="2" width="15.5703125" bestFit="1" customWidth="1"/>
  </cols>
  <sheetData>
    <row r="1" spans="1:2" ht="15.75" thickBot="1">
      <c r="A1" s="12" t="s">
        <v>3</v>
      </c>
      <c r="B1" s="13" t="s">
        <v>4</v>
      </c>
    </row>
    <row r="2" spans="1:2" ht="15.75" thickTop="1">
      <c r="A2" s="14" t="s">
        <v>78</v>
      </c>
      <c r="B2" s="15" t="s">
        <v>31</v>
      </c>
    </row>
    <row r="3" spans="1:2">
      <c r="A3" s="16" t="s">
        <v>53</v>
      </c>
      <c r="B3" s="17" t="s">
        <v>54</v>
      </c>
    </row>
    <row r="4" spans="1:2">
      <c r="A4" s="16" t="s">
        <v>71</v>
      </c>
      <c r="B4" s="17" t="s">
        <v>72</v>
      </c>
    </row>
    <row r="5" spans="1:2">
      <c r="A5" s="14" t="s">
        <v>64</v>
      </c>
      <c r="B5" s="15" t="s">
        <v>65</v>
      </c>
    </row>
    <row r="6" spans="1:2">
      <c r="A6" s="16" t="s">
        <v>191</v>
      </c>
      <c r="B6" s="17" t="s">
        <v>65</v>
      </c>
    </row>
    <row r="7" spans="1:2">
      <c r="A7" s="14" t="s">
        <v>148</v>
      </c>
      <c r="B7" s="15" t="s">
        <v>50</v>
      </c>
    </row>
    <row r="8" spans="1:2">
      <c r="A8" s="16" t="s">
        <v>87</v>
      </c>
      <c r="B8" s="17" t="s">
        <v>54</v>
      </c>
    </row>
    <row r="9" spans="1:2">
      <c r="A9" s="14" t="s">
        <v>127</v>
      </c>
      <c r="B9" s="15" t="s">
        <v>15</v>
      </c>
    </row>
    <row r="10" spans="1:2">
      <c r="A10" s="16" t="s">
        <v>114</v>
      </c>
      <c r="B10" s="17" t="s">
        <v>31</v>
      </c>
    </row>
    <row r="11" spans="1:2">
      <c r="A11" s="14" t="s">
        <v>166</v>
      </c>
      <c r="B11" s="15" t="s">
        <v>54</v>
      </c>
    </row>
    <row r="12" spans="1:2">
      <c r="A12" s="16" t="s">
        <v>133</v>
      </c>
      <c r="B12" s="17" t="s">
        <v>50</v>
      </c>
    </row>
    <row r="13" spans="1:2">
      <c r="A13" s="16" t="s">
        <v>175</v>
      </c>
      <c r="B13" s="17" t="s">
        <v>58</v>
      </c>
    </row>
    <row r="14" spans="1:2">
      <c r="A14" s="14" t="s">
        <v>139</v>
      </c>
      <c r="B14" s="15" t="s">
        <v>43</v>
      </c>
    </row>
    <row r="15" spans="1:2">
      <c r="A15" s="16" t="s">
        <v>111</v>
      </c>
      <c r="B15" s="17" t="s">
        <v>54</v>
      </c>
    </row>
    <row r="16" spans="1:2">
      <c r="A16" s="14" t="s">
        <v>42</v>
      </c>
      <c r="B16" s="15" t="s">
        <v>43</v>
      </c>
    </row>
    <row r="17" spans="1:2">
      <c r="A17" s="16" t="s">
        <v>102</v>
      </c>
      <c r="B17" s="17" t="s">
        <v>43</v>
      </c>
    </row>
  </sheetData>
  <dataValidations count="2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17" xr:uid="{7A3C7902-294B-4728-9CD2-5D817F264398}">
      <formula1>100</formula1>
    </dataValidation>
    <dataValidation showInputMessage="1" showErrorMessage="1" error=" " promptTitle="Lookup (required)" prompt="This Franchisor record must already exist in Microsoft Dynamics CRM or in this source file." sqref="B2:B17" xr:uid="{2EB74DF6-02E7-40E0-AB6C-F919A83F7658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8FA5-A3C0-482E-91B5-85974F4D0F6A}">
  <dimension ref="A1:E43"/>
  <sheetViews>
    <sheetView workbookViewId="0">
      <selection activeCell="B14" sqref="B14"/>
    </sheetView>
  </sheetViews>
  <sheetFormatPr defaultRowHeight="15"/>
  <cols>
    <col min="1" max="1" width="27" bestFit="1" customWidth="1"/>
    <col min="2" max="2" width="25.7109375" customWidth="1"/>
    <col min="3" max="3" width="19.42578125" style="9" customWidth="1"/>
    <col min="4" max="4" width="19.7109375" customWidth="1"/>
    <col min="5" max="5" width="11" customWidth="1"/>
  </cols>
  <sheetData>
    <row r="1" spans="1:5">
      <c r="A1" t="s">
        <v>244</v>
      </c>
      <c r="B1" t="s">
        <v>245</v>
      </c>
      <c r="C1" s="9" t="s">
        <v>246</v>
      </c>
      <c r="D1" t="s">
        <v>247</v>
      </c>
      <c r="E1" s="4" t="s">
        <v>248</v>
      </c>
    </row>
    <row r="2" spans="1:5">
      <c r="A2" t="s">
        <v>14</v>
      </c>
      <c r="B2" t="s">
        <v>249</v>
      </c>
      <c r="C2" s="9">
        <v>44809.333333333299</v>
      </c>
      <c r="D2">
        <v>0</v>
      </c>
      <c r="E2" s="4" t="s">
        <v>250</v>
      </c>
    </row>
    <row r="3" spans="1:5">
      <c r="A3" t="s">
        <v>23</v>
      </c>
      <c r="B3" t="s">
        <v>249</v>
      </c>
      <c r="C3" s="9">
        <v>44808.333333333299</v>
      </c>
      <c r="D3">
        <v>0</v>
      </c>
      <c r="E3" s="4" t="s">
        <v>250</v>
      </c>
    </row>
    <row r="4" spans="1:5">
      <c r="A4" t="s">
        <v>27</v>
      </c>
      <c r="B4" t="s">
        <v>249</v>
      </c>
      <c r="C4" s="9">
        <v>44823.333333333299</v>
      </c>
      <c r="D4">
        <v>0</v>
      </c>
      <c r="E4" s="4" t="s">
        <v>251</v>
      </c>
    </row>
    <row r="5" spans="1:5">
      <c r="A5" t="s">
        <v>30</v>
      </c>
      <c r="B5" t="s">
        <v>249</v>
      </c>
      <c r="C5" s="9">
        <v>44823.375</v>
      </c>
      <c r="D5">
        <v>0</v>
      </c>
      <c r="E5" s="4" t="s">
        <v>251</v>
      </c>
    </row>
    <row r="6" spans="1:5">
      <c r="A6" t="s">
        <v>38</v>
      </c>
      <c r="B6" t="s">
        <v>249</v>
      </c>
      <c r="C6" s="9">
        <v>44823.416666666701</v>
      </c>
      <c r="D6">
        <v>0</v>
      </c>
      <c r="E6" s="4" t="s">
        <v>251</v>
      </c>
    </row>
    <row r="7" spans="1:5">
      <c r="A7" t="s">
        <v>49</v>
      </c>
      <c r="B7" t="s">
        <v>249</v>
      </c>
      <c r="C7" s="9">
        <v>44816.333333333299</v>
      </c>
      <c r="D7">
        <v>0</v>
      </c>
      <c r="E7" s="4" t="s">
        <v>252</v>
      </c>
    </row>
    <row r="8" spans="1:5">
      <c r="A8" t="s">
        <v>61</v>
      </c>
      <c r="B8" t="s">
        <v>249</v>
      </c>
      <c r="C8" s="9">
        <v>44809.395833333299</v>
      </c>
      <c r="D8">
        <v>0</v>
      </c>
      <c r="E8" s="4" t="s">
        <v>250</v>
      </c>
    </row>
    <row r="9" spans="1:5">
      <c r="A9" t="s">
        <v>61</v>
      </c>
      <c r="B9" t="s">
        <v>249</v>
      </c>
      <c r="C9" s="9">
        <v>44830.395833333299</v>
      </c>
      <c r="D9">
        <v>0</v>
      </c>
      <c r="E9" s="4" t="s">
        <v>253</v>
      </c>
    </row>
    <row r="10" spans="1:5">
      <c r="A10" t="s">
        <v>68</v>
      </c>
      <c r="B10" t="s">
        <v>249</v>
      </c>
      <c r="C10" s="9">
        <v>44809.375</v>
      </c>
      <c r="D10">
        <v>0</v>
      </c>
      <c r="E10" s="4" t="s">
        <v>250</v>
      </c>
    </row>
    <row r="11" spans="1:5">
      <c r="A11" t="s">
        <v>81</v>
      </c>
      <c r="B11" t="s">
        <v>249</v>
      </c>
      <c r="C11" s="9">
        <v>44830.333333333299</v>
      </c>
      <c r="D11">
        <v>0</v>
      </c>
      <c r="E11" s="4" t="s">
        <v>253</v>
      </c>
    </row>
    <row r="12" spans="1:5">
      <c r="A12" t="s">
        <v>90</v>
      </c>
      <c r="B12" t="s">
        <v>249</v>
      </c>
      <c r="C12" s="9">
        <v>44816.333333333299</v>
      </c>
      <c r="D12">
        <v>0</v>
      </c>
      <c r="E12" s="4" t="s">
        <v>252</v>
      </c>
    </row>
    <row r="13" spans="1:5">
      <c r="A13" t="s">
        <v>90</v>
      </c>
      <c r="B13" t="s">
        <v>249</v>
      </c>
      <c r="C13" s="9">
        <v>44823.333333333299</v>
      </c>
      <c r="D13">
        <v>0</v>
      </c>
      <c r="E13" s="4" t="s">
        <v>251</v>
      </c>
    </row>
    <row r="14" spans="1:5">
      <c r="A14" t="s">
        <v>93</v>
      </c>
      <c r="B14" t="s">
        <v>249</v>
      </c>
      <c r="C14" s="9">
        <v>44823.333333333299</v>
      </c>
      <c r="D14">
        <v>0</v>
      </c>
      <c r="E14" s="4" t="s">
        <v>251</v>
      </c>
    </row>
    <row r="15" spans="1:5">
      <c r="A15" t="s">
        <v>99</v>
      </c>
      <c r="B15" t="s">
        <v>249</v>
      </c>
      <c r="C15" s="9">
        <v>44816.333333333299</v>
      </c>
      <c r="D15">
        <v>0</v>
      </c>
      <c r="E15" s="4" t="s">
        <v>252</v>
      </c>
    </row>
    <row r="16" spans="1:5">
      <c r="A16" t="s">
        <v>105</v>
      </c>
      <c r="B16" t="s">
        <v>249</v>
      </c>
      <c r="C16" s="9">
        <v>44816.354166666701</v>
      </c>
      <c r="D16">
        <v>0</v>
      </c>
      <c r="E16" s="4" t="s">
        <v>252</v>
      </c>
    </row>
    <row r="17" spans="1:5">
      <c r="A17" t="s">
        <v>108</v>
      </c>
      <c r="B17" t="s">
        <v>249</v>
      </c>
      <c r="C17" s="9">
        <v>44809.333333333299</v>
      </c>
      <c r="D17">
        <v>0</v>
      </c>
      <c r="E17" s="4" t="s">
        <v>250</v>
      </c>
    </row>
    <row r="18" spans="1:5">
      <c r="A18" t="s">
        <v>108</v>
      </c>
      <c r="B18" t="s">
        <v>249</v>
      </c>
      <c r="C18" s="9">
        <v>44823.333333333299</v>
      </c>
      <c r="D18">
        <v>0</v>
      </c>
      <c r="E18" s="4" t="s">
        <v>251</v>
      </c>
    </row>
    <row r="19" spans="1:5">
      <c r="A19" t="s">
        <v>108</v>
      </c>
      <c r="B19" t="s">
        <v>249</v>
      </c>
      <c r="C19" s="9">
        <v>44830.333333333299</v>
      </c>
      <c r="D19">
        <v>0</v>
      </c>
      <c r="E19" s="4" t="s">
        <v>253</v>
      </c>
    </row>
    <row r="20" spans="1:5">
      <c r="A20" t="s">
        <v>117</v>
      </c>
      <c r="B20" t="s">
        <v>249</v>
      </c>
      <c r="C20" s="9">
        <v>44809.333333333299</v>
      </c>
      <c r="D20">
        <v>0</v>
      </c>
      <c r="E20" s="4" t="s">
        <v>250</v>
      </c>
    </row>
    <row r="21" spans="1:5">
      <c r="A21" s="1" t="s">
        <v>117</v>
      </c>
      <c r="B21" s="1" t="s">
        <v>254</v>
      </c>
      <c r="C21" s="9">
        <v>44818.333333333299</v>
      </c>
      <c r="D21">
        <v>30</v>
      </c>
      <c r="E21" s="4" t="s">
        <v>252</v>
      </c>
    </row>
    <row r="22" spans="1:5">
      <c r="A22" s="1" t="s">
        <v>117</v>
      </c>
      <c r="B22" s="1" t="s">
        <v>255</v>
      </c>
      <c r="C22" s="9">
        <v>44831.333333333299</v>
      </c>
      <c r="D22">
        <v>17</v>
      </c>
      <c r="E22" s="4" t="s">
        <v>253</v>
      </c>
    </row>
    <row r="23" spans="1:5">
      <c r="A23" s="1" t="s">
        <v>120</v>
      </c>
      <c r="B23" s="1" t="s">
        <v>255</v>
      </c>
      <c r="C23" s="9">
        <v>44832.333333333299</v>
      </c>
      <c r="D23">
        <v>17</v>
      </c>
      <c r="E23" s="4" t="s">
        <v>253</v>
      </c>
    </row>
    <row r="24" spans="1:5">
      <c r="A24" t="s">
        <v>123</v>
      </c>
      <c r="B24" t="s">
        <v>249</v>
      </c>
      <c r="C24" s="9">
        <v>44816.333333333299</v>
      </c>
      <c r="D24">
        <v>0</v>
      </c>
      <c r="E24" s="4" t="s">
        <v>252</v>
      </c>
    </row>
    <row r="25" spans="1:5">
      <c r="A25" t="s">
        <v>136</v>
      </c>
      <c r="B25" t="s">
        <v>249</v>
      </c>
      <c r="C25" s="9">
        <v>44830.333333333299</v>
      </c>
      <c r="D25">
        <v>0</v>
      </c>
      <c r="E25" s="4" t="s">
        <v>253</v>
      </c>
    </row>
    <row r="26" spans="1:5">
      <c r="A26" t="s">
        <v>142</v>
      </c>
      <c r="B26" t="s">
        <v>249</v>
      </c>
      <c r="C26" s="9">
        <v>44809.333333333299</v>
      </c>
      <c r="D26">
        <v>0</v>
      </c>
      <c r="E26" s="4" t="s">
        <v>250</v>
      </c>
    </row>
    <row r="27" spans="1:5">
      <c r="A27" t="s">
        <v>145</v>
      </c>
      <c r="B27" t="s">
        <v>249</v>
      </c>
      <c r="C27" s="9">
        <v>44830.333333333299</v>
      </c>
      <c r="D27">
        <v>0</v>
      </c>
      <c r="E27" s="4" t="s">
        <v>253</v>
      </c>
    </row>
    <row r="28" spans="1:5">
      <c r="A28" t="s">
        <v>154</v>
      </c>
      <c r="B28" t="s">
        <v>249</v>
      </c>
      <c r="C28" s="9">
        <v>44823.333333333299</v>
      </c>
      <c r="D28">
        <v>0</v>
      </c>
      <c r="E28" s="4" t="s">
        <v>251</v>
      </c>
    </row>
    <row r="29" spans="1:5">
      <c r="A29" t="s">
        <v>157</v>
      </c>
      <c r="B29" t="s">
        <v>249</v>
      </c>
      <c r="C29" s="9">
        <v>44830.333333333299</v>
      </c>
      <c r="D29">
        <v>0</v>
      </c>
      <c r="E29" s="4" t="s">
        <v>253</v>
      </c>
    </row>
    <row r="30" spans="1:5">
      <c r="A30" t="s">
        <v>169</v>
      </c>
      <c r="B30" t="s">
        <v>249</v>
      </c>
      <c r="C30" s="9">
        <v>44809.333333333299</v>
      </c>
      <c r="D30">
        <v>0</v>
      </c>
      <c r="E30" s="4" t="s">
        <v>250</v>
      </c>
    </row>
    <row r="31" spans="1:5">
      <c r="A31" t="s">
        <v>178</v>
      </c>
      <c r="B31" t="s">
        <v>249</v>
      </c>
      <c r="C31" s="9">
        <v>44809.333333333299</v>
      </c>
      <c r="D31">
        <v>0</v>
      </c>
      <c r="E31" s="4" t="s">
        <v>250</v>
      </c>
    </row>
    <row r="32" spans="1:5">
      <c r="A32" t="s">
        <v>178</v>
      </c>
      <c r="B32" t="s">
        <v>249</v>
      </c>
      <c r="C32" s="9">
        <v>44809.333333333299</v>
      </c>
      <c r="D32">
        <v>0</v>
      </c>
      <c r="E32" s="4" t="s">
        <v>250</v>
      </c>
    </row>
    <row r="33" spans="1:5">
      <c r="A33" t="s">
        <v>178</v>
      </c>
      <c r="B33" t="s">
        <v>249</v>
      </c>
      <c r="C33" s="9">
        <v>44830.333333333299</v>
      </c>
      <c r="D33">
        <v>0</v>
      </c>
      <c r="E33" s="4" t="s">
        <v>253</v>
      </c>
    </row>
    <row r="34" spans="1:5">
      <c r="A34" t="s">
        <v>182</v>
      </c>
      <c r="B34" t="s">
        <v>249</v>
      </c>
      <c r="C34" s="9">
        <v>44809.333333333299</v>
      </c>
      <c r="D34">
        <v>0</v>
      </c>
      <c r="E34" s="4" t="s">
        <v>250</v>
      </c>
    </row>
    <row r="35" spans="1:5">
      <c r="A35" t="s">
        <v>182</v>
      </c>
      <c r="B35" t="s">
        <v>249</v>
      </c>
      <c r="C35" s="9">
        <v>44823.333333333299</v>
      </c>
      <c r="D35">
        <v>0</v>
      </c>
      <c r="E35" s="4" t="s">
        <v>251</v>
      </c>
    </row>
    <row r="36" spans="1:5">
      <c r="A36" t="s">
        <v>194</v>
      </c>
      <c r="B36" t="s">
        <v>249</v>
      </c>
      <c r="C36" s="9">
        <v>44809.333333333299</v>
      </c>
      <c r="D36">
        <v>0</v>
      </c>
      <c r="E36" s="4" t="s">
        <v>250</v>
      </c>
    </row>
    <row r="37" spans="1:5">
      <c r="A37" s="1" t="s">
        <v>197</v>
      </c>
      <c r="B37" s="1" t="s">
        <v>256</v>
      </c>
      <c r="C37" s="9">
        <v>44831.395833333299</v>
      </c>
      <c r="D37">
        <v>39</v>
      </c>
      <c r="E37" s="4" t="s">
        <v>253</v>
      </c>
    </row>
    <row r="38" spans="1:5">
      <c r="A38" s="1" t="s">
        <v>197</v>
      </c>
      <c r="B38" s="1" t="s">
        <v>256</v>
      </c>
      <c r="C38" s="9">
        <v>44832.395833333299</v>
      </c>
      <c r="D38">
        <v>35</v>
      </c>
      <c r="E38" s="4" t="s">
        <v>253</v>
      </c>
    </row>
    <row r="39" spans="1:5">
      <c r="A39" t="s">
        <v>200</v>
      </c>
      <c r="B39" t="s">
        <v>249</v>
      </c>
      <c r="C39" s="9">
        <v>44830.333333333299</v>
      </c>
      <c r="D39">
        <v>0</v>
      </c>
      <c r="E39" s="4" t="s">
        <v>253</v>
      </c>
    </row>
    <row r="40" spans="1:5">
      <c r="A40" t="s">
        <v>206</v>
      </c>
      <c r="B40" t="s">
        <v>249</v>
      </c>
      <c r="C40" s="9">
        <v>44816.333333333299</v>
      </c>
      <c r="D40">
        <v>0</v>
      </c>
      <c r="E40" s="4" t="s">
        <v>252</v>
      </c>
    </row>
    <row r="41" spans="1:5">
      <c r="A41" t="s">
        <v>212</v>
      </c>
      <c r="B41" t="s">
        <v>249</v>
      </c>
      <c r="C41" s="9">
        <v>44816.333333333299</v>
      </c>
      <c r="D41">
        <v>0</v>
      </c>
      <c r="E41" s="4" t="s">
        <v>252</v>
      </c>
    </row>
    <row r="42" spans="1:5">
      <c r="A42" t="s">
        <v>212</v>
      </c>
      <c r="B42" t="s">
        <v>249</v>
      </c>
      <c r="C42" s="9">
        <v>44816.333333333299</v>
      </c>
      <c r="D42">
        <v>0</v>
      </c>
      <c r="E42" s="4" t="s">
        <v>252</v>
      </c>
    </row>
    <row r="43" spans="1:5">
      <c r="A43" t="s">
        <v>218</v>
      </c>
      <c r="B43" t="s">
        <v>249</v>
      </c>
      <c r="C43" s="9">
        <v>44823.333333333299</v>
      </c>
      <c r="D43">
        <v>0</v>
      </c>
      <c r="E43" s="4" t="s">
        <v>251</v>
      </c>
    </row>
  </sheetData>
  <phoneticPr fontId="6" type="noConversion"/>
  <dataValidations count="3">
    <dataValidation showInputMessage="1" showErrorMessage="1" error=" " promptTitle="Lookup (required)" prompt="This Coach record must already exist in Microsoft Dynamics CRM or in this source file." sqref="A39:A43" xr:uid="{ACC3BFDC-059C-4CAD-982B-A2B42B8C53FE}"/>
    <dataValidation type="date" operator="greaterThanOrEqual" showInputMessage="1" showErrorMessage="1" errorTitle="Invalid Date" error="Training Start Date must be in the correct date and time format." promptTitle="Date and time (required)" prompt=" " sqref="B39:C43" xr:uid="{E31DDCF3-DD1D-4398-847C-615E396BA723}">
      <formula1>1</formula1>
    </dataValidation>
    <dataValidation showInputMessage="1" showErrorMessage="1" error=" " promptTitle="Lookup (required)" prompt="This Franchisor record must already exist in Microsoft Dynamics CRM or in this source file." sqref="A39:A43" xr:uid="{24CE9F31-DE18-4A38-811A-3D6BADE005BC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5770-31DD-4AEF-BE26-765BFEEF1E55}">
  <dimension ref="A1:E67"/>
  <sheetViews>
    <sheetView workbookViewId="0">
      <selection activeCell="D33" sqref="D33"/>
    </sheetView>
  </sheetViews>
  <sheetFormatPr defaultRowHeight="15"/>
  <cols>
    <col min="1" max="1" width="28" style="1" customWidth="1"/>
    <col min="2" max="2" width="13" customWidth="1"/>
    <col min="3" max="3" width="17" bestFit="1" customWidth="1"/>
    <col min="4" max="4" width="12.5703125" customWidth="1"/>
  </cols>
  <sheetData>
    <row r="1" spans="1:5">
      <c r="A1" t="s">
        <v>3</v>
      </c>
      <c r="B1" t="s">
        <v>257</v>
      </c>
      <c r="C1" t="s">
        <v>258</v>
      </c>
      <c r="D1" t="s">
        <v>259</v>
      </c>
      <c r="E1" t="s">
        <v>260</v>
      </c>
    </row>
    <row r="2" spans="1:5">
      <c r="A2" t="s">
        <v>64</v>
      </c>
      <c r="B2">
        <v>74</v>
      </c>
      <c r="C2">
        <v>0</v>
      </c>
      <c r="D2">
        <v>0</v>
      </c>
      <c r="E2">
        <v>74</v>
      </c>
    </row>
    <row r="3" spans="1:5">
      <c r="A3" t="s">
        <v>120</v>
      </c>
      <c r="B3">
        <v>56</v>
      </c>
      <c r="C3">
        <v>0</v>
      </c>
      <c r="D3">
        <v>0</v>
      </c>
      <c r="E3">
        <v>56</v>
      </c>
    </row>
    <row r="4" spans="1:5">
      <c r="A4" t="s">
        <v>34</v>
      </c>
      <c r="B4">
        <v>41</v>
      </c>
      <c r="C4">
        <v>8</v>
      </c>
      <c r="D4">
        <v>0</v>
      </c>
      <c r="E4">
        <v>49</v>
      </c>
    </row>
    <row r="5" spans="1:5">
      <c r="A5" t="s">
        <v>9</v>
      </c>
      <c r="B5">
        <v>36</v>
      </c>
      <c r="C5">
        <v>5</v>
      </c>
      <c r="D5">
        <v>7</v>
      </c>
      <c r="E5">
        <v>48</v>
      </c>
    </row>
    <row r="6" spans="1:5">
      <c r="A6" t="s">
        <v>194</v>
      </c>
      <c r="B6">
        <v>32</v>
      </c>
      <c r="C6">
        <v>0</v>
      </c>
      <c r="D6">
        <v>23</v>
      </c>
      <c r="E6">
        <v>55</v>
      </c>
    </row>
    <row r="7" spans="1:5">
      <c r="A7" t="s">
        <v>19</v>
      </c>
      <c r="B7">
        <v>29</v>
      </c>
      <c r="C7">
        <v>15</v>
      </c>
      <c r="D7">
        <v>1</v>
      </c>
      <c r="E7">
        <v>45</v>
      </c>
    </row>
    <row r="8" spans="1:5">
      <c r="A8" t="s">
        <v>203</v>
      </c>
      <c r="B8">
        <v>28</v>
      </c>
      <c r="C8">
        <v>0</v>
      </c>
      <c r="D8">
        <v>0</v>
      </c>
      <c r="E8">
        <v>28</v>
      </c>
    </row>
    <row r="9" spans="1:5">
      <c r="A9" t="s">
        <v>38</v>
      </c>
      <c r="B9">
        <v>27</v>
      </c>
      <c r="C9">
        <v>0</v>
      </c>
      <c r="D9">
        <v>0</v>
      </c>
      <c r="E9">
        <v>27</v>
      </c>
    </row>
    <row r="10" spans="1:5">
      <c r="A10" t="s">
        <v>169</v>
      </c>
      <c r="B10">
        <v>24</v>
      </c>
      <c r="C10">
        <v>26</v>
      </c>
      <c r="D10">
        <v>10</v>
      </c>
      <c r="E10">
        <v>60</v>
      </c>
    </row>
    <row r="11" spans="1:5">
      <c r="A11" t="s">
        <v>57</v>
      </c>
      <c r="B11">
        <v>21</v>
      </c>
      <c r="C11">
        <v>1</v>
      </c>
      <c r="D11">
        <v>22</v>
      </c>
      <c r="E11">
        <v>44</v>
      </c>
    </row>
    <row r="12" spans="1:5">
      <c r="A12" t="s">
        <v>212</v>
      </c>
      <c r="B12">
        <v>21</v>
      </c>
      <c r="C12">
        <v>7</v>
      </c>
      <c r="D12">
        <v>13</v>
      </c>
      <c r="E12">
        <v>41</v>
      </c>
    </row>
    <row r="13" spans="1:5">
      <c r="A13" t="s">
        <v>172</v>
      </c>
      <c r="B13">
        <v>21</v>
      </c>
      <c r="C13">
        <v>0</v>
      </c>
      <c r="D13">
        <v>0</v>
      </c>
      <c r="E13">
        <v>21</v>
      </c>
    </row>
    <row r="14" spans="1:5">
      <c r="A14" t="s">
        <v>222</v>
      </c>
      <c r="B14">
        <v>18</v>
      </c>
      <c r="C14">
        <v>0</v>
      </c>
      <c r="D14">
        <v>0</v>
      </c>
      <c r="E14">
        <v>18</v>
      </c>
    </row>
    <row r="15" spans="1:5">
      <c r="A15" t="s">
        <v>160</v>
      </c>
      <c r="B15">
        <v>17</v>
      </c>
      <c r="C15">
        <v>33</v>
      </c>
      <c r="D15">
        <v>18</v>
      </c>
      <c r="E15">
        <v>68</v>
      </c>
    </row>
    <row r="16" spans="1:5">
      <c r="A16" t="s">
        <v>49</v>
      </c>
      <c r="B16">
        <v>17</v>
      </c>
      <c r="C16">
        <v>3</v>
      </c>
      <c r="D16">
        <v>1</v>
      </c>
      <c r="E16">
        <v>21</v>
      </c>
    </row>
    <row r="17" spans="1:5">
      <c r="A17" t="s">
        <v>215</v>
      </c>
      <c r="B17">
        <v>17</v>
      </c>
      <c r="C17">
        <v>0</v>
      </c>
      <c r="D17">
        <v>0</v>
      </c>
      <c r="E17">
        <v>17</v>
      </c>
    </row>
    <row r="18" spans="1:5">
      <c r="A18" t="s">
        <v>84</v>
      </c>
      <c r="B18">
        <v>17</v>
      </c>
      <c r="C18">
        <v>0</v>
      </c>
      <c r="D18">
        <v>0</v>
      </c>
      <c r="E18">
        <v>17</v>
      </c>
    </row>
    <row r="19" spans="1:5">
      <c r="A19" t="s">
        <v>75</v>
      </c>
      <c r="B19">
        <v>15</v>
      </c>
      <c r="C19">
        <v>6</v>
      </c>
      <c r="D19">
        <v>2</v>
      </c>
      <c r="E19">
        <v>23</v>
      </c>
    </row>
    <row r="20" spans="1:5">
      <c r="A20" t="s">
        <v>188</v>
      </c>
      <c r="B20">
        <v>15</v>
      </c>
      <c r="C20">
        <v>0</v>
      </c>
      <c r="D20">
        <v>0</v>
      </c>
      <c r="E20">
        <v>15</v>
      </c>
    </row>
    <row r="21" spans="1:5">
      <c r="A21" t="s">
        <v>185</v>
      </c>
      <c r="B21">
        <v>13</v>
      </c>
      <c r="C21">
        <v>10</v>
      </c>
      <c r="D21">
        <v>2</v>
      </c>
      <c r="E21">
        <v>25</v>
      </c>
    </row>
    <row r="22" spans="1:5">
      <c r="A22" t="s">
        <v>123</v>
      </c>
      <c r="B22">
        <v>13</v>
      </c>
      <c r="C22">
        <v>0</v>
      </c>
      <c r="D22">
        <v>0</v>
      </c>
      <c r="E22">
        <v>13</v>
      </c>
    </row>
    <row r="23" spans="1:5">
      <c r="A23" t="s">
        <v>182</v>
      </c>
      <c r="B23">
        <v>12</v>
      </c>
      <c r="C23">
        <v>4</v>
      </c>
      <c r="D23">
        <v>50</v>
      </c>
      <c r="E23">
        <v>66</v>
      </c>
    </row>
    <row r="24" spans="1:5">
      <c r="A24" t="s">
        <v>14</v>
      </c>
      <c r="B24">
        <v>12</v>
      </c>
      <c r="C24">
        <v>0</v>
      </c>
      <c r="D24">
        <v>1</v>
      </c>
      <c r="E24">
        <v>13</v>
      </c>
    </row>
    <row r="25" spans="1:5">
      <c r="A25" t="s">
        <v>154</v>
      </c>
      <c r="B25">
        <v>9</v>
      </c>
      <c r="C25">
        <v>6</v>
      </c>
      <c r="D25">
        <v>14</v>
      </c>
      <c r="E25">
        <v>29</v>
      </c>
    </row>
    <row r="26" spans="1:5">
      <c r="A26" t="s">
        <v>105</v>
      </c>
      <c r="B26">
        <v>9</v>
      </c>
      <c r="C26">
        <v>0</v>
      </c>
      <c r="D26">
        <v>0</v>
      </c>
      <c r="E26">
        <v>9</v>
      </c>
    </row>
    <row r="27" spans="1:5">
      <c r="A27" t="s">
        <v>209</v>
      </c>
      <c r="B27">
        <v>9</v>
      </c>
      <c r="C27">
        <v>0</v>
      </c>
      <c r="D27">
        <v>0</v>
      </c>
      <c r="E27">
        <v>9</v>
      </c>
    </row>
    <row r="28" spans="1:5">
      <c r="A28" t="s">
        <v>117</v>
      </c>
      <c r="B28">
        <v>7</v>
      </c>
      <c r="C28">
        <v>0</v>
      </c>
      <c r="D28">
        <v>0</v>
      </c>
      <c r="E28">
        <v>7</v>
      </c>
    </row>
    <row r="29" spans="1:5">
      <c r="A29" t="s">
        <v>178</v>
      </c>
      <c r="B29">
        <v>6</v>
      </c>
      <c r="C29">
        <v>1</v>
      </c>
      <c r="D29">
        <v>3</v>
      </c>
      <c r="E29">
        <v>10</v>
      </c>
    </row>
    <row r="30" spans="1:5">
      <c r="A30" t="s">
        <v>200</v>
      </c>
      <c r="B30">
        <v>6</v>
      </c>
      <c r="C30">
        <v>1</v>
      </c>
      <c r="D30">
        <v>2</v>
      </c>
      <c r="E30">
        <v>9</v>
      </c>
    </row>
    <row r="31" spans="1:5">
      <c r="A31" t="s">
        <v>90</v>
      </c>
      <c r="B31">
        <v>5</v>
      </c>
      <c r="C31">
        <v>21</v>
      </c>
      <c r="D31">
        <v>13</v>
      </c>
      <c r="E31">
        <v>39</v>
      </c>
    </row>
    <row r="32" spans="1:5">
      <c r="A32" t="s">
        <v>99</v>
      </c>
      <c r="B32">
        <v>5</v>
      </c>
      <c r="C32">
        <v>1</v>
      </c>
      <c r="D32">
        <v>21</v>
      </c>
      <c r="E32">
        <v>27</v>
      </c>
    </row>
    <row r="33" spans="1:5">
      <c r="A33" t="s">
        <v>142</v>
      </c>
      <c r="B33">
        <v>5</v>
      </c>
      <c r="C33">
        <v>1</v>
      </c>
      <c r="D33">
        <v>18</v>
      </c>
      <c r="E33">
        <v>24</v>
      </c>
    </row>
    <row r="34" spans="1:5">
      <c r="A34" t="s">
        <v>42</v>
      </c>
      <c r="B34">
        <v>5</v>
      </c>
      <c r="C34">
        <v>15</v>
      </c>
      <c r="D34">
        <v>0</v>
      </c>
      <c r="E34">
        <v>20</v>
      </c>
    </row>
    <row r="35" spans="1:5">
      <c r="A35" t="s">
        <v>30</v>
      </c>
      <c r="B35">
        <v>5</v>
      </c>
      <c r="C35">
        <v>1</v>
      </c>
      <c r="D35">
        <v>0</v>
      </c>
      <c r="E35">
        <v>6</v>
      </c>
    </row>
    <row r="36" spans="1:5">
      <c r="A36" t="s">
        <v>61</v>
      </c>
      <c r="B36">
        <v>5</v>
      </c>
      <c r="C36">
        <v>0</v>
      </c>
      <c r="D36">
        <v>0</v>
      </c>
      <c r="E36">
        <v>5</v>
      </c>
    </row>
    <row r="37" spans="1:5">
      <c r="A37" t="s">
        <v>111</v>
      </c>
      <c r="B37">
        <v>4</v>
      </c>
      <c r="C37">
        <v>0</v>
      </c>
      <c r="D37">
        <v>0</v>
      </c>
      <c r="E37">
        <v>4</v>
      </c>
    </row>
    <row r="38" spans="1:5">
      <c r="A38" t="s">
        <v>197</v>
      </c>
      <c r="B38">
        <v>4</v>
      </c>
      <c r="C38">
        <v>0</v>
      </c>
      <c r="D38">
        <v>0</v>
      </c>
      <c r="E38">
        <v>4</v>
      </c>
    </row>
    <row r="39" spans="1:5">
      <c r="A39" t="s">
        <v>102</v>
      </c>
      <c r="B39">
        <v>3</v>
      </c>
      <c r="C39">
        <v>22</v>
      </c>
      <c r="D39">
        <v>0</v>
      </c>
      <c r="E39">
        <v>25</v>
      </c>
    </row>
    <row r="40" spans="1:5">
      <c r="A40" t="s">
        <v>130</v>
      </c>
      <c r="B40">
        <v>3</v>
      </c>
      <c r="C40">
        <v>0</v>
      </c>
      <c r="D40">
        <v>0</v>
      </c>
      <c r="E40">
        <v>3</v>
      </c>
    </row>
    <row r="41" spans="1:5">
      <c r="A41" t="s">
        <v>108</v>
      </c>
      <c r="B41">
        <v>2</v>
      </c>
      <c r="C41">
        <v>7</v>
      </c>
      <c r="D41">
        <v>5</v>
      </c>
      <c r="E41">
        <v>14</v>
      </c>
    </row>
    <row r="42" spans="1:5">
      <c r="A42" t="s">
        <v>23</v>
      </c>
      <c r="B42">
        <v>2</v>
      </c>
      <c r="C42">
        <v>0</v>
      </c>
      <c r="D42">
        <v>1</v>
      </c>
      <c r="E42">
        <v>3</v>
      </c>
    </row>
    <row r="43" spans="1:5">
      <c r="A43" t="s">
        <v>166</v>
      </c>
      <c r="B43">
        <v>2</v>
      </c>
      <c r="C43">
        <v>0</v>
      </c>
      <c r="D43">
        <v>0</v>
      </c>
      <c r="E43">
        <v>2</v>
      </c>
    </row>
    <row r="44" spans="1:5">
      <c r="A44" t="s">
        <v>206</v>
      </c>
      <c r="B44">
        <v>2</v>
      </c>
      <c r="C44">
        <v>0</v>
      </c>
      <c r="D44">
        <v>0</v>
      </c>
      <c r="E44">
        <v>2</v>
      </c>
    </row>
    <row r="45" spans="1:5">
      <c r="A45" t="s">
        <v>136</v>
      </c>
      <c r="B45">
        <v>2</v>
      </c>
      <c r="C45">
        <v>0</v>
      </c>
      <c r="D45">
        <v>0</v>
      </c>
      <c r="E45">
        <v>2</v>
      </c>
    </row>
    <row r="46" spans="1:5">
      <c r="A46" t="s">
        <v>114</v>
      </c>
      <c r="B46">
        <v>1</v>
      </c>
      <c r="C46">
        <v>5</v>
      </c>
      <c r="D46">
        <v>0</v>
      </c>
      <c r="E46">
        <v>6</v>
      </c>
    </row>
    <row r="47" spans="1:5">
      <c r="A47" t="s">
        <v>163</v>
      </c>
      <c r="B47">
        <v>1</v>
      </c>
      <c r="C47">
        <v>0</v>
      </c>
      <c r="D47">
        <v>1</v>
      </c>
      <c r="E47">
        <v>2</v>
      </c>
    </row>
    <row r="48" spans="1:5">
      <c r="A48" t="s">
        <v>27</v>
      </c>
      <c r="B48">
        <v>1</v>
      </c>
      <c r="C48">
        <v>0</v>
      </c>
      <c r="D48">
        <v>0</v>
      </c>
      <c r="E48">
        <v>1</v>
      </c>
    </row>
    <row r="49" spans="1:5">
      <c r="A49" t="s">
        <v>127</v>
      </c>
      <c r="B49">
        <v>1</v>
      </c>
      <c r="C49">
        <v>0</v>
      </c>
      <c r="D49">
        <v>0</v>
      </c>
      <c r="E49">
        <v>1</v>
      </c>
    </row>
    <row r="50" spans="1:5">
      <c r="A50" t="s">
        <v>145</v>
      </c>
      <c r="B50">
        <v>1</v>
      </c>
      <c r="C50">
        <v>0</v>
      </c>
      <c r="D50">
        <v>0</v>
      </c>
      <c r="E50">
        <v>1</v>
      </c>
    </row>
    <row r="51" spans="1:5">
      <c r="A51" t="s">
        <v>133</v>
      </c>
      <c r="B51">
        <v>1</v>
      </c>
      <c r="C51">
        <v>0</v>
      </c>
      <c r="D51">
        <v>0</v>
      </c>
      <c r="E51">
        <v>1</v>
      </c>
    </row>
    <row r="52" spans="1:5">
      <c r="A52" t="s">
        <v>87</v>
      </c>
      <c r="B52">
        <v>0</v>
      </c>
      <c r="C52">
        <v>15</v>
      </c>
      <c r="D52">
        <v>33</v>
      </c>
      <c r="E52">
        <v>48</v>
      </c>
    </row>
    <row r="53" spans="1:5">
      <c r="A53" t="s">
        <v>151</v>
      </c>
      <c r="B53">
        <v>0</v>
      </c>
      <c r="C53">
        <v>26</v>
      </c>
      <c r="D53">
        <v>4</v>
      </c>
      <c r="E53">
        <v>30</v>
      </c>
    </row>
    <row r="54" spans="1:5">
      <c r="A54" t="s">
        <v>93</v>
      </c>
      <c r="B54">
        <v>0</v>
      </c>
      <c r="C54">
        <v>0</v>
      </c>
      <c r="D54">
        <v>18</v>
      </c>
      <c r="E54">
        <v>18</v>
      </c>
    </row>
    <row r="55" spans="1:5">
      <c r="A55" t="s">
        <v>53</v>
      </c>
      <c r="B55">
        <v>0</v>
      </c>
      <c r="C55">
        <v>0</v>
      </c>
      <c r="D55">
        <v>15</v>
      </c>
      <c r="E55">
        <v>15</v>
      </c>
    </row>
    <row r="56" spans="1:5">
      <c r="A56" t="s">
        <v>139</v>
      </c>
      <c r="B56">
        <v>0</v>
      </c>
      <c r="C56">
        <v>0</v>
      </c>
      <c r="D56">
        <v>8</v>
      </c>
      <c r="E56">
        <v>8</v>
      </c>
    </row>
    <row r="57" spans="1:5">
      <c r="A57" t="s">
        <v>218</v>
      </c>
      <c r="B57">
        <v>0</v>
      </c>
      <c r="C57">
        <v>4</v>
      </c>
      <c r="D57">
        <v>1</v>
      </c>
      <c r="E57">
        <v>5</v>
      </c>
    </row>
    <row r="58" spans="1:5">
      <c r="A58" t="s">
        <v>68</v>
      </c>
      <c r="B58">
        <v>0</v>
      </c>
      <c r="C58">
        <v>0</v>
      </c>
      <c r="D58">
        <v>4</v>
      </c>
      <c r="E58">
        <v>4</v>
      </c>
    </row>
    <row r="59" spans="1:5">
      <c r="A59" t="s">
        <v>157</v>
      </c>
      <c r="B59">
        <v>0</v>
      </c>
      <c r="C59">
        <v>1</v>
      </c>
      <c r="D59">
        <v>2</v>
      </c>
      <c r="E59">
        <v>3</v>
      </c>
    </row>
    <row r="60" spans="1:5">
      <c r="A60" t="s">
        <v>81</v>
      </c>
      <c r="B60">
        <v>0</v>
      </c>
      <c r="C60">
        <v>1</v>
      </c>
      <c r="D60">
        <v>0</v>
      </c>
      <c r="E60">
        <v>1</v>
      </c>
    </row>
    <row r="61" spans="1:5">
      <c r="A61" t="s">
        <v>175</v>
      </c>
      <c r="B61">
        <v>0</v>
      </c>
      <c r="C61">
        <v>0</v>
      </c>
      <c r="D61">
        <v>0</v>
      </c>
      <c r="E61">
        <v>0</v>
      </c>
    </row>
    <row r="62" spans="1:5">
      <c r="A62" t="s">
        <v>46</v>
      </c>
      <c r="B62">
        <v>0</v>
      </c>
      <c r="C62">
        <v>0</v>
      </c>
      <c r="D62">
        <v>0</v>
      </c>
      <c r="E62">
        <v>0</v>
      </c>
    </row>
    <row r="63" spans="1:5">
      <c r="A63" t="s">
        <v>78</v>
      </c>
      <c r="B63">
        <v>0</v>
      </c>
      <c r="C63">
        <v>0</v>
      </c>
      <c r="D63">
        <v>0</v>
      </c>
      <c r="E63">
        <v>0</v>
      </c>
    </row>
    <row r="64" spans="1:5">
      <c r="A64" t="s">
        <v>96</v>
      </c>
      <c r="B64">
        <v>0</v>
      </c>
      <c r="C64">
        <v>0</v>
      </c>
      <c r="D64">
        <v>0</v>
      </c>
      <c r="E64">
        <v>0</v>
      </c>
    </row>
    <row r="65" spans="1:5">
      <c r="A65" t="s">
        <v>71</v>
      </c>
      <c r="B65">
        <v>0</v>
      </c>
      <c r="C65">
        <v>0</v>
      </c>
      <c r="D65">
        <v>0</v>
      </c>
      <c r="E65">
        <v>0</v>
      </c>
    </row>
    <row r="66" spans="1:5">
      <c r="A66" t="s">
        <v>191</v>
      </c>
      <c r="B66">
        <v>0</v>
      </c>
      <c r="C66">
        <v>0</v>
      </c>
      <c r="D66">
        <v>0</v>
      </c>
      <c r="E66">
        <v>0</v>
      </c>
    </row>
    <row r="67" spans="1:5">
      <c r="A67" t="s">
        <v>148</v>
      </c>
      <c r="B67">
        <v>0</v>
      </c>
      <c r="C67">
        <v>0</v>
      </c>
      <c r="D67">
        <v>0</v>
      </c>
      <c r="E67">
        <v>0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2:A1048576" xr:uid="{A76BEB05-634D-4E6A-8B4E-787A707137ED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5A5-F184-4B3C-ADF4-B1278048FA81}">
  <dimension ref="A1:D68"/>
  <sheetViews>
    <sheetView topLeftCell="A14" workbookViewId="0">
      <selection activeCell="H40" sqref="H40"/>
    </sheetView>
  </sheetViews>
  <sheetFormatPr defaultRowHeight="15"/>
  <cols>
    <col min="1" max="1" width="35.28515625" bestFit="1" customWidth="1"/>
    <col min="2" max="2" width="15.7109375" style="7" customWidth="1"/>
    <col min="3" max="3" width="13" style="7" customWidth="1"/>
    <col min="4" max="4" width="15.28515625" customWidth="1"/>
  </cols>
  <sheetData>
    <row r="1" spans="1:4">
      <c r="A1" t="s">
        <v>3</v>
      </c>
      <c r="B1" s="7" t="s">
        <v>261</v>
      </c>
      <c r="C1" s="7" t="s">
        <v>262</v>
      </c>
      <c r="D1" t="s">
        <v>263</v>
      </c>
    </row>
    <row r="2" spans="1:4">
      <c r="A2" t="s">
        <v>200</v>
      </c>
      <c r="B2" s="7">
        <v>4.0666666666666664</v>
      </c>
      <c r="C2" s="7">
        <v>0</v>
      </c>
      <c r="D2">
        <v>0</v>
      </c>
    </row>
    <row r="3" spans="1:4">
      <c r="A3" t="s">
        <v>169</v>
      </c>
      <c r="B3" s="7">
        <v>3.8666666666666667</v>
      </c>
      <c r="C3" s="7">
        <v>0</v>
      </c>
      <c r="D3">
        <v>0</v>
      </c>
    </row>
    <row r="4" spans="1:4">
      <c r="A4" t="s">
        <v>57</v>
      </c>
      <c r="B4" s="7">
        <v>3.8</v>
      </c>
      <c r="C4" s="7">
        <v>0</v>
      </c>
      <c r="D4">
        <v>0</v>
      </c>
    </row>
    <row r="5" spans="1:4">
      <c r="A5" t="s">
        <v>194</v>
      </c>
      <c r="B5" s="7">
        <v>3.0666666666666669</v>
      </c>
      <c r="C5" s="7">
        <v>0</v>
      </c>
      <c r="D5">
        <v>0</v>
      </c>
    </row>
    <row r="6" spans="1:4">
      <c r="A6" t="s">
        <v>93</v>
      </c>
      <c r="B6" s="7">
        <v>2.8666666666666667</v>
      </c>
      <c r="C6" s="7">
        <v>0</v>
      </c>
      <c r="D6">
        <v>0</v>
      </c>
    </row>
    <row r="7" spans="1:4">
      <c r="A7" t="s">
        <v>14</v>
      </c>
      <c r="B7" s="7">
        <v>2.4</v>
      </c>
      <c r="C7" s="7">
        <v>0</v>
      </c>
      <c r="D7">
        <v>0</v>
      </c>
    </row>
    <row r="8" spans="1:4">
      <c r="A8" t="s">
        <v>108</v>
      </c>
      <c r="B8" s="7">
        <v>2.2666666666666666</v>
      </c>
      <c r="C8" s="7">
        <v>1.1333333333333333</v>
      </c>
      <c r="D8">
        <v>0</v>
      </c>
    </row>
    <row r="9" spans="1:4">
      <c r="A9" t="s">
        <v>49</v>
      </c>
      <c r="B9" s="7">
        <v>1.7333333333333334</v>
      </c>
      <c r="C9" s="7">
        <v>0</v>
      </c>
      <c r="D9">
        <v>0</v>
      </c>
    </row>
    <row r="10" spans="1:4">
      <c r="A10" t="s">
        <v>42</v>
      </c>
      <c r="B10" s="7">
        <v>1.7333333333333334</v>
      </c>
      <c r="C10" s="7">
        <v>0</v>
      </c>
      <c r="D10">
        <v>0</v>
      </c>
    </row>
    <row r="11" spans="1:4">
      <c r="A11" t="s">
        <v>145</v>
      </c>
      <c r="B11" s="7">
        <v>1.6666666666666667</v>
      </c>
      <c r="C11" s="7">
        <v>0</v>
      </c>
      <c r="D11">
        <v>0</v>
      </c>
    </row>
    <row r="12" spans="1:4">
      <c r="A12" t="s">
        <v>175</v>
      </c>
      <c r="B12" s="7">
        <v>1.6666666666666667</v>
      </c>
      <c r="C12" s="7">
        <v>0</v>
      </c>
      <c r="D12">
        <v>0</v>
      </c>
    </row>
    <row r="13" spans="1:4">
      <c r="A13" t="s">
        <v>117</v>
      </c>
      <c r="B13" s="7">
        <v>1.4666666666666666</v>
      </c>
      <c r="C13" s="7">
        <v>0</v>
      </c>
      <c r="D13">
        <v>0</v>
      </c>
    </row>
    <row r="14" spans="1:4">
      <c r="A14" t="s">
        <v>142</v>
      </c>
      <c r="B14" s="7">
        <v>1.4666666666666666</v>
      </c>
      <c r="C14" s="7">
        <v>0</v>
      </c>
      <c r="D14">
        <v>0</v>
      </c>
    </row>
    <row r="15" spans="1:4">
      <c r="A15" t="s">
        <v>102</v>
      </c>
      <c r="B15" s="7">
        <v>1.4666666666666666</v>
      </c>
      <c r="C15" s="7">
        <v>0</v>
      </c>
      <c r="D15">
        <v>0</v>
      </c>
    </row>
    <row r="16" spans="1:4">
      <c r="A16" t="s">
        <v>120</v>
      </c>
      <c r="B16" s="7">
        <v>1.4</v>
      </c>
      <c r="C16" s="7">
        <v>0</v>
      </c>
      <c r="D16">
        <v>0</v>
      </c>
    </row>
    <row r="17" spans="1:4">
      <c r="A17" t="s">
        <v>203</v>
      </c>
      <c r="B17" s="7">
        <v>1.4</v>
      </c>
      <c r="C17" s="7">
        <v>0</v>
      </c>
      <c r="D17">
        <v>0</v>
      </c>
    </row>
    <row r="18" spans="1:4">
      <c r="A18" t="s">
        <v>27</v>
      </c>
      <c r="B18" s="7">
        <v>1.4</v>
      </c>
      <c r="C18" s="7">
        <v>0</v>
      </c>
      <c r="D18">
        <v>0</v>
      </c>
    </row>
    <row r="19" spans="1:4">
      <c r="A19" t="s">
        <v>99</v>
      </c>
      <c r="B19" s="7">
        <v>1.2666666666666666</v>
      </c>
      <c r="C19" s="7">
        <v>0</v>
      </c>
      <c r="D19">
        <v>0</v>
      </c>
    </row>
    <row r="20" spans="1:4">
      <c r="A20" t="s">
        <v>197</v>
      </c>
      <c r="B20" s="7">
        <v>1.2666666666666666</v>
      </c>
      <c r="C20" s="7">
        <v>0</v>
      </c>
      <c r="D20">
        <v>0</v>
      </c>
    </row>
    <row r="21" spans="1:4">
      <c r="A21" t="s">
        <v>163</v>
      </c>
      <c r="B21" s="7">
        <v>1.1333333333333333</v>
      </c>
      <c r="C21" s="7">
        <v>0</v>
      </c>
      <c r="D21">
        <v>0</v>
      </c>
    </row>
    <row r="22" spans="1:4">
      <c r="A22" t="s">
        <v>151</v>
      </c>
      <c r="B22" s="7">
        <v>1.0666666666666667</v>
      </c>
      <c r="C22" s="7">
        <v>0</v>
      </c>
      <c r="D22">
        <v>0</v>
      </c>
    </row>
    <row r="23" spans="1:4">
      <c r="A23" t="s">
        <v>23</v>
      </c>
      <c r="B23" s="7">
        <v>1.0666666666666667</v>
      </c>
      <c r="C23" s="7">
        <v>0</v>
      </c>
      <c r="D23">
        <v>0</v>
      </c>
    </row>
    <row r="24" spans="1:4">
      <c r="A24" t="s">
        <v>9</v>
      </c>
      <c r="B24" s="7">
        <v>1.0666666666666667</v>
      </c>
      <c r="C24" s="7">
        <v>0</v>
      </c>
      <c r="D24">
        <v>0</v>
      </c>
    </row>
    <row r="25" spans="1:4">
      <c r="A25" t="s">
        <v>139</v>
      </c>
      <c r="B25" s="7">
        <v>1</v>
      </c>
      <c r="C25" s="7">
        <v>0</v>
      </c>
      <c r="D25">
        <v>0</v>
      </c>
    </row>
    <row r="26" spans="1:4">
      <c r="A26" t="s">
        <v>185</v>
      </c>
      <c r="B26" s="7">
        <v>0</v>
      </c>
      <c r="C26" s="7">
        <v>1.2</v>
      </c>
      <c r="D26">
        <v>0</v>
      </c>
    </row>
    <row r="27" spans="1:4">
      <c r="A27" t="s">
        <v>81</v>
      </c>
      <c r="B27" s="7">
        <v>0</v>
      </c>
      <c r="C27" s="7">
        <v>1.0666666666666667</v>
      </c>
      <c r="D27">
        <v>0</v>
      </c>
    </row>
    <row r="28" spans="1:4">
      <c r="A28" t="s">
        <v>157</v>
      </c>
      <c r="B28" s="7">
        <v>0</v>
      </c>
      <c r="C28" s="7">
        <v>1.0666666666666667</v>
      </c>
      <c r="D28">
        <v>0</v>
      </c>
    </row>
    <row r="29" spans="1:4">
      <c r="A29" t="s">
        <v>19</v>
      </c>
      <c r="B29" s="7">
        <v>0</v>
      </c>
      <c r="C29" s="7">
        <v>0</v>
      </c>
      <c r="D29">
        <v>0</v>
      </c>
    </row>
    <row r="30" spans="1:4">
      <c r="A30" t="s">
        <v>34</v>
      </c>
      <c r="B30" s="7">
        <v>0</v>
      </c>
      <c r="C30" s="7">
        <v>0</v>
      </c>
      <c r="D30">
        <v>0</v>
      </c>
    </row>
    <row r="31" spans="1:4">
      <c r="A31" t="s">
        <v>38</v>
      </c>
      <c r="B31" s="7">
        <v>0</v>
      </c>
      <c r="C31" s="7">
        <v>0</v>
      </c>
      <c r="D31">
        <v>0</v>
      </c>
    </row>
    <row r="32" spans="1:4">
      <c r="A32" t="s">
        <v>46</v>
      </c>
      <c r="B32" s="7">
        <v>0</v>
      </c>
      <c r="C32" s="7">
        <v>0</v>
      </c>
      <c r="D32">
        <v>0</v>
      </c>
    </row>
    <row r="33" spans="1:4">
      <c r="A33" t="s">
        <v>64</v>
      </c>
      <c r="B33" s="7">
        <v>0</v>
      </c>
      <c r="C33" s="7">
        <v>0</v>
      </c>
      <c r="D33">
        <v>0</v>
      </c>
    </row>
    <row r="34" spans="1:4">
      <c r="A34" t="s">
        <v>71</v>
      </c>
      <c r="B34" s="7">
        <v>0</v>
      </c>
      <c r="C34" s="7">
        <v>0</v>
      </c>
      <c r="D34">
        <v>0</v>
      </c>
    </row>
    <row r="35" spans="1:4">
      <c r="A35" t="s">
        <v>78</v>
      </c>
      <c r="B35" s="7">
        <v>0</v>
      </c>
      <c r="C35" s="7">
        <v>0</v>
      </c>
      <c r="D35">
        <v>0</v>
      </c>
    </row>
    <row r="36" spans="1:4">
      <c r="A36" t="s">
        <v>114</v>
      </c>
      <c r="B36" s="7">
        <v>0</v>
      </c>
      <c r="C36" s="7">
        <v>0</v>
      </c>
      <c r="D36">
        <v>0</v>
      </c>
    </row>
    <row r="37" spans="1:4">
      <c r="A37" t="s">
        <v>148</v>
      </c>
      <c r="B37" s="7">
        <v>0</v>
      </c>
      <c r="C37" s="7">
        <v>0</v>
      </c>
      <c r="D37">
        <v>0</v>
      </c>
    </row>
    <row r="38" spans="1:4">
      <c r="A38" t="s">
        <v>191</v>
      </c>
      <c r="B38" s="7">
        <v>0</v>
      </c>
      <c r="C38" s="7">
        <v>0</v>
      </c>
      <c r="D38">
        <v>0</v>
      </c>
    </row>
    <row r="39" spans="1:4">
      <c r="A39" t="s">
        <v>68</v>
      </c>
      <c r="B39" s="7">
        <v>0</v>
      </c>
      <c r="C39" s="7">
        <v>0</v>
      </c>
      <c r="D39">
        <v>0</v>
      </c>
    </row>
    <row r="40" spans="1:4">
      <c r="A40" t="s">
        <v>75</v>
      </c>
      <c r="B40" s="7">
        <v>0</v>
      </c>
      <c r="C40" s="7">
        <v>0</v>
      </c>
      <c r="D40">
        <v>0</v>
      </c>
    </row>
    <row r="41" spans="1:4">
      <c r="A41" t="s">
        <v>30</v>
      </c>
      <c r="B41" s="7">
        <v>0</v>
      </c>
      <c r="C41" s="7">
        <v>0</v>
      </c>
      <c r="D41">
        <v>0</v>
      </c>
    </row>
    <row r="42" spans="1:4">
      <c r="A42" t="s">
        <v>111</v>
      </c>
      <c r="B42" s="7">
        <v>0</v>
      </c>
      <c r="C42" s="7">
        <v>0</v>
      </c>
      <c r="D42">
        <v>0</v>
      </c>
    </row>
    <row r="43" spans="1:4">
      <c r="A43" t="s">
        <v>136</v>
      </c>
      <c r="B43" s="7">
        <v>0</v>
      </c>
      <c r="C43" s="7">
        <v>0</v>
      </c>
      <c r="D43">
        <v>0</v>
      </c>
    </row>
    <row r="44" spans="1:4">
      <c r="A44" t="s">
        <v>53</v>
      </c>
      <c r="B44" s="7">
        <v>0</v>
      </c>
      <c r="C44" s="7">
        <v>0</v>
      </c>
      <c r="D44">
        <v>0</v>
      </c>
    </row>
    <row r="45" spans="1:4">
      <c r="A45" t="s">
        <v>61</v>
      </c>
      <c r="B45" s="7">
        <v>0</v>
      </c>
      <c r="C45" s="7">
        <v>0</v>
      </c>
      <c r="D45">
        <v>0</v>
      </c>
    </row>
    <row r="46" spans="1:4">
      <c r="A46" t="s">
        <v>87</v>
      </c>
      <c r="B46" s="7">
        <v>0</v>
      </c>
      <c r="C46" s="7">
        <v>0</v>
      </c>
      <c r="D46">
        <v>0</v>
      </c>
    </row>
    <row r="47" spans="1:4">
      <c r="A47" t="s">
        <v>96</v>
      </c>
      <c r="B47" s="7">
        <v>0</v>
      </c>
      <c r="C47" s="7">
        <v>0</v>
      </c>
      <c r="D47">
        <v>0</v>
      </c>
    </row>
    <row r="48" spans="1:4">
      <c r="A48" t="s">
        <v>178</v>
      </c>
      <c r="B48" s="7">
        <v>0</v>
      </c>
      <c r="C48" s="7">
        <v>0</v>
      </c>
      <c r="D48">
        <v>0</v>
      </c>
    </row>
    <row r="49" spans="1:4">
      <c r="A49" t="s">
        <v>133</v>
      </c>
      <c r="B49" s="7">
        <v>0</v>
      </c>
      <c r="C49" s="7">
        <v>0</v>
      </c>
      <c r="D49">
        <v>0</v>
      </c>
    </row>
    <row r="50" spans="1:4">
      <c r="A50" t="s">
        <v>215</v>
      </c>
      <c r="B50" s="7">
        <v>0</v>
      </c>
      <c r="C50" s="7">
        <v>0</v>
      </c>
      <c r="D50">
        <v>0</v>
      </c>
    </row>
    <row r="51" spans="1:4">
      <c r="A51" t="s">
        <v>172</v>
      </c>
      <c r="B51" s="7">
        <v>0</v>
      </c>
      <c r="C51" s="7">
        <v>0</v>
      </c>
      <c r="D51">
        <v>0</v>
      </c>
    </row>
    <row r="52" spans="1:4">
      <c r="A52" t="s">
        <v>206</v>
      </c>
      <c r="B52" s="7">
        <v>0</v>
      </c>
      <c r="C52" s="7">
        <v>0</v>
      </c>
      <c r="D52">
        <v>0</v>
      </c>
    </row>
    <row r="53" spans="1:4">
      <c r="A53" t="s">
        <v>123</v>
      </c>
      <c r="B53" s="7">
        <v>0</v>
      </c>
      <c r="C53" s="7">
        <v>0</v>
      </c>
      <c r="D53">
        <v>0</v>
      </c>
    </row>
    <row r="54" spans="1:4">
      <c r="A54" t="s">
        <v>130</v>
      </c>
      <c r="B54" s="7">
        <v>0</v>
      </c>
      <c r="C54" s="7">
        <v>0</v>
      </c>
      <c r="D54">
        <v>0</v>
      </c>
    </row>
    <row r="55" spans="1:4">
      <c r="A55" t="s">
        <v>84</v>
      </c>
      <c r="B55" s="7">
        <v>0</v>
      </c>
      <c r="C55" s="7">
        <v>0</v>
      </c>
      <c r="D55">
        <v>0</v>
      </c>
    </row>
    <row r="56" spans="1:4">
      <c r="A56" t="s">
        <v>105</v>
      </c>
      <c r="B56" s="7">
        <v>0</v>
      </c>
      <c r="C56" s="7">
        <v>0</v>
      </c>
      <c r="D56">
        <v>0</v>
      </c>
    </row>
    <row r="57" spans="1:4">
      <c r="A57" t="s">
        <v>154</v>
      </c>
      <c r="B57" s="7">
        <v>0</v>
      </c>
      <c r="C57" s="7">
        <v>0</v>
      </c>
      <c r="D57">
        <v>0</v>
      </c>
    </row>
    <row r="58" spans="1:4">
      <c r="A58" t="s">
        <v>166</v>
      </c>
      <c r="B58" s="7">
        <v>0</v>
      </c>
      <c r="C58" s="7">
        <v>0</v>
      </c>
      <c r="D58">
        <v>0</v>
      </c>
    </row>
    <row r="59" spans="1:4">
      <c r="A59" t="s">
        <v>182</v>
      </c>
      <c r="B59" s="7">
        <v>0</v>
      </c>
      <c r="C59" s="7">
        <v>0</v>
      </c>
      <c r="D59">
        <v>0</v>
      </c>
    </row>
    <row r="60" spans="1:4">
      <c r="A60" t="s">
        <v>127</v>
      </c>
      <c r="B60" s="7">
        <v>0</v>
      </c>
      <c r="C60" s="7">
        <v>0</v>
      </c>
      <c r="D60">
        <v>0</v>
      </c>
    </row>
    <row r="61" spans="1:4">
      <c r="A61" t="s">
        <v>90</v>
      </c>
      <c r="B61" s="7">
        <v>0</v>
      </c>
      <c r="C61" s="7">
        <v>0</v>
      </c>
      <c r="D61">
        <v>0</v>
      </c>
    </row>
    <row r="62" spans="1:4">
      <c r="A62" t="s">
        <v>209</v>
      </c>
      <c r="B62" s="7">
        <v>0</v>
      </c>
      <c r="C62" s="7">
        <v>0</v>
      </c>
      <c r="D62">
        <v>0</v>
      </c>
    </row>
    <row r="63" spans="1:4">
      <c r="A63" t="s">
        <v>218</v>
      </c>
      <c r="B63" s="7">
        <v>0</v>
      </c>
      <c r="C63" s="7">
        <v>0</v>
      </c>
      <c r="D63">
        <v>0</v>
      </c>
    </row>
    <row r="64" spans="1:4">
      <c r="A64" t="s">
        <v>160</v>
      </c>
      <c r="B64" s="7">
        <v>0</v>
      </c>
      <c r="C64" s="7">
        <v>0</v>
      </c>
      <c r="D64">
        <v>0</v>
      </c>
    </row>
    <row r="65" spans="1:4">
      <c r="A65" t="s">
        <v>212</v>
      </c>
      <c r="B65" s="7">
        <v>0</v>
      </c>
      <c r="C65" s="7">
        <v>0</v>
      </c>
      <c r="D65">
        <v>0</v>
      </c>
    </row>
    <row r="66" spans="1:4">
      <c r="A66" t="s">
        <v>222</v>
      </c>
      <c r="B66" s="7">
        <v>0</v>
      </c>
      <c r="C66" s="7">
        <v>0</v>
      </c>
      <c r="D66">
        <v>0</v>
      </c>
    </row>
    <row r="67" spans="1:4">
      <c r="A67" t="s">
        <v>188</v>
      </c>
      <c r="B67" s="7">
        <v>0</v>
      </c>
      <c r="C67" s="7">
        <v>0</v>
      </c>
      <c r="D67">
        <v>0</v>
      </c>
    </row>
    <row r="68" spans="1:4">
      <c r="A68" t="s">
        <v>260</v>
      </c>
      <c r="B68" s="7">
        <v>45.600000000000009</v>
      </c>
      <c r="C68" s="7">
        <v>4.4666666666666659</v>
      </c>
      <c r="D6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88F8-C975-4595-9994-F720AC6A00FD}">
  <dimension ref="A1:B25"/>
  <sheetViews>
    <sheetView workbookViewId="0">
      <selection activeCell="B2" sqref="B2"/>
    </sheetView>
  </sheetViews>
  <sheetFormatPr defaultRowHeight="15"/>
  <sheetData>
    <row r="1" spans="1:2" ht="15.75" thickBot="1">
      <c r="A1" s="18" t="s">
        <v>3</v>
      </c>
      <c r="B1" s="21" t="s">
        <v>261</v>
      </c>
    </row>
    <row r="2" spans="1:2">
      <c r="A2" s="19" t="s">
        <v>200</v>
      </c>
      <c r="B2" s="22">
        <v>4.0666666666666664</v>
      </c>
    </row>
    <row r="3" spans="1:2">
      <c r="A3" s="20" t="s">
        <v>169</v>
      </c>
      <c r="B3" s="23">
        <v>3.8666666666666667</v>
      </c>
    </row>
    <row r="4" spans="1:2">
      <c r="A4" s="19" t="s">
        <v>57</v>
      </c>
      <c r="B4" s="22">
        <v>3.8</v>
      </c>
    </row>
    <row r="5" spans="1:2">
      <c r="A5" s="20" t="s">
        <v>194</v>
      </c>
      <c r="B5" s="23">
        <v>3.0666666666666669</v>
      </c>
    </row>
    <row r="6" spans="1:2">
      <c r="A6" s="19" t="s">
        <v>93</v>
      </c>
      <c r="B6" s="22">
        <v>2.8666666666666667</v>
      </c>
    </row>
    <row r="7" spans="1:2">
      <c r="A7" s="20" t="s">
        <v>14</v>
      </c>
      <c r="B7" s="23">
        <v>2.4</v>
      </c>
    </row>
    <row r="8" spans="1:2">
      <c r="A8" s="19" t="s">
        <v>108</v>
      </c>
      <c r="B8" s="22">
        <v>2.2666666666666666</v>
      </c>
    </row>
    <row r="9" spans="1:2">
      <c r="A9" s="20" t="s">
        <v>49</v>
      </c>
      <c r="B9" s="23">
        <v>1.7333333333333334</v>
      </c>
    </row>
    <row r="10" spans="1:2">
      <c r="A10" s="19" t="s">
        <v>42</v>
      </c>
      <c r="B10" s="22">
        <v>1.7333333333333334</v>
      </c>
    </row>
    <row r="11" spans="1:2">
      <c r="A11" s="20" t="s">
        <v>145</v>
      </c>
      <c r="B11" s="23">
        <v>1.6666666666666667</v>
      </c>
    </row>
    <row r="12" spans="1:2">
      <c r="A12" s="19" t="s">
        <v>175</v>
      </c>
      <c r="B12" s="22">
        <v>1.6666666666666667</v>
      </c>
    </row>
    <row r="13" spans="1:2">
      <c r="A13" s="20" t="s">
        <v>117</v>
      </c>
      <c r="B13" s="23">
        <v>1.4666666666666666</v>
      </c>
    </row>
    <row r="14" spans="1:2">
      <c r="A14" s="19" t="s">
        <v>142</v>
      </c>
      <c r="B14" s="22">
        <v>1.4666666666666666</v>
      </c>
    </row>
    <row r="15" spans="1:2">
      <c r="A15" s="20" t="s">
        <v>102</v>
      </c>
      <c r="B15" s="23">
        <v>1.4666666666666666</v>
      </c>
    </row>
    <row r="16" spans="1:2">
      <c r="A16" s="19" t="s">
        <v>120</v>
      </c>
      <c r="B16" s="22">
        <v>1.4</v>
      </c>
    </row>
    <row r="17" spans="1:2">
      <c r="A17" s="20" t="s">
        <v>203</v>
      </c>
      <c r="B17" s="23">
        <v>1.4</v>
      </c>
    </row>
    <row r="18" spans="1:2">
      <c r="A18" s="19" t="s">
        <v>27</v>
      </c>
      <c r="B18" s="22">
        <v>1.4</v>
      </c>
    </row>
    <row r="19" spans="1:2">
      <c r="A19" s="20" t="s">
        <v>99</v>
      </c>
      <c r="B19" s="23">
        <v>1.2666666666666666</v>
      </c>
    </row>
    <row r="20" spans="1:2">
      <c r="A20" s="19" t="s">
        <v>197</v>
      </c>
      <c r="B20" s="22">
        <v>1.2666666666666666</v>
      </c>
    </row>
    <row r="21" spans="1:2">
      <c r="A21" s="20" t="s">
        <v>163</v>
      </c>
      <c r="B21" s="23">
        <v>1.1333333333333333</v>
      </c>
    </row>
    <row r="22" spans="1:2">
      <c r="A22" s="19" t="s">
        <v>151</v>
      </c>
      <c r="B22" s="22">
        <v>1.0666666666666667</v>
      </c>
    </row>
    <row r="23" spans="1:2">
      <c r="A23" s="20" t="s">
        <v>23</v>
      </c>
      <c r="B23" s="23">
        <v>1.0666666666666667</v>
      </c>
    </row>
    <row r="24" spans="1:2">
      <c r="A24" s="19" t="s">
        <v>9</v>
      </c>
      <c r="B24" s="22">
        <v>1.0666666666666667</v>
      </c>
    </row>
    <row r="25" spans="1:2">
      <c r="A25" s="20" t="s">
        <v>139</v>
      </c>
      <c r="B25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Active Coaches</vt:lpstr>
      <vt:lpstr>Outstanding Conversion</vt:lpstr>
      <vt:lpstr>September</vt:lpstr>
      <vt:lpstr>Assumptions</vt:lpstr>
      <vt:lpstr>Sheet20</vt:lpstr>
      <vt:lpstr>Training S</vt:lpstr>
      <vt:lpstr>Outstanding PQA</vt:lpstr>
      <vt:lpstr>Child Progress</vt:lpstr>
      <vt:lpstr>Sheet19</vt:lpstr>
      <vt:lpstr>BS</vt:lpstr>
      <vt:lpstr>Avg Conversion Days</vt:lpstr>
      <vt:lpstr>'Active Coaches'!Query_from_Microsoft_CRM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Lazola Javu</cp:lastModifiedBy>
  <cp:revision/>
  <dcterms:created xsi:type="dcterms:W3CDTF">2022-08-31T22:45:18Z</dcterms:created>
  <dcterms:modified xsi:type="dcterms:W3CDTF">2023-06-20T09:48:02Z</dcterms:modified>
  <cp:category/>
  <cp:contentStatus/>
</cp:coreProperties>
</file>